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客户资料\佐丹奴资料汇总\kelly资料汇总\报价款式汇总\"/>
    </mc:Choice>
  </mc:AlternateContent>
  <bookViews>
    <workbookView xWindow="0" yWindow="0" windowWidth="28800" windowHeight="12540"/>
  </bookViews>
  <sheets>
    <sheet name="快返拉架珠地光身报价" sheetId="6" r:id="rId1"/>
  </sheets>
  <definedNames>
    <definedName name="_xlnm.Print_Area" localSheetId="0">快返拉架珠地光身报价!$B$1:$T$63</definedName>
  </definedNames>
  <calcPr calcId="162913"/>
</workbook>
</file>

<file path=xl/calcChain.xml><?xml version="1.0" encoding="utf-8"?>
<calcChain xmlns="http://schemas.openxmlformats.org/spreadsheetml/2006/main">
  <c r="R51" i="6" l="1"/>
  <c r="R50" i="6"/>
  <c r="R49" i="6"/>
  <c r="P49" i="6"/>
  <c r="O49" i="6"/>
  <c r="R45" i="6"/>
  <c r="P45" i="6"/>
  <c r="R44" i="6"/>
  <c r="P44" i="6"/>
  <c r="R43" i="6"/>
  <c r="P43" i="6"/>
  <c r="R41" i="6"/>
  <c r="P41" i="6"/>
  <c r="R35" i="6"/>
  <c r="P35" i="6"/>
  <c r="R34" i="6"/>
  <c r="P34" i="6"/>
  <c r="R33" i="6"/>
  <c r="P33" i="6"/>
  <c r="R32" i="6"/>
  <c r="P32" i="6"/>
  <c r="R31" i="6"/>
  <c r="P31" i="6"/>
  <c r="R30" i="6"/>
  <c r="P30" i="6"/>
  <c r="R29" i="6"/>
  <c r="P29" i="6"/>
  <c r="R28" i="6"/>
  <c r="P28" i="6"/>
  <c r="R27" i="6"/>
  <c r="P27" i="6"/>
  <c r="R26" i="6"/>
  <c r="P26" i="6"/>
  <c r="R25" i="6"/>
  <c r="P25" i="6"/>
  <c r="R24" i="6"/>
  <c r="P24" i="6"/>
  <c r="R23" i="6"/>
  <c r="P23" i="6"/>
  <c r="R22" i="6"/>
  <c r="P22" i="6"/>
  <c r="S18" i="6"/>
  <c r="S17" i="6"/>
  <c r="P17" i="6"/>
  <c r="S16" i="6"/>
  <c r="P16" i="6"/>
  <c r="S15" i="6"/>
  <c r="P15" i="6"/>
  <c r="S14" i="6"/>
  <c r="P14" i="6"/>
  <c r="S13" i="6"/>
  <c r="S19" i="6" s="1"/>
  <c r="P13" i="6"/>
  <c r="M10" i="6"/>
  <c r="L10" i="6"/>
  <c r="K10" i="6"/>
  <c r="J10" i="6"/>
  <c r="N10" i="6" s="1"/>
  <c r="I10" i="6"/>
  <c r="D10" i="6"/>
  <c r="N9" i="6"/>
  <c r="N8" i="6"/>
  <c r="N7" i="6"/>
  <c r="N6" i="6"/>
  <c r="R53" i="6" l="1"/>
  <c r="R52" i="6"/>
  <c r="R54" i="6" s="1"/>
  <c r="P42" i="6"/>
  <c r="P46" i="6" s="1"/>
  <c r="P37" i="6"/>
  <c r="P38" i="6" s="1"/>
  <c r="P18" i="6"/>
  <c r="P53" i="6"/>
  <c r="P52" i="6"/>
  <c r="P51" i="6"/>
  <c r="R42" i="6"/>
  <c r="R37" i="6"/>
  <c r="P19" i="6"/>
  <c r="R38" i="6"/>
  <c r="P57" i="6" s="1"/>
  <c r="R46" i="6"/>
  <c r="P50" i="6" l="1"/>
  <c r="P54" i="6" s="1"/>
  <c r="P56" i="6" s="1"/>
</calcChain>
</file>

<file path=xl/sharedStrings.xml><?xml version="1.0" encoding="utf-8"?>
<sst xmlns="http://schemas.openxmlformats.org/spreadsheetml/2006/main" count="180" uniqueCount="123">
  <si>
    <t>中山皓森服装有限公司</t>
  </si>
  <si>
    <t>款号:</t>
  </si>
  <si>
    <t>工厂名：</t>
  </si>
  <si>
    <t>中山市皓森服装有限公司</t>
  </si>
  <si>
    <t>制表日期：</t>
  </si>
  <si>
    <t>产品品类</t>
  </si>
  <si>
    <t>短袖POLO款</t>
  </si>
  <si>
    <t>前片款图</t>
  </si>
  <si>
    <t>后片款图</t>
  </si>
  <si>
    <t xml:space="preserve">系列： </t>
  </si>
  <si>
    <r>
      <rPr>
        <b/>
        <sz val="10"/>
        <rFont val="宋体"/>
        <family val="3"/>
        <charset val="134"/>
      </rPr>
      <t>颜色</t>
    </r>
  </si>
  <si>
    <t>S</t>
  </si>
  <si>
    <t>M</t>
  </si>
  <si>
    <t>L</t>
  </si>
  <si>
    <t>XL</t>
  </si>
  <si>
    <t>XXL</t>
  </si>
  <si>
    <r>
      <rPr>
        <b/>
        <sz val="10"/>
        <rFont val="宋体"/>
        <family val="3"/>
        <charset val="134"/>
      </rPr>
      <t>合计</t>
    </r>
  </si>
  <si>
    <r>
      <rPr>
        <b/>
        <u/>
        <sz val="10"/>
        <rFont val="宋体"/>
        <family val="3"/>
        <charset val="134"/>
      </rPr>
      <t>产品年份</t>
    </r>
    <r>
      <rPr>
        <b/>
        <u/>
        <sz val="10"/>
        <rFont val="Arial Narrow"/>
        <family val="2"/>
      </rPr>
      <t>/</t>
    </r>
    <r>
      <rPr>
        <b/>
        <u/>
        <sz val="10"/>
        <rFont val="宋体"/>
        <family val="3"/>
        <charset val="134"/>
      </rPr>
      <t>季度</t>
    </r>
  </si>
  <si>
    <t>22SS</t>
  </si>
  <si>
    <r>
      <rPr>
        <b/>
        <u/>
        <sz val="10"/>
        <rFont val="宋体"/>
        <family val="3"/>
        <charset val="134"/>
      </rPr>
      <t>付款方式</t>
    </r>
    <r>
      <rPr>
        <b/>
        <u/>
        <sz val="10"/>
        <rFont val="Arial Narrow"/>
        <family val="2"/>
      </rPr>
      <t>:</t>
    </r>
  </si>
  <si>
    <r>
      <rPr>
        <b/>
        <u/>
        <sz val="10"/>
        <rFont val="宋体"/>
        <family val="3"/>
        <charset val="134"/>
      </rPr>
      <t>交货期</t>
    </r>
    <r>
      <rPr>
        <b/>
        <u/>
        <sz val="10"/>
        <rFont val="Arial Narrow"/>
        <family val="2"/>
      </rPr>
      <t>:</t>
    </r>
  </si>
  <si>
    <r>
      <t>2022</t>
    </r>
    <r>
      <rPr>
        <sz val="10"/>
        <rFont val="宋体"/>
        <family val="3"/>
        <charset val="134"/>
      </rPr>
      <t>年</t>
    </r>
    <r>
      <rPr>
        <sz val="10"/>
        <rFont val="Arial Narrow"/>
        <family val="2"/>
      </rPr>
      <t>4</t>
    </r>
    <r>
      <rPr>
        <sz val="10"/>
        <rFont val="宋体"/>
        <family val="3"/>
        <charset val="134"/>
      </rPr>
      <t>月初</t>
    </r>
  </si>
  <si>
    <r>
      <rPr>
        <b/>
        <u/>
        <sz val="10"/>
        <rFont val="宋体"/>
        <family val="3"/>
        <charset val="134"/>
      </rPr>
      <t>吊牌价格</t>
    </r>
    <r>
      <rPr>
        <b/>
        <u/>
        <sz val="10"/>
        <rFont val="Arial Narrow"/>
        <family val="2"/>
      </rPr>
      <t>:</t>
    </r>
  </si>
  <si>
    <t>倍率</t>
  </si>
  <si>
    <t>合计</t>
  </si>
  <si>
    <t>类别</t>
  </si>
  <si>
    <t>组成项目</t>
  </si>
  <si>
    <t>物料描述</t>
  </si>
  <si>
    <t>纱织密度规格</t>
  </si>
  <si>
    <t>成份</t>
  </si>
  <si>
    <t>颜色</t>
  </si>
  <si>
    <t>单位</t>
  </si>
  <si>
    <t>门幅/CM
(克重)</t>
  </si>
  <si>
    <t xml:space="preserve">克重 </t>
  </si>
  <si>
    <t>单耗</t>
  </si>
  <si>
    <t>损耗率%</t>
  </si>
  <si>
    <t>单价/元</t>
  </si>
  <si>
    <t>金额/元</t>
  </si>
  <si>
    <t>复核单耗</t>
  </si>
  <si>
    <t>复核单价</t>
  </si>
  <si>
    <t>复核金额/元</t>
  </si>
  <si>
    <t>备注</t>
  </si>
  <si>
    <r>
      <rPr>
        <sz val="10"/>
        <color indexed="8"/>
        <rFont val="宋体"/>
        <family val="3"/>
        <charset val="134"/>
      </rPr>
      <t>主料</t>
    </r>
  </si>
  <si>
    <t>面料</t>
  </si>
  <si>
    <t>拉架珠地布</t>
  </si>
  <si>
    <r>
      <t>97%</t>
    </r>
    <r>
      <rPr>
        <sz val="10"/>
        <color rgb="FF000000"/>
        <rFont val="宋体"/>
        <family val="3"/>
        <charset val="134"/>
      </rPr>
      <t>棉</t>
    </r>
    <r>
      <rPr>
        <sz val="10"/>
        <color rgb="FF000000"/>
        <rFont val="Arial Narrow"/>
        <family val="2"/>
      </rPr>
      <t>3%</t>
    </r>
    <r>
      <rPr>
        <sz val="10"/>
        <color rgb="FF000000"/>
        <rFont val="宋体"/>
        <family val="3"/>
        <charset val="134"/>
      </rPr>
      <t>氨纶</t>
    </r>
  </si>
  <si>
    <t>米</t>
  </si>
  <si>
    <t>里料</t>
  </si>
  <si>
    <t>配料</t>
  </si>
  <si>
    <r>
      <rPr>
        <sz val="10"/>
        <color indexed="8"/>
        <rFont val="Arial Narrow"/>
        <family val="2"/>
      </rPr>
      <t>95%</t>
    </r>
    <r>
      <rPr>
        <sz val="10"/>
        <color indexed="8"/>
        <rFont val="宋体"/>
        <family val="3"/>
        <charset val="134"/>
      </rPr>
      <t>棉</t>
    </r>
    <r>
      <rPr>
        <sz val="10"/>
        <color indexed="8"/>
        <rFont val="Arial Narrow"/>
        <family val="2"/>
      </rPr>
      <t>5%</t>
    </r>
    <r>
      <rPr>
        <sz val="10"/>
        <color indexed="8"/>
        <rFont val="宋体"/>
        <family val="3"/>
        <charset val="134"/>
      </rPr>
      <t>氨纶</t>
    </r>
  </si>
  <si>
    <t>套</t>
  </si>
  <si>
    <t>小缸费</t>
  </si>
  <si>
    <r>
      <rPr>
        <sz val="10"/>
        <color indexed="8"/>
        <rFont val="宋体"/>
        <family val="3"/>
        <charset val="134"/>
      </rPr>
      <t>主料合计</t>
    </r>
  </si>
  <si>
    <r>
      <rPr>
        <b/>
        <sz val="10"/>
        <rFont val="宋体"/>
        <family val="3"/>
        <charset val="134"/>
      </rPr>
      <t>类别</t>
    </r>
  </si>
  <si>
    <r>
      <rPr>
        <b/>
        <sz val="10"/>
        <rFont val="宋体"/>
        <family val="3"/>
        <charset val="134"/>
      </rPr>
      <t>组成项目</t>
    </r>
  </si>
  <si>
    <r>
      <rPr>
        <b/>
        <sz val="10"/>
        <rFont val="宋体"/>
        <family val="3"/>
        <charset val="134"/>
      </rPr>
      <t>物料描述</t>
    </r>
  </si>
  <si>
    <t>型号</t>
  </si>
  <si>
    <t>规格</t>
  </si>
  <si>
    <r>
      <rPr>
        <b/>
        <sz val="10"/>
        <rFont val="宋体"/>
        <family val="3"/>
        <charset val="134"/>
      </rPr>
      <t>使用部位</t>
    </r>
  </si>
  <si>
    <r>
      <rPr>
        <b/>
        <sz val="10"/>
        <rFont val="宋体"/>
        <family val="3"/>
        <charset val="134"/>
      </rPr>
      <t>单位</t>
    </r>
  </si>
  <si>
    <r>
      <rPr>
        <b/>
        <sz val="10"/>
        <rFont val="宋体"/>
        <family val="3"/>
        <charset val="134"/>
      </rPr>
      <t>单耗</t>
    </r>
  </si>
  <si>
    <r>
      <rPr>
        <b/>
        <sz val="10"/>
        <rFont val="宋体"/>
        <family val="3"/>
        <charset val="134"/>
      </rPr>
      <t>损耗率</t>
    </r>
    <r>
      <rPr>
        <b/>
        <sz val="10"/>
        <rFont val="Arial Narrow"/>
        <family val="2"/>
      </rPr>
      <t>%</t>
    </r>
  </si>
  <si>
    <r>
      <rPr>
        <b/>
        <sz val="10"/>
        <rFont val="宋体"/>
        <family val="3"/>
        <charset val="134"/>
      </rPr>
      <t>单价</t>
    </r>
    <r>
      <rPr>
        <b/>
        <sz val="10"/>
        <rFont val="Arial Narrow"/>
        <family val="2"/>
      </rPr>
      <t>/</t>
    </r>
    <r>
      <rPr>
        <b/>
        <sz val="10"/>
        <rFont val="宋体"/>
        <family val="3"/>
        <charset val="134"/>
      </rPr>
      <t>元</t>
    </r>
  </si>
  <si>
    <r>
      <rPr>
        <b/>
        <sz val="10"/>
        <rFont val="宋体"/>
        <family val="3"/>
        <charset val="134"/>
      </rPr>
      <t>金额</t>
    </r>
    <r>
      <rPr>
        <b/>
        <sz val="10"/>
        <rFont val="Arial Narrow"/>
        <family val="2"/>
      </rPr>
      <t>/</t>
    </r>
    <r>
      <rPr>
        <b/>
        <sz val="10"/>
        <rFont val="宋体"/>
        <family val="3"/>
        <charset val="134"/>
      </rPr>
      <t>元</t>
    </r>
  </si>
  <si>
    <r>
      <rPr>
        <b/>
        <sz val="10"/>
        <rFont val="宋体"/>
        <family val="3"/>
        <charset val="134"/>
      </rPr>
      <t>复核单价</t>
    </r>
  </si>
  <si>
    <r>
      <rPr>
        <b/>
        <sz val="10"/>
        <rFont val="宋体"/>
        <family val="3"/>
        <charset val="134"/>
      </rPr>
      <t>复核金额</t>
    </r>
    <r>
      <rPr>
        <b/>
        <sz val="10"/>
        <rFont val="Arial Narrow"/>
        <family val="2"/>
      </rPr>
      <t>/</t>
    </r>
    <r>
      <rPr>
        <b/>
        <sz val="10"/>
        <rFont val="宋体"/>
        <family val="3"/>
        <charset val="134"/>
      </rPr>
      <t>元</t>
    </r>
  </si>
  <si>
    <r>
      <rPr>
        <b/>
        <sz val="10"/>
        <rFont val="宋体"/>
        <family val="3"/>
        <charset val="134"/>
      </rPr>
      <t>备注</t>
    </r>
  </si>
  <si>
    <r>
      <rPr>
        <sz val="10"/>
        <color indexed="8"/>
        <rFont val="宋体"/>
        <family val="3"/>
        <charset val="134"/>
      </rPr>
      <t>辅料</t>
    </r>
  </si>
  <si>
    <r>
      <rPr>
        <sz val="10"/>
        <color indexed="8"/>
        <rFont val="宋体"/>
        <family val="3"/>
        <charset val="134"/>
      </rPr>
      <t>辅料</t>
    </r>
    <r>
      <rPr>
        <sz val="10"/>
        <color indexed="8"/>
        <rFont val="Arial Narrow"/>
        <family val="2"/>
      </rPr>
      <t xml:space="preserve"> </t>
    </r>
  </si>
  <si>
    <t>YKK拉链</t>
  </si>
  <si>
    <t>大纽扣</t>
  </si>
  <si>
    <t>小纽扣</t>
  </si>
  <si>
    <t>帽绳</t>
  </si>
  <si>
    <t>条</t>
  </si>
  <si>
    <t>织带</t>
  </si>
  <si>
    <t>主唛</t>
  </si>
  <si>
    <t>个</t>
  </si>
  <si>
    <r>
      <rPr>
        <sz val="10"/>
        <color indexed="8"/>
        <rFont val="宋体"/>
        <family val="3"/>
        <charset val="134"/>
      </rPr>
      <t>包装辅料</t>
    </r>
  </si>
  <si>
    <t>尺码唛</t>
  </si>
  <si>
    <t>挂牌</t>
  </si>
  <si>
    <t>吊粒</t>
  </si>
  <si>
    <r>
      <rPr>
        <sz val="10"/>
        <color indexed="8"/>
        <rFont val="宋体"/>
        <family val="3"/>
        <charset val="134"/>
      </rPr>
      <t>检测费用</t>
    </r>
  </si>
  <si>
    <t>洗唛</t>
  </si>
  <si>
    <r>
      <rPr>
        <sz val="10"/>
        <color indexed="8"/>
        <rFont val="宋体"/>
        <family val="3"/>
        <charset val="134"/>
      </rPr>
      <t>商标辅料</t>
    </r>
  </si>
  <si>
    <t>包装袋</t>
  </si>
  <si>
    <t>防潮珠</t>
  </si>
  <si>
    <t>包</t>
  </si>
  <si>
    <t>纸箱</t>
  </si>
  <si>
    <t>运输</t>
  </si>
  <si>
    <t>总检测费</t>
  </si>
  <si>
    <t>以款为单位</t>
  </si>
  <si>
    <r>
      <rPr>
        <sz val="10"/>
        <color indexed="8"/>
        <rFont val="宋体"/>
        <family val="3"/>
        <charset val="134"/>
      </rPr>
      <t>辅料合计</t>
    </r>
  </si>
  <si>
    <t>项 目</t>
  </si>
  <si>
    <t>工艺描述</t>
  </si>
  <si>
    <t>使用部位</t>
  </si>
  <si>
    <t>复核
单价</t>
  </si>
  <si>
    <t>复核
金额</t>
  </si>
  <si>
    <r>
      <rPr>
        <sz val="10"/>
        <color indexed="8"/>
        <rFont val="宋体"/>
        <family val="3"/>
        <charset val="134"/>
      </rPr>
      <t>二次加工</t>
    </r>
  </si>
  <si>
    <t>加工合计</t>
  </si>
  <si>
    <t>数量</t>
  </si>
  <si>
    <r>
      <rPr>
        <sz val="10"/>
        <color indexed="8"/>
        <rFont val="宋体"/>
        <family val="3"/>
        <charset val="134"/>
      </rPr>
      <t>工利</t>
    </r>
  </si>
  <si>
    <t>大货工缴</t>
  </si>
  <si>
    <t>量少额外费：</t>
  </si>
  <si>
    <t>大货利润</t>
  </si>
  <si>
    <t>开发费</t>
  </si>
  <si>
    <t>开发样衣</t>
  </si>
  <si>
    <t>打样衣预估每色一件</t>
  </si>
  <si>
    <t>开发放样</t>
  </si>
  <si>
    <t>其他</t>
  </si>
  <si>
    <t>工缴+开发费用合计</t>
  </si>
  <si>
    <t xml:space="preserve"> 工厂报价合计</t>
  </si>
  <si>
    <t>复核成本 合计</t>
  </si>
  <si>
    <t>备注：</t>
  </si>
  <si>
    <t>业务跟单：</t>
  </si>
  <si>
    <t xml:space="preserve">供应链： </t>
  </si>
  <si>
    <t>企划买手部负责人：</t>
  </si>
  <si>
    <t>品牌部负责人：</t>
  </si>
  <si>
    <r>
      <t>13021022</t>
    </r>
    <r>
      <rPr>
        <sz val="10"/>
        <rFont val="宋体"/>
        <family val="3"/>
        <charset val="134"/>
      </rPr>
      <t>光身快返</t>
    </r>
    <phoneticPr fontId="30" type="noConversion"/>
  </si>
  <si>
    <t>任意合计单个PO</t>
    <phoneticPr fontId="30" type="noConversion"/>
  </si>
  <si>
    <t>送广州ES仓</t>
    <phoneticPr fontId="30" type="noConversion"/>
  </si>
  <si>
    <t>全套检测已出资料现成本为O</t>
    <phoneticPr fontId="30" type="noConversion"/>
  </si>
  <si>
    <t>拉架罗纹扁机领/袖</t>
    <phoneticPr fontId="30" type="noConversion"/>
  </si>
  <si>
    <t>运输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</si>
</sst>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76" formatCode="0.000"/>
    <numFmt numFmtId="177" formatCode="0.00_ "/>
    <numFmt numFmtId="178" formatCode="0.00_);[Red]\(0.00\)"/>
    <numFmt numFmtId="179" formatCode="\¥#,##0.00;\¥\-#,##0.00"/>
  </numFmts>
  <fonts count="33">
    <font>
      <sz val="11"/>
      <color indexed="8"/>
      <name val="宋体"/>
      <charset val="134"/>
    </font>
    <font>
      <sz val="10"/>
      <color indexed="8"/>
      <name val="宋体"/>
      <family val="3"/>
      <charset val="134"/>
    </font>
    <font>
      <b/>
      <sz val="36"/>
      <name val="黑体"/>
      <family val="3"/>
      <charset val="134"/>
    </font>
    <font>
      <b/>
      <sz val="22"/>
      <name val="宋体"/>
      <family val="3"/>
      <charset val="134"/>
    </font>
    <font>
      <b/>
      <u/>
      <sz val="10"/>
      <name val="宋体"/>
      <family val="3"/>
      <charset val="134"/>
    </font>
    <font>
      <b/>
      <u/>
      <sz val="10"/>
      <name val="Arial Narrow"/>
      <family val="2"/>
    </font>
    <font>
      <sz val="10"/>
      <name val="Arial Narrow"/>
      <family val="2"/>
    </font>
    <font>
      <sz val="10"/>
      <name val="宋体"/>
      <family val="3"/>
      <charset val="134"/>
    </font>
    <font>
      <b/>
      <sz val="10"/>
      <name val="Arial Narrow"/>
      <family val="2"/>
    </font>
    <font>
      <b/>
      <sz val="10"/>
      <name val="宋体"/>
      <family val="3"/>
      <charset val="134"/>
    </font>
    <font>
      <sz val="9"/>
      <name val="Arial Narrow"/>
      <family val="2"/>
    </font>
    <font>
      <sz val="10"/>
      <color indexed="8"/>
      <name val="Arial Narrow"/>
      <family val="2"/>
    </font>
    <font>
      <sz val="10"/>
      <color rgb="FF000000"/>
      <name val="Arial Narrow"/>
      <family val="2"/>
    </font>
    <font>
      <sz val="10"/>
      <color rgb="FF000000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indexed="10"/>
      <name val="Arial Narrow"/>
      <family val="2"/>
    </font>
    <font>
      <b/>
      <sz val="10"/>
      <color indexed="8"/>
      <name val="宋体"/>
      <family val="3"/>
      <charset val="134"/>
    </font>
    <font>
      <sz val="10"/>
      <color indexed="23"/>
      <name val="Arial Narrow"/>
      <family val="2"/>
    </font>
    <font>
      <b/>
      <sz val="11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Arial Narrow"/>
      <family val="2"/>
    </font>
    <font>
      <sz val="11"/>
      <name val="宋体"/>
      <family val="3"/>
      <charset val="134"/>
    </font>
    <font>
      <b/>
      <sz val="11"/>
      <color indexed="8"/>
      <name val="Arial Narrow"/>
      <family val="2"/>
    </font>
    <font>
      <b/>
      <sz val="11"/>
      <name val="Arial Narrow"/>
      <family val="2"/>
    </font>
    <font>
      <b/>
      <sz val="11"/>
      <color rgb="FFFF0000"/>
      <name val="宋体"/>
      <family val="3"/>
      <charset val="134"/>
    </font>
    <font>
      <b/>
      <sz val="11"/>
      <color rgb="FFFF0000"/>
      <name val="Arial Narrow"/>
      <family val="2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rgb="FFFF000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53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43" fontId="28" fillId="0" borderId="0" applyFont="0" applyFill="0" applyBorder="0" applyAlignment="0" applyProtection="0">
      <alignment vertical="center"/>
    </xf>
    <xf numFmtId="0" fontId="27" fillId="0" borderId="0">
      <alignment vertical="center"/>
    </xf>
  </cellStyleXfs>
  <cellXfs count="191"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/>
    <xf numFmtId="0" fontId="0" fillId="2" borderId="0" xfId="0" applyFill="1" applyAlignment="1"/>
    <xf numFmtId="0" fontId="4" fillId="3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vertical="center"/>
    </xf>
    <xf numFmtId="0" fontId="11" fillId="2" borderId="12" xfId="0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8" fillId="7" borderId="2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3" fillId="5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9" fillId="0" borderId="16" xfId="2" applyFont="1" applyBorder="1" applyAlignment="1">
      <alignment wrapText="1"/>
    </xf>
    <xf numFmtId="0" fontId="20" fillId="0" borderId="0" xfId="0" applyFont="1" applyBorder="1" applyAlignment="1"/>
    <xf numFmtId="0" fontId="20" fillId="0" borderId="17" xfId="0" applyFont="1" applyBorder="1" applyAlignment="1"/>
    <xf numFmtId="0" fontId="21" fillId="0" borderId="0" xfId="0" applyFont="1" applyAlignment="1"/>
    <xf numFmtId="0" fontId="8" fillId="3" borderId="19" xfId="0" applyFont="1" applyFill="1" applyBorder="1" applyAlignment="1">
      <alignment horizontal="center" vertical="center"/>
    </xf>
    <xf numFmtId="0" fontId="11" fillId="5" borderId="20" xfId="0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/>
    </xf>
    <xf numFmtId="0" fontId="11" fillId="5" borderId="21" xfId="0" applyFont="1" applyFill="1" applyBorder="1" applyAlignment="1">
      <alignment horizontal="center" vertical="center"/>
    </xf>
    <xf numFmtId="0" fontId="0" fillId="0" borderId="0" xfId="0" applyBorder="1" applyAlignment="1"/>
    <xf numFmtId="0" fontId="13" fillId="4" borderId="2" xfId="0" applyFont="1" applyFill="1" applyBorder="1" applyAlignment="1">
      <alignment horizontal="center" vertical="center"/>
    </xf>
    <xf numFmtId="176" fontId="11" fillId="4" borderId="2" xfId="0" applyNumberFormat="1" applyFont="1" applyFill="1" applyBorder="1" applyAlignment="1">
      <alignment horizontal="center" vertical="center"/>
    </xf>
    <xf numFmtId="2" fontId="11" fillId="4" borderId="2" xfId="0" applyNumberFormat="1" applyFont="1" applyFill="1" applyBorder="1" applyAlignment="1">
      <alignment horizontal="center" vertical="center"/>
    </xf>
    <xf numFmtId="2" fontId="11" fillId="5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vertical="center"/>
    </xf>
    <xf numFmtId="2" fontId="11" fillId="2" borderId="2" xfId="0" applyNumberFormat="1" applyFont="1" applyFill="1" applyBorder="1" applyAlignment="1">
      <alignment horizontal="center" vertical="center"/>
    </xf>
    <xf numFmtId="1" fontId="11" fillId="4" borderId="2" xfId="0" applyNumberFormat="1" applyFont="1" applyFill="1" applyBorder="1" applyAlignment="1">
      <alignment horizontal="center" vertical="center"/>
    </xf>
    <xf numFmtId="177" fontId="11" fillId="5" borderId="2" xfId="0" applyNumberFormat="1" applyFont="1" applyFill="1" applyBorder="1" applyAlignment="1">
      <alignment horizontal="center" vertical="center"/>
    </xf>
    <xf numFmtId="0" fontId="11" fillId="4" borderId="2" xfId="0" applyNumberFormat="1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177" fontId="11" fillId="2" borderId="2" xfId="0" applyNumberFormat="1" applyFont="1" applyFill="1" applyBorder="1" applyAlignment="1">
      <alignment horizontal="center" vertical="center"/>
    </xf>
    <xf numFmtId="0" fontId="7" fillId="4" borderId="2" xfId="1" applyNumberFormat="1" applyFont="1" applyFill="1" applyBorder="1" applyAlignment="1">
      <alignment horizontal="center" vertical="center" wrapText="1"/>
    </xf>
    <xf numFmtId="0" fontId="11" fillId="2" borderId="12" xfId="0" applyNumberFormat="1" applyFont="1" applyFill="1" applyBorder="1" applyAlignment="1">
      <alignment vertical="center"/>
    </xf>
    <xf numFmtId="177" fontId="11" fillId="2" borderId="2" xfId="0" applyNumberFormat="1" applyFont="1" applyFill="1" applyBorder="1" applyAlignment="1">
      <alignment vertical="center"/>
    </xf>
    <xf numFmtId="0" fontId="9" fillId="6" borderId="2" xfId="0" applyFont="1" applyFill="1" applyBorder="1" applyAlignment="1">
      <alignment vertical="center" wrapText="1"/>
    </xf>
    <xf numFmtId="9" fontId="11" fillId="4" borderId="6" xfId="0" applyNumberFormat="1" applyFont="1" applyFill="1" applyBorder="1" applyAlignment="1">
      <alignment horizontal="center" vertical="center"/>
    </xf>
    <xf numFmtId="178" fontId="11" fillId="0" borderId="2" xfId="0" applyNumberFormat="1" applyFont="1" applyBorder="1" applyAlignment="1">
      <alignment horizontal="center" vertical="center"/>
    </xf>
    <xf numFmtId="178" fontId="11" fillId="8" borderId="2" xfId="0" applyNumberFormat="1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178" fontId="11" fillId="0" borderId="0" xfId="0" applyNumberFormat="1" applyFont="1" applyBorder="1" applyAlignment="1">
      <alignment horizontal="center" vertical="center"/>
    </xf>
    <xf numFmtId="2" fontId="23" fillId="9" borderId="2" xfId="0" applyNumberFormat="1" applyFont="1" applyFill="1" applyBorder="1" applyAlignment="1">
      <alignment horizontal="center" vertical="center"/>
    </xf>
    <xf numFmtId="0" fontId="20" fillId="0" borderId="15" xfId="0" applyFont="1" applyBorder="1" applyAlignment="1">
      <alignment horizontal="left"/>
    </xf>
    <xf numFmtId="0" fontId="19" fillId="0" borderId="17" xfId="2" applyFont="1" applyBorder="1" applyAlignment="1">
      <alignment wrapText="1"/>
    </xf>
    <xf numFmtId="0" fontId="20" fillId="0" borderId="0" xfId="0" applyFont="1" applyBorder="1" applyAlignment="1">
      <alignment horizontal="left"/>
    </xf>
    <xf numFmtId="0" fontId="8" fillId="2" borderId="1" xfId="0" applyFont="1" applyFill="1" applyBorder="1" applyAlignment="1">
      <alignment horizontal="center" vertical="top"/>
    </xf>
    <xf numFmtId="0" fontId="24" fillId="2" borderId="1" xfId="0" applyFont="1" applyFill="1" applyBorder="1" applyAlignment="1">
      <alignment vertical="top"/>
    </xf>
    <xf numFmtId="0" fontId="0" fillId="0" borderId="22" xfId="0" applyBorder="1" applyAlignment="1"/>
    <xf numFmtId="0" fontId="9" fillId="5" borderId="2" xfId="0" applyFont="1" applyFill="1" applyBorder="1" applyAlignment="1">
      <alignment vertical="center" wrapText="1"/>
    </xf>
    <xf numFmtId="2" fontId="23" fillId="5" borderId="2" xfId="0" applyNumberFormat="1" applyFont="1" applyFill="1" applyBorder="1" applyAlignment="1">
      <alignment horizontal="center" vertical="center"/>
    </xf>
    <xf numFmtId="179" fontId="9" fillId="6" borderId="2" xfId="0" applyNumberFormat="1" applyFont="1" applyFill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2" fontId="11" fillId="0" borderId="0" xfId="0" applyNumberFormat="1" applyFont="1" applyBorder="1" applyAlignment="1">
      <alignment horizontal="center" vertical="center"/>
    </xf>
    <xf numFmtId="2" fontId="23" fillId="5" borderId="2" xfId="0" applyNumberFormat="1" applyFont="1" applyFill="1" applyBorder="1" applyAlignment="1">
      <alignment vertical="center"/>
    </xf>
    <xf numFmtId="0" fontId="19" fillId="0" borderId="16" xfId="2" applyFont="1" applyBorder="1" applyAlignment="1">
      <alignment horizontal="center" wrapText="1"/>
    </xf>
    <xf numFmtId="0" fontId="29" fillId="4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14" fontId="7" fillId="4" borderId="2" xfId="0" applyNumberFormat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22" fillId="4" borderId="18" xfId="0" applyFont="1" applyFill="1" applyBorder="1" applyAlignment="1">
      <alignment horizontal="center" vertical="center"/>
    </xf>
    <xf numFmtId="0" fontId="22" fillId="4" borderId="2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31" fillId="4" borderId="5" xfId="0" applyFont="1" applyFill="1" applyBorder="1" applyAlignment="1">
      <alignment horizontal="center" vertical="center"/>
    </xf>
    <xf numFmtId="0" fontId="32" fillId="4" borderId="6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9" fillId="7" borderId="5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8" fillId="7" borderId="0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11" fillId="4" borderId="5" xfId="0" applyNumberFormat="1" applyFont="1" applyFill="1" applyBorder="1" applyAlignment="1">
      <alignment horizontal="center" vertical="center"/>
    </xf>
    <xf numFmtId="0" fontId="11" fillId="4" borderId="6" xfId="0" applyNumberFormat="1" applyFont="1" applyFill="1" applyBorder="1" applyAlignment="1">
      <alignment horizontal="center" vertical="center"/>
    </xf>
    <xf numFmtId="0" fontId="1" fillId="4" borderId="5" xfId="0" applyNumberFormat="1" applyFont="1" applyFill="1" applyBorder="1" applyAlignment="1">
      <alignment horizontal="center" vertical="center"/>
    </xf>
    <xf numFmtId="0" fontId="1" fillId="4" borderId="6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43" fontId="9" fillId="6" borderId="5" xfId="1" applyFont="1" applyFill="1" applyBorder="1" applyAlignment="1">
      <alignment horizontal="center" vertical="center" wrapText="1"/>
    </xf>
    <xf numFmtId="43" fontId="9" fillId="6" borderId="12" xfId="1" applyFont="1" applyFill="1" applyBorder="1" applyAlignment="1">
      <alignment horizontal="center" vertical="center" wrapText="1"/>
    </xf>
    <xf numFmtId="43" fontId="9" fillId="6" borderId="6" xfId="1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43" fontId="7" fillId="4" borderId="2" xfId="1" applyFont="1" applyFill="1" applyBorder="1" applyAlignment="1">
      <alignment horizontal="center" vertical="center" wrapText="1"/>
    </xf>
    <xf numFmtId="43" fontId="7" fillId="4" borderId="5" xfId="1" applyFont="1" applyFill="1" applyBorder="1" applyAlignment="1">
      <alignment horizontal="center" vertical="center" wrapText="1"/>
    </xf>
    <xf numFmtId="43" fontId="7" fillId="4" borderId="12" xfId="1" applyFont="1" applyFill="1" applyBorder="1" applyAlignment="1">
      <alignment horizontal="center" vertical="center" wrapText="1"/>
    </xf>
    <xf numFmtId="43" fontId="7" fillId="4" borderId="6" xfId="1" applyFont="1" applyFill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43" fontId="9" fillId="4" borderId="2" xfId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/>
    </xf>
    <xf numFmtId="0" fontId="14" fillId="5" borderId="12" xfId="0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/>
    </xf>
    <xf numFmtId="9" fontId="11" fillId="4" borderId="5" xfId="0" applyNumberFormat="1" applyFont="1" applyFill="1" applyBorder="1" applyAlignment="1">
      <alignment horizontal="center" vertical="center"/>
    </xf>
    <xf numFmtId="9" fontId="11" fillId="4" borderId="6" xfId="0" applyNumberFormat="1" applyFont="1" applyFill="1" applyBorder="1" applyAlignment="1">
      <alignment horizontal="center" vertical="center"/>
    </xf>
    <xf numFmtId="2" fontId="11" fillId="0" borderId="5" xfId="0" applyNumberFormat="1" applyFont="1" applyBorder="1" applyAlignment="1">
      <alignment horizontal="center" vertical="center"/>
    </xf>
    <xf numFmtId="2" fontId="11" fillId="0" borderId="6" xfId="0" applyNumberFormat="1" applyFont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0" fontId="13" fillId="5" borderId="12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  <xf numFmtId="2" fontId="13" fillId="0" borderId="5" xfId="0" applyNumberFormat="1" applyFont="1" applyBorder="1" applyAlignment="1">
      <alignment horizontal="center" vertical="center"/>
    </xf>
    <xf numFmtId="9" fontId="16" fillId="0" borderId="5" xfId="0" applyNumberFormat="1" applyFont="1" applyBorder="1" applyAlignment="1">
      <alignment horizontal="center" vertical="center"/>
    </xf>
    <xf numFmtId="9" fontId="16" fillId="0" borderId="12" xfId="0" applyNumberFormat="1" applyFont="1" applyBorder="1" applyAlignment="1">
      <alignment horizontal="center" vertical="center"/>
    </xf>
    <xf numFmtId="9" fontId="16" fillId="0" borderId="6" xfId="0" applyNumberFormat="1" applyFont="1" applyBorder="1" applyAlignment="1">
      <alignment horizontal="center" vertical="center"/>
    </xf>
    <xf numFmtId="0" fontId="17" fillId="8" borderId="5" xfId="0" applyFont="1" applyFill="1" applyBorder="1" applyAlignment="1">
      <alignment horizontal="center" vertical="center"/>
    </xf>
    <xf numFmtId="0" fontId="17" fillId="8" borderId="12" xfId="0" applyFont="1" applyFill="1" applyBorder="1" applyAlignment="1">
      <alignment horizontal="center" vertical="center"/>
    </xf>
    <xf numFmtId="0" fontId="17" fillId="8" borderId="6" xfId="0" applyFont="1" applyFill="1" applyBorder="1" applyAlignment="1">
      <alignment horizontal="center" vertical="center"/>
    </xf>
    <xf numFmtId="0" fontId="13" fillId="8" borderId="5" xfId="0" applyFont="1" applyFill="1" applyBorder="1" applyAlignment="1">
      <alignment horizontal="center" vertical="center"/>
    </xf>
    <xf numFmtId="0" fontId="13" fillId="8" borderId="12" xfId="0" applyFont="1" applyFill="1" applyBorder="1" applyAlignment="1">
      <alignment horizontal="center" vertical="center"/>
    </xf>
    <xf numFmtId="0" fontId="13" fillId="8" borderId="6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178" fontId="11" fillId="2" borderId="5" xfId="0" applyNumberFormat="1" applyFont="1" applyFill="1" applyBorder="1" applyAlignment="1">
      <alignment horizontal="center" vertical="center"/>
    </xf>
    <xf numFmtId="178" fontId="11" fillId="2" borderId="6" xfId="0" applyNumberFormat="1" applyFont="1" applyFill="1" applyBorder="1" applyAlignment="1">
      <alignment horizontal="center" vertical="center"/>
    </xf>
    <xf numFmtId="2" fontId="25" fillId="5" borderId="2" xfId="0" applyNumberFormat="1" applyFont="1" applyFill="1" applyBorder="1" applyAlignment="1">
      <alignment horizontal="center" vertical="center"/>
    </xf>
    <xf numFmtId="2" fontId="26" fillId="5" borderId="2" xfId="0" applyNumberFormat="1" applyFont="1" applyFill="1" applyBorder="1" applyAlignment="1">
      <alignment horizontal="center" vertical="center"/>
    </xf>
    <xf numFmtId="2" fontId="23" fillId="9" borderId="2" xfId="0" applyNumberFormat="1" applyFont="1" applyFill="1" applyBorder="1" applyAlignment="1">
      <alignment horizontal="center" vertical="center"/>
    </xf>
    <xf numFmtId="2" fontId="11" fillId="5" borderId="2" xfId="0" applyNumberFormat="1" applyFont="1" applyFill="1" applyBorder="1" applyAlignment="1">
      <alignment horizontal="center" vertical="center"/>
    </xf>
    <xf numFmtId="0" fontId="19" fillId="0" borderId="15" xfId="0" applyFont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</cellXfs>
  <cellStyles count="3">
    <cellStyle name="常规" xfId="0" builtinId="0"/>
    <cellStyle name="常规 2" xfId="2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471505</xdr:colOff>
      <xdr:row>3</xdr:row>
      <xdr:rowOff>36419</xdr:rowOff>
    </xdr:from>
    <xdr:to>
      <xdr:col>19</xdr:col>
      <xdr:colOff>15538</xdr:colOff>
      <xdr:row>9</xdr:row>
      <xdr:rowOff>166594</xdr:rowOff>
    </xdr:to>
    <xdr:pic>
      <xdr:nvPicPr>
        <xdr:cNvPr id="2" name="图片 1" descr="1638341175(1)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3358" y="876860"/>
          <a:ext cx="1975709" cy="14748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85"/>
  <sheetViews>
    <sheetView showGridLines="0" tabSelected="1" view="pageBreakPreview" zoomScale="85" zoomScaleNormal="100" workbookViewId="0">
      <selection activeCell="S53" sqref="S53:T53"/>
    </sheetView>
  </sheetViews>
  <sheetFormatPr defaultColWidth="9" defaultRowHeight="13.5"/>
  <cols>
    <col min="1" max="1" width="2.875" customWidth="1"/>
    <col min="2" max="2" width="6.125" customWidth="1"/>
    <col min="3" max="3" width="8.5" customWidth="1"/>
    <col min="4" max="4" width="9.5" customWidth="1"/>
    <col min="5" max="5" width="7.625" customWidth="1"/>
    <col min="6" max="6" width="8" customWidth="1"/>
    <col min="7" max="7" width="9.5" customWidth="1"/>
    <col min="8" max="8" width="9.375" customWidth="1"/>
    <col min="9" max="12" width="6.125" customWidth="1"/>
    <col min="13" max="14" width="6" customWidth="1"/>
    <col min="15" max="15" width="7.75" customWidth="1"/>
    <col min="16" max="16" width="7.125" style="3" customWidth="1"/>
    <col min="17" max="18" width="6.875" style="3" customWidth="1"/>
    <col min="19" max="19" width="11" customWidth="1"/>
    <col min="20" max="20" width="9.875" customWidth="1"/>
  </cols>
  <sheetData>
    <row r="1" spans="2:20" ht="4.5" customHeight="1"/>
    <row r="2" spans="2:20" ht="44.25" customHeight="1">
      <c r="B2" s="4"/>
      <c r="C2" s="5"/>
      <c r="D2" s="6"/>
      <c r="E2" s="6"/>
      <c r="F2" s="6" t="s">
        <v>0</v>
      </c>
      <c r="G2" s="6"/>
      <c r="H2" s="7"/>
      <c r="I2" s="5"/>
      <c r="J2" s="6"/>
      <c r="K2" s="6"/>
      <c r="L2" s="6"/>
      <c r="M2" s="6"/>
      <c r="N2" s="6"/>
      <c r="O2" s="6"/>
      <c r="P2" s="6"/>
      <c r="Q2" s="6"/>
      <c r="R2" s="6"/>
      <c r="S2" s="72"/>
      <c r="T2" s="73"/>
    </row>
    <row r="3" spans="2:20" ht="17.25" customHeight="1">
      <c r="B3" s="86" t="s">
        <v>1</v>
      </c>
      <c r="C3" s="87"/>
      <c r="D3" s="88" t="s">
        <v>117</v>
      </c>
      <c r="E3" s="88"/>
      <c r="F3" s="88"/>
      <c r="G3" s="88"/>
      <c r="H3" s="89" t="s">
        <v>2</v>
      </c>
      <c r="I3" s="89"/>
      <c r="J3" s="89"/>
      <c r="K3" s="90" t="s">
        <v>3</v>
      </c>
      <c r="L3" s="90"/>
      <c r="M3" s="90"/>
      <c r="N3" s="90"/>
      <c r="O3" s="90"/>
      <c r="P3" s="90"/>
      <c r="Q3" s="89" t="s">
        <v>4</v>
      </c>
      <c r="R3" s="89"/>
      <c r="S3" s="91">
        <v>44611</v>
      </c>
      <c r="T3" s="91"/>
    </row>
    <row r="4" spans="2:20" ht="17.25" customHeight="1">
      <c r="B4" s="8" t="s">
        <v>5</v>
      </c>
      <c r="C4" s="9"/>
      <c r="D4" s="92" t="s">
        <v>6</v>
      </c>
      <c r="E4" s="93"/>
      <c r="F4" s="10"/>
      <c r="G4" s="94"/>
      <c r="H4" s="94"/>
      <c r="I4" s="11"/>
      <c r="J4" s="11"/>
      <c r="K4" s="11"/>
      <c r="L4" s="11"/>
      <c r="M4" s="11"/>
      <c r="N4" s="11"/>
      <c r="O4" s="42"/>
      <c r="P4" s="99" t="s">
        <v>7</v>
      </c>
      <c r="Q4" s="100"/>
      <c r="R4" s="100"/>
      <c r="S4" s="100" t="s">
        <v>8</v>
      </c>
      <c r="T4" s="100"/>
    </row>
    <row r="5" spans="2:20" ht="17.25" customHeight="1">
      <c r="B5" s="8" t="s">
        <v>9</v>
      </c>
      <c r="C5" s="9"/>
      <c r="D5" s="95"/>
      <c r="E5" s="96"/>
      <c r="F5" s="10"/>
      <c r="G5" s="97" t="s">
        <v>10</v>
      </c>
      <c r="H5" s="98"/>
      <c r="I5" s="12" t="s">
        <v>11</v>
      </c>
      <c r="J5" s="12" t="s">
        <v>12</v>
      </c>
      <c r="K5" s="12" t="s">
        <v>13</v>
      </c>
      <c r="L5" s="12" t="s">
        <v>14</v>
      </c>
      <c r="M5" s="12" t="s">
        <v>15</v>
      </c>
      <c r="N5" s="43" t="s">
        <v>16</v>
      </c>
      <c r="O5" s="42"/>
      <c r="P5" s="100"/>
      <c r="Q5" s="100"/>
      <c r="R5" s="100"/>
      <c r="S5" s="100"/>
      <c r="T5" s="100"/>
    </row>
    <row r="6" spans="2:20" ht="17.25" customHeight="1">
      <c r="B6" s="9" t="s">
        <v>17</v>
      </c>
      <c r="C6" s="9"/>
      <c r="D6" s="95" t="s">
        <v>18</v>
      </c>
      <c r="E6" s="96"/>
      <c r="F6" s="10"/>
      <c r="G6" s="101" t="s">
        <v>118</v>
      </c>
      <c r="H6" s="102"/>
      <c r="I6" s="16"/>
      <c r="J6" s="16"/>
      <c r="K6" s="16"/>
      <c r="L6" s="16"/>
      <c r="M6" s="16">
        <v>2000</v>
      </c>
      <c r="N6" s="44">
        <f>SUM(I6:M6)</f>
        <v>2000</v>
      </c>
      <c r="O6" s="42"/>
      <c r="P6" s="100"/>
      <c r="Q6" s="100"/>
      <c r="R6" s="100"/>
      <c r="S6" s="100"/>
      <c r="T6" s="100"/>
    </row>
    <row r="7" spans="2:20" ht="17.25" customHeight="1">
      <c r="B7" s="9" t="s">
        <v>19</v>
      </c>
      <c r="C7" s="9"/>
      <c r="D7" s="103"/>
      <c r="E7" s="104"/>
      <c r="F7" s="10"/>
      <c r="G7" s="101"/>
      <c r="H7" s="102"/>
      <c r="I7" s="16"/>
      <c r="J7" s="16"/>
      <c r="K7" s="16"/>
      <c r="L7" s="16"/>
      <c r="M7" s="16"/>
      <c r="N7" s="44">
        <f t="shared" ref="N7:N10" si="0">SUM(I7:M7)</f>
        <v>0</v>
      </c>
      <c r="O7" s="42"/>
      <c r="P7" s="100"/>
      <c r="Q7" s="100"/>
      <c r="R7" s="100"/>
      <c r="S7" s="100"/>
      <c r="T7" s="100"/>
    </row>
    <row r="8" spans="2:20" ht="17.25" customHeight="1">
      <c r="B8" s="9" t="s">
        <v>20</v>
      </c>
      <c r="C8" s="9"/>
      <c r="D8" s="95" t="s">
        <v>21</v>
      </c>
      <c r="E8" s="96"/>
      <c r="F8" s="10"/>
      <c r="G8" s="101"/>
      <c r="H8" s="102"/>
      <c r="I8" s="16"/>
      <c r="J8" s="16"/>
      <c r="K8" s="16"/>
      <c r="L8" s="16"/>
      <c r="M8" s="16"/>
      <c r="N8" s="44">
        <f t="shared" si="0"/>
        <v>0</v>
      </c>
      <c r="O8" s="42"/>
      <c r="P8" s="100"/>
      <c r="Q8" s="100"/>
      <c r="R8" s="100"/>
      <c r="S8" s="100"/>
      <c r="T8" s="100"/>
    </row>
    <row r="9" spans="2:20" ht="17.25" customHeight="1">
      <c r="B9" s="105" t="s">
        <v>22</v>
      </c>
      <c r="C9" s="106"/>
      <c r="D9" s="105"/>
      <c r="E9" s="106"/>
      <c r="F9" s="10"/>
      <c r="G9" s="101"/>
      <c r="H9" s="102"/>
      <c r="I9" s="16"/>
      <c r="J9" s="16"/>
      <c r="K9" s="16"/>
      <c r="L9" s="16"/>
      <c r="M9" s="16">
        <v>0</v>
      </c>
      <c r="N9" s="44">
        <f t="shared" si="0"/>
        <v>0</v>
      </c>
      <c r="O9" s="42"/>
      <c r="P9" s="100"/>
      <c r="Q9" s="100"/>
      <c r="R9" s="100"/>
      <c r="S9" s="100"/>
      <c r="T9" s="100"/>
    </row>
    <row r="10" spans="2:20" ht="17.25" customHeight="1">
      <c r="B10" s="105" t="s">
        <v>23</v>
      </c>
      <c r="C10" s="107"/>
      <c r="D10" s="108" t="e">
        <f>D9/#REF!</f>
        <v>#REF!</v>
      </c>
      <c r="E10" s="109"/>
      <c r="F10" s="10"/>
      <c r="G10" s="110" t="s">
        <v>24</v>
      </c>
      <c r="H10" s="111"/>
      <c r="I10" s="45">
        <f>SUM(I6:I9)</f>
        <v>0</v>
      </c>
      <c r="J10" s="45">
        <f>SUM(J6:J9)</f>
        <v>0</v>
      </c>
      <c r="K10" s="45">
        <f>SUM(K6:K9)</f>
        <v>0</v>
      </c>
      <c r="L10" s="45">
        <f>SUM(L6:L9)</f>
        <v>0</v>
      </c>
      <c r="M10" s="45">
        <f>SUM(M6:M9)</f>
        <v>2000</v>
      </c>
      <c r="N10" s="46">
        <f t="shared" si="0"/>
        <v>2000</v>
      </c>
      <c r="O10" s="42"/>
      <c r="P10" s="100"/>
      <c r="Q10" s="100"/>
      <c r="R10" s="100"/>
      <c r="S10" s="100"/>
      <c r="T10" s="100"/>
    </row>
    <row r="11" spans="2:20" ht="17.25" customHeight="1">
      <c r="P11" s="47"/>
      <c r="Q11" s="47"/>
      <c r="R11" s="47"/>
      <c r="S11" s="47"/>
      <c r="T11" s="74"/>
    </row>
    <row r="12" spans="2:20" s="1" customFormat="1" ht="24" customHeight="1">
      <c r="B12" s="13" t="s">
        <v>25</v>
      </c>
      <c r="C12" s="13" t="s">
        <v>26</v>
      </c>
      <c r="D12" s="13" t="s">
        <v>27</v>
      </c>
      <c r="E12" s="112" t="s">
        <v>28</v>
      </c>
      <c r="F12" s="113"/>
      <c r="G12" s="112" t="s">
        <v>29</v>
      </c>
      <c r="H12" s="113"/>
      <c r="I12" s="13" t="s">
        <v>30</v>
      </c>
      <c r="J12" s="13" t="s">
        <v>31</v>
      </c>
      <c r="K12" s="13" t="s">
        <v>32</v>
      </c>
      <c r="L12" s="13" t="s">
        <v>33</v>
      </c>
      <c r="M12" s="13" t="s">
        <v>34</v>
      </c>
      <c r="N12" s="13" t="s">
        <v>35</v>
      </c>
      <c r="O12" s="13" t="s">
        <v>36</v>
      </c>
      <c r="P12" s="13" t="s">
        <v>37</v>
      </c>
      <c r="Q12" s="13" t="s">
        <v>38</v>
      </c>
      <c r="R12" s="13" t="s">
        <v>39</v>
      </c>
      <c r="S12" s="13" t="s">
        <v>40</v>
      </c>
      <c r="T12" s="62" t="s">
        <v>41</v>
      </c>
    </row>
    <row r="13" spans="2:20" s="1" customFormat="1" ht="17.25" customHeight="1">
      <c r="B13" s="14" t="s">
        <v>42</v>
      </c>
      <c r="C13" s="15" t="s">
        <v>43</v>
      </c>
      <c r="D13" s="16"/>
      <c r="E13" s="114" t="s">
        <v>44</v>
      </c>
      <c r="F13" s="115"/>
      <c r="G13" s="116" t="s">
        <v>45</v>
      </c>
      <c r="H13" s="117"/>
      <c r="I13" s="48"/>
      <c r="J13" s="15" t="s">
        <v>46</v>
      </c>
      <c r="K13" s="16">
        <v>175</v>
      </c>
      <c r="L13" s="16">
        <v>210</v>
      </c>
      <c r="M13" s="49">
        <v>0.8</v>
      </c>
      <c r="N13" s="50">
        <v>0.08</v>
      </c>
      <c r="O13" s="50">
        <v>25.8</v>
      </c>
      <c r="P13" s="51">
        <f>M13*(1+N13)*O13</f>
        <v>22.291200000000003</v>
      </c>
      <c r="Q13" s="32"/>
      <c r="R13" s="51"/>
      <c r="S13" s="51">
        <f>Q13*(1+N13)*R13</f>
        <v>0</v>
      </c>
      <c r="T13" s="75"/>
    </row>
    <row r="14" spans="2:20" s="1" customFormat="1" ht="17.25" customHeight="1">
      <c r="B14" s="14" t="s">
        <v>42</v>
      </c>
      <c r="C14" s="15" t="s">
        <v>43</v>
      </c>
      <c r="D14" s="16"/>
      <c r="E14" s="118"/>
      <c r="F14" s="117"/>
      <c r="G14" s="118"/>
      <c r="H14" s="117"/>
      <c r="I14" s="16"/>
      <c r="J14" s="16"/>
      <c r="K14" s="18"/>
      <c r="L14" s="16"/>
      <c r="M14" s="50"/>
      <c r="N14" s="50"/>
      <c r="O14" s="50"/>
      <c r="P14" s="51">
        <f t="shared" ref="P14:P17" si="1">M14*(1+N14)*O14</f>
        <v>0</v>
      </c>
      <c r="Q14" s="32"/>
      <c r="R14" s="51"/>
      <c r="S14" s="51">
        <f t="shared" ref="S14:S18" si="2">Q14*(1+N14)*R14</f>
        <v>0</v>
      </c>
      <c r="T14" s="75"/>
    </row>
    <row r="15" spans="2:20" s="1" customFormat="1" ht="17.25" customHeight="1">
      <c r="B15" s="14" t="s">
        <v>42</v>
      </c>
      <c r="C15" s="15" t="s">
        <v>47</v>
      </c>
      <c r="D15" s="16"/>
      <c r="E15" s="118"/>
      <c r="F15" s="117"/>
      <c r="G15" s="118"/>
      <c r="H15" s="117"/>
      <c r="I15" s="15"/>
      <c r="J15" s="15"/>
      <c r="K15" s="18"/>
      <c r="L15" s="16"/>
      <c r="M15" s="50"/>
      <c r="N15" s="50"/>
      <c r="O15" s="50"/>
      <c r="P15" s="51">
        <f t="shared" si="1"/>
        <v>0</v>
      </c>
      <c r="Q15" s="32"/>
      <c r="R15" s="51"/>
      <c r="S15" s="51">
        <f t="shared" si="2"/>
        <v>0</v>
      </c>
      <c r="T15" s="75"/>
    </row>
    <row r="16" spans="2:20" s="1" customFormat="1" ht="17.25" customHeight="1">
      <c r="B16" s="19" t="s">
        <v>48</v>
      </c>
      <c r="C16" s="15" t="s">
        <v>48</v>
      </c>
      <c r="D16" s="16"/>
      <c r="E16" s="119" t="s">
        <v>121</v>
      </c>
      <c r="F16" s="120"/>
      <c r="G16" s="118" t="s">
        <v>49</v>
      </c>
      <c r="H16" s="117"/>
      <c r="I16" s="15"/>
      <c r="J16" s="15" t="s">
        <v>50</v>
      </c>
      <c r="K16" s="18"/>
      <c r="L16" s="16"/>
      <c r="M16" s="50">
        <v>1</v>
      </c>
      <c r="N16" s="50">
        <v>0.08</v>
      </c>
      <c r="O16" s="50">
        <v>4</v>
      </c>
      <c r="P16" s="51">
        <f t="shared" si="1"/>
        <v>4.32</v>
      </c>
      <c r="Q16" s="32"/>
      <c r="R16" s="51"/>
      <c r="S16" s="51">
        <f t="shared" si="2"/>
        <v>0</v>
      </c>
      <c r="T16" s="75"/>
    </row>
    <row r="17" spans="2:20" s="1" customFormat="1" ht="17.25" customHeight="1">
      <c r="B17" s="19" t="s">
        <v>48</v>
      </c>
      <c r="C17" s="15" t="s">
        <v>48</v>
      </c>
      <c r="D17" s="15"/>
      <c r="E17" s="118"/>
      <c r="F17" s="121"/>
      <c r="G17" s="115"/>
      <c r="H17" s="115"/>
      <c r="I17" s="15"/>
      <c r="J17" s="15"/>
      <c r="K17" s="16"/>
      <c r="L17" s="52"/>
      <c r="M17" s="16"/>
      <c r="N17" s="50"/>
      <c r="O17" s="50"/>
      <c r="P17" s="51">
        <f t="shared" si="1"/>
        <v>0</v>
      </c>
      <c r="Q17" s="32"/>
      <c r="R17" s="51"/>
      <c r="S17" s="51">
        <f t="shared" si="2"/>
        <v>0</v>
      </c>
      <c r="T17" s="75"/>
    </row>
    <row r="18" spans="2:20" s="1" customFormat="1" ht="17.25" customHeight="1">
      <c r="B18" s="19" t="s">
        <v>43</v>
      </c>
      <c r="C18" s="15" t="s">
        <v>51</v>
      </c>
      <c r="D18" s="15"/>
      <c r="E18" s="118"/>
      <c r="F18" s="121"/>
      <c r="G18" s="115"/>
      <c r="H18" s="115"/>
      <c r="I18" s="15"/>
      <c r="J18" s="15"/>
      <c r="K18" s="16"/>
      <c r="L18" s="52"/>
      <c r="M18" s="16"/>
      <c r="N18" s="50"/>
      <c r="O18" s="50"/>
      <c r="P18" s="51">
        <f>O18/N10</f>
        <v>0</v>
      </c>
      <c r="Q18" s="32"/>
      <c r="R18" s="51"/>
      <c r="S18" s="51">
        <f t="shared" si="2"/>
        <v>0</v>
      </c>
      <c r="T18" s="75"/>
    </row>
    <row r="19" spans="2:20" s="1" customFormat="1" ht="17.25" customHeight="1">
      <c r="B19" s="122" t="s">
        <v>52</v>
      </c>
      <c r="C19" s="122"/>
      <c r="D19" s="122"/>
      <c r="E19" s="21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53">
        <f>SUM(P13:P18)</f>
        <v>26.611200000000004</v>
      </c>
      <c r="Q19" s="32"/>
      <c r="R19" s="76"/>
      <c r="S19" s="68">
        <f>SUM(S13:S18)</f>
        <v>0</v>
      </c>
      <c r="T19" s="75"/>
    </row>
    <row r="20" spans="2:20" s="1" customFormat="1" ht="17.25" customHeight="1">
      <c r="B20" s="23"/>
      <c r="C20" s="23"/>
      <c r="D20" s="23"/>
      <c r="E20" s="23"/>
      <c r="F20" s="24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</row>
    <row r="21" spans="2:20" s="1" customFormat="1" ht="24.75">
      <c r="B21" s="25" t="s">
        <v>53</v>
      </c>
      <c r="C21" s="25" t="s">
        <v>54</v>
      </c>
      <c r="D21" s="25" t="s">
        <v>55</v>
      </c>
      <c r="E21" s="123" t="s">
        <v>56</v>
      </c>
      <c r="F21" s="124"/>
      <c r="G21" s="26" t="s">
        <v>57</v>
      </c>
      <c r="H21" s="125" t="s">
        <v>58</v>
      </c>
      <c r="I21" s="126"/>
      <c r="J21" s="124"/>
      <c r="K21" s="25" t="s">
        <v>10</v>
      </c>
      <c r="L21" s="25" t="s">
        <v>59</v>
      </c>
      <c r="M21" s="25" t="s">
        <v>60</v>
      </c>
      <c r="N21" s="25" t="s">
        <v>61</v>
      </c>
      <c r="O21" s="25" t="s">
        <v>62</v>
      </c>
      <c r="P21" s="25" t="s">
        <v>63</v>
      </c>
      <c r="Q21" s="25" t="s">
        <v>64</v>
      </c>
      <c r="R21" s="25" t="s">
        <v>65</v>
      </c>
      <c r="S21" s="127" t="s">
        <v>66</v>
      </c>
      <c r="T21" s="128"/>
    </row>
    <row r="22" spans="2:20" s="1" customFormat="1" ht="17.25" customHeight="1">
      <c r="B22" s="14" t="s">
        <v>67</v>
      </c>
      <c r="C22" s="16" t="s">
        <v>68</v>
      </c>
      <c r="D22" s="15" t="s">
        <v>69</v>
      </c>
      <c r="E22" s="129"/>
      <c r="F22" s="130"/>
      <c r="G22" s="16"/>
      <c r="H22" s="129"/>
      <c r="I22" s="131"/>
      <c r="J22" s="130"/>
      <c r="K22" s="15"/>
      <c r="L22" s="15"/>
      <c r="M22" s="54">
        <v>0</v>
      </c>
      <c r="N22" s="50">
        <v>0.1</v>
      </c>
      <c r="O22" s="50">
        <v>0</v>
      </c>
      <c r="P22" s="55">
        <f>M22*(1+N22)*O22</f>
        <v>0</v>
      </c>
      <c r="Q22" s="51"/>
      <c r="R22" s="51">
        <f>M22*(1+N22)*Q22</f>
        <v>0</v>
      </c>
      <c r="S22" s="132"/>
      <c r="T22" s="132"/>
    </row>
    <row r="23" spans="2:20" s="1" customFormat="1" ht="17.25" customHeight="1">
      <c r="B23" s="14" t="s">
        <v>67</v>
      </c>
      <c r="C23" s="16" t="s">
        <v>68</v>
      </c>
      <c r="D23" s="15" t="s">
        <v>69</v>
      </c>
      <c r="E23" s="129"/>
      <c r="F23" s="117"/>
      <c r="G23" s="16"/>
      <c r="H23" s="129"/>
      <c r="I23" s="131"/>
      <c r="J23" s="130"/>
      <c r="K23" s="15"/>
      <c r="L23" s="15"/>
      <c r="M23" s="54">
        <v>0</v>
      </c>
      <c r="N23" s="50">
        <v>0.1</v>
      </c>
      <c r="O23" s="50">
        <v>0</v>
      </c>
      <c r="P23" s="55">
        <f t="shared" ref="P23:P35" si="3">M23*(1+N23)*O23</f>
        <v>0</v>
      </c>
      <c r="Q23" s="51"/>
      <c r="R23" s="51">
        <f t="shared" ref="R23:R35" si="4">M23*(1+N23)*Q23</f>
        <v>0</v>
      </c>
      <c r="S23" s="132"/>
      <c r="T23" s="132"/>
    </row>
    <row r="24" spans="2:20" s="1" customFormat="1" ht="17.25" customHeight="1">
      <c r="B24" s="14" t="s">
        <v>67</v>
      </c>
      <c r="C24" s="16" t="s">
        <v>68</v>
      </c>
      <c r="D24" s="15" t="s">
        <v>70</v>
      </c>
      <c r="E24" s="118"/>
      <c r="F24" s="117"/>
      <c r="G24" s="16"/>
      <c r="H24" s="129"/>
      <c r="I24" s="131"/>
      <c r="J24" s="130"/>
      <c r="K24" s="15"/>
      <c r="L24" s="15"/>
      <c r="M24" s="54">
        <v>0</v>
      </c>
      <c r="N24" s="50">
        <v>0.1</v>
      </c>
      <c r="O24" s="50">
        <v>0</v>
      </c>
      <c r="P24" s="55">
        <f t="shared" si="3"/>
        <v>0</v>
      </c>
      <c r="Q24" s="51"/>
      <c r="R24" s="51">
        <f t="shared" si="4"/>
        <v>0</v>
      </c>
      <c r="S24" s="132"/>
      <c r="T24" s="132"/>
    </row>
    <row r="25" spans="2:20" s="1" customFormat="1" ht="17.25" customHeight="1">
      <c r="B25" s="14" t="s">
        <v>67</v>
      </c>
      <c r="C25" s="16" t="s">
        <v>68</v>
      </c>
      <c r="D25" s="15" t="s">
        <v>71</v>
      </c>
      <c r="E25" s="129"/>
      <c r="F25" s="130"/>
      <c r="G25" s="16"/>
      <c r="H25" s="129"/>
      <c r="I25" s="131"/>
      <c r="J25" s="130"/>
      <c r="K25" s="15"/>
      <c r="L25" s="15"/>
      <c r="M25" s="54">
        <v>2</v>
      </c>
      <c r="N25" s="50">
        <v>0.1</v>
      </c>
      <c r="O25" s="50">
        <v>0.25</v>
      </c>
      <c r="P25" s="55">
        <f t="shared" si="3"/>
        <v>0.55000000000000004</v>
      </c>
      <c r="Q25" s="51"/>
      <c r="R25" s="51">
        <f t="shared" si="4"/>
        <v>0</v>
      </c>
      <c r="S25" s="133"/>
      <c r="T25" s="132"/>
    </row>
    <row r="26" spans="2:20" s="1" customFormat="1" ht="17.25" customHeight="1">
      <c r="B26" s="14" t="s">
        <v>67</v>
      </c>
      <c r="C26" s="16" t="s">
        <v>68</v>
      </c>
      <c r="D26" s="15" t="s">
        <v>72</v>
      </c>
      <c r="E26" s="118"/>
      <c r="F26" s="117"/>
      <c r="G26" s="16"/>
      <c r="H26" s="129"/>
      <c r="I26" s="131"/>
      <c r="J26" s="130"/>
      <c r="K26" s="16"/>
      <c r="L26" s="15" t="s">
        <v>73</v>
      </c>
      <c r="M26" s="56">
        <v>1</v>
      </c>
      <c r="N26" s="50">
        <v>0.1</v>
      </c>
      <c r="O26" s="50">
        <v>0</v>
      </c>
      <c r="P26" s="55">
        <f t="shared" si="3"/>
        <v>0</v>
      </c>
      <c r="Q26" s="51"/>
      <c r="R26" s="51">
        <f t="shared" si="4"/>
        <v>0</v>
      </c>
      <c r="S26" s="132"/>
      <c r="T26" s="132"/>
    </row>
    <row r="27" spans="2:20" s="1" customFormat="1" ht="17.25" customHeight="1">
      <c r="B27" s="14" t="s">
        <v>67</v>
      </c>
      <c r="C27" s="16" t="s">
        <v>68</v>
      </c>
      <c r="D27" s="15" t="s">
        <v>74</v>
      </c>
      <c r="E27" s="118"/>
      <c r="F27" s="117"/>
      <c r="G27" s="16"/>
      <c r="H27" s="129"/>
      <c r="I27" s="131"/>
      <c r="J27" s="130"/>
      <c r="K27" s="16"/>
      <c r="L27" s="15" t="s">
        <v>46</v>
      </c>
      <c r="M27" s="54">
        <v>0.5</v>
      </c>
      <c r="N27" s="50">
        <v>0.1</v>
      </c>
      <c r="O27" s="50">
        <v>1.5</v>
      </c>
      <c r="P27" s="55">
        <f t="shared" si="3"/>
        <v>0.82500000000000007</v>
      </c>
      <c r="Q27" s="51"/>
      <c r="R27" s="51">
        <f t="shared" si="4"/>
        <v>0</v>
      </c>
      <c r="S27" s="132"/>
      <c r="T27" s="132"/>
    </row>
    <row r="28" spans="2:20" s="1" customFormat="1" ht="17.25" customHeight="1">
      <c r="B28" s="14" t="s">
        <v>67</v>
      </c>
      <c r="C28" s="16" t="s">
        <v>68</v>
      </c>
      <c r="D28" s="15" t="s">
        <v>75</v>
      </c>
      <c r="E28" s="129"/>
      <c r="F28" s="130"/>
      <c r="G28" s="16"/>
      <c r="H28" s="129"/>
      <c r="I28" s="131"/>
      <c r="J28" s="130"/>
      <c r="K28" s="16"/>
      <c r="L28" s="15" t="s">
        <v>76</v>
      </c>
      <c r="M28" s="54">
        <v>1</v>
      </c>
      <c r="N28" s="50">
        <v>0.05</v>
      </c>
      <c r="O28" s="50">
        <v>0.5</v>
      </c>
      <c r="P28" s="55">
        <f t="shared" si="3"/>
        <v>0.52500000000000002</v>
      </c>
      <c r="Q28" s="51"/>
      <c r="R28" s="51">
        <f t="shared" si="4"/>
        <v>0</v>
      </c>
      <c r="S28" s="132"/>
      <c r="T28" s="132"/>
    </row>
    <row r="29" spans="2:20" s="1" customFormat="1" ht="17.25" customHeight="1">
      <c r="B29" s="14" t="s">
        <v>67</v>
      </c>
      <c r="C29" s="16" t="s">
        <v>77</v>
      </c>
      <c r="D29" s="15" t="s">
        <v>78</v>
      </c>
      <c r="E29" s="134"/>
      <c r="F29" s="135"/>
      <c r="G29" s="16"/>
      <c r="H29" s="129"/>
      <c r="I29" s="131"/>
      <c r="J29" s="130"/>
      <c r="K29" s="16"/>
      <c r="L29" s="15" t="s">
        <v>76</v>
      </c>
      <c r="M29" s="54"/>
      <c r="N29" s="50"/>
      <c r="O29" s="50"/>
      <c r="P29" s="55">
        <f t="shared" si="3"/>
        <v>0</v>
      </c>
      <c r="Q29" s="51"/>
      <c r="R29" s="51">
        <f t="shared" si="4"/>
        <v>0</v>
      </c>
      <c r="S29" s="132"/>
      <c r="T29" s="132"/>
    </row>
    <row r="30" spans="2:20" s="1" customFormat="1" ht="17.25" customHeight="1">
      <c r="B30" s="14" t="s">
        <v>67</v>
      </c>
      <c r="C30" s="16" t="s">
        <v>77</v>
      </c>
      <c r="D30" s="15" t="s">
        <v>79</v>
      </c>
      <c r="E30" s="136"/>
      <c r="F30" s="137"/>
      <c r="G30" s="16"/>
      <c r="H30" s="129"/>
      <c r="I30" s="131"/>
      <c r="J30" s="130"/>
      <c r="K30" s="16"/>
      <c r="L30" s="15" t="s">
        <v>76</v>
      </c>
      <c r="M30" s="54">
        <v>1</v>
      </c>
      <c r="N30" s="50"/>
      <c r="O30" s="50">
        <v>0.15</v>
      </c>
      <c r="P30" s="55">
        <f t="shared" si="3"/>
        <v>0.15</v>
      </c>
      <c r="Q30" s="51"/>
      <c r="R30" s="51">
        <f t="shared" si="4"/>
        <v>0</v>
      </c>
      <c r="S30" s="132"/>
      <c r="T30" s="132"/>
    </row>
    <row r="31" spans="2:20" s="1" customFormat="1" ht="17.25" customHeight="1">
      <c r="B31" s="14" t="s">
        <v>67</v>
      </c>
      <c r="C31" s="16" t="s">
        <v>77</v>
      </c>
      <c r="D31" s="15" t="s">
        <v>80</v>
      </c>
      <c r="E31" s="136"/>
      <c r="F31" s="137"/>
      <c r="G31" s="16"/>
      <c r="H31" s="129"/>
      <c r="I31" s="131"/>
      <c r="J31" s="130"/>
      <c r="K31" s="16"/>
      <c r="L31" s="15" t="s">
        <v>76</v>
      </c>
      <c r="M31" s="54"/>
      <c r="N31" s="50"/>
      <c r="O31" s="50"/>
      <c r="P31" s="55">
        <f t="shared" si="3"/>
        <v>0</v>
      </c>
      <c r="Q31" s="51"/>
      <c r="R31" s="51">
        <f t="shared" si="4"/>
        <v>0</v>
      </c>
      <c r="S31" s="132"/>
      <c r="T31" s="132"/>
    </row>
    <row r="32" spans="2:20" s="1" customFormat="1" ht="17.25" customHeight="1">
      <c r="B32" s="14" t="s">
        <v>67</v>
      </c>
      <c r="C32" s="16" t="s">
        <v>81</v>
      </c>
      <c r="D32" s="15" t="s">
        <v>82</v>
      </c>
      <c r="E32" s="134"/>
      <c r="F32" s="135"/>
      <c r="G32" s="16"/>
      <c r="H32" s="129"/>
      <c r="I32" s="131"/>
      <c r="J32" s="130"/>
      <c r="K32" s="16"/>
      <c r="L32" s="15" t="s">
        <v>76</v>
      </c>
      <c r="M32" s="54">
        <v>1</v>
      </c>
      <c r="N32" s="50"/>
      <c r="O32" s="50">
        <v>0.15</v>
      </c>
      <c r="P32" s="55">
        <f t="shared" si="3"/>
        <v>0.15</v>
      </c>
      <c r="Q32" s="51"/>
      <c r="R32" s="51">
        <f t="shared" si="4"/>
        <v>0</v>
      </c>
      <c r="S32" s="132"/>
      <c r="T32" s="132"/>
    </row>
    <row r="33" spans="2:20" s="1" customFormat="1" ht="17.25" customHeight="1">
      <c r="B33" s="14" t="s">
        <v>67</v>
      </c>
      <c r="C33" s="16" t="s">
        <v>83</v>
      </c>
      <c r="D33" s="15" t="s">
        <v>84</v>
      </c>
      <c r="E33" s="136"/>
      <c r="F33" s="137"/>
      <c r="G33" s="16"/>
      <c r="H33" s="129"/>
      <c r="I33" s="131"/>
      <c r="J33" s="130"/>
      <c r="K33" s="16"/>
      <c r="L33" s="15" t="s">
        <v>76</v>
      </c>
      <c r="M33" s="54">
        <v>1</v>
      </c>
      <c r="N33" s="50"/>
      <c r="O33" s="50">
        <v>0.15</v>
      </c>
      <c r="P33" s="55">
        <f t="shared" si="3"/>
        <v>0.15</v>
      </c>
      <c r="Q33" s="51"/>
      <c r="R33" s="51">
        <f t="shared" si="4"/>
        <v>0</v>
      </c>
      <c r="S33" s="132"/>
      <c r="T33" s="132"/>
    </row>
    <row r="34" spans="2:20" s="1" customFormat="1" ht="17.25" customHeight="1">
      <c r="B34" s="14" t="s">
        <v>67</v>
      </c>
      <c r="C34" s="16" t="s">
        <v>83</v>
      </c>
      <c r="D34" s="15" t="s">
        <v>85</v>
      </c>
      <c r="E34" s="138"/>
      <c r="F34" s="139"/>
      <c r="G34" s="16"/>
      <c r="H34" s="129"/>
      <c r="I34" s="131"/>
      <c r="J34" s="130"/>
      <c r="K34" s="16"/>
      <c r="L34" s="15" t="s">
        <v>86</v>
      </c>
      <c r="M34" s="54">
        <v>0</v>
      </c>
      <c r="N34" s="50">
        <v>0.1</v>
      </c>
      <c r="O34" s="50">
        <v>0.1</v>
      </c>
      <c r="P34" s="55">
        <f t="shared" si="3"/>
        <v>0</v>
      </c>
      <c r="Q34" s="51"/>
      <c r="R34" s="51">
        <f t="shared" si="4"/>
        <v>0</v>
      </c>
      <c r="S34" s="132"/>
      <c r="T34" s="132"/>
    </row>
    <row r="35" spans="2:20" s="1" customFormat="1" ht="17.25" customHeight="1">
      <c r="B35" s="14" t="s">
        <v>67</v>
      </c>
      <c r="C35" s="16" t="s">
        <v>83</v>
      </c>
      <c r="D35" s="15" t="s">
        <v>87</v>
      </c>
      <c r="E35" s="18"/>
      <c r="F35" s="17"/>
      <c r="G35" s="16"/>
      <c r="H35" s="129"/>
      <c r="I35" s="131"/>
      <c r="J35" s="130"/>
      <c r="K35" s="16"/>
      <c r="L35" s="15"/>
      <c r="M35" s="54">
        <v>1</v>
      </c>
      <c r="N35" s="50">
        <v>0</v>
      </c>
      <c r="O35" s="50">
        <v>0.5</v>
      </c>
      <c r="P35" s="55">
        <f t="shared" si="3"/>
        <v>0.5</v>
      </c>
      <c r="Q35" s="51"/>
      <c r="R35" s="51">
        <f t="shared" si="4"/>
        <v>0</v>
      </c>
      <c r="S35" s="132"/>
      <c r="T35" s="132"/>
    </row>
    <row r="36" spans="2:20" s="1" customFormat="1" ht="17.25" customHeight="1">
      <c r="B36" s="28" t="s">
        <v>88</v>
      </c>
      <c r="C36" s="16"/>
      <c r="D36" s="85" t="s">
        <v>122</v>
      </c>
      <c r="E36" s="18"/>
      <c r="F36" s="17"/>
      <c r="G36" s="16"/>
      <c r="H36" s="20"/>
      <c r="I36" s="29"/>
      <c r="J36" s="27"/>
      <c r="K36" s="16"/>
      <c r="L36" s="15"/>
      <c r="M36" s="54">
        <v>1</v>
      </c>
      <c r="N36" s="50"/>
      <c r="O36" s="50"/>
      <c r="P36" s="55">
        <v>0.35</v>
      </c>
      <c r="Q36" s="51"/>
      <c r="R36" s="51"/>
      <c r="S36" s="133" t="s">
        <v>119</v>
      </c>
      <c r="T36" s="132"/>
    </row>
    <row r="37" spans="2:20" s="1" customFormat="1" ht="17.25" customHeight="1">
      <c r="B37" s="14" t="s">
        <v>67</v>
      </c>
      <c r="C37" s="19" t="s">
        <v>89</v>
      </c>
      <c r="D37" s="19" t="s">
        <v>90</v>
      </c>
      <c r="E37" s="118"/>
      <c r="F37" s="117"/>
      <c r="G37" s="16"/>
      <c r="H37" s="129"/>
      <c r="I37" s="131"/>
      <c r="J37" s="130"/>
      <c r="K37" s="16"/>
      <c r="L37" s="15"/>
      <c r="M37" s="54"/>
      <c r="N37" s="50"/>
      <c r="O37" s="50"/>
      <c r="P37" s="55">
        <f>O37/N10</f>
        <v>0</v>
      </c>
      <c r="Q37" s="51"/>
      <c r="R37" s="51">
        <f>Q37/N10</f>
        <v>0</v>
      </c>
      <c r="S37" s="133" t="s">
        <v>120</v>
      </c>
      <c r="T37" s="132"/>
    </row>
    <row r="38" spans="2:20" s="1" customFormat="1" ht="17.25" customHeight="1">
      <c r="B38" s="122" t="s">
        <v>91</v>
      </c>
      <c r="C38" s="122"/>
      <c r="D38" s="122"/>
      <c r="E38" s="21"/>
      <c r="F38" s="22"/>
      <c r="G38" s="22"/>
      <c r="H38" s="22"/>
      <c r="I38" s="22"/>
      <c r="J38" s="22"/>
      <c r="K38" s="57"/>
      <c r="L38" s="22"/>
      <c r="M38" s="22"/>
      <c r="N38" s="22"/>
      <c r="O38" s="22"/>
      <c r="P38" s="58">
        <f>SUM(P22:P37)</f>
        <v>3.1999999999999997</v>
      </c>
      <c r="Q38" s="76"/>
      <c r="R38" s="68">
        <f>SUM(R22:R37)</f>
        <v>0</v>
      </c>
      <c r="S38" s="132"/>
      <c r="T38" s="132"/>
    </row>
    <row r="39" spans="2:20" s="1" customFormat="1" ht="17.25" customHeight="1">
      <c r="B39" s="23"/>
      <c r="C39" s="23"/>
      <c r="D39" s="23"/>
      <c r="E39" s="23"/>
      <c r="F39" s="24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</row>
    <row r="40" spans="2:20" s="1" customFormat="1" ht="24">
      <c r="B40" s="140" t="s">
        <v>53</v>
      </c>
      <c r="C40" s="141"/>
      <c r="D40" s="142" t="s">
        <v>92</v>
      </c>
      <c r="E40" s="143"/>
      <c r="F40" s="144"/>
      <c r="G40" s="142" t="s">
        <v>93</v>
      </c>
      <c r="H40" s="143"/>
      <c r="I40" s="143"/>
      <c r="J40" s="144"/>
      <c r="K40" s="142" t="s">
        <v>94</v>
      </c>
      <c r="L40" s="143"/>
      <c r="M40" s="143"/>
      <c r="N40" s="144"/>
      <c r="O40" s="30" t="s">
        <v>62</v>
      </c>
      <c r="P40" s="30" t="s">
        <v>63</v>
      </c>
      <c r="Q40" s="77" t="s">
        <v>95</v>
      </c>
      <c r="R40" s="77" t="s">
        <v>96</v>
      </c>
      <c r="S40" s="112" t="s">
        <v>41</v>
      </c>
      <c r="T40" s="141"/>
    </row>
    <row r="41" spans="2:20" s="1" customFormat="1" ht="17.25" customHeight="1">
      <c r="B41" s="145" t="s">
        <v>97</v>
      </c>
      <c r="C41" s="146"/>
      <c r="D41" s="129"/>
      <c r="E41" s="121"/>
      <c r="F41" s="117"/>
      <c r="G41" s="147"/>
      <c r="H41" s="147"/>
      <c r="I41" s="147"/>
      <c r="J41" s="147"/>
      <c r="K41" s="148"/>
      <c r="L41" s="149"/>
      <c r="M41" s="149"/>
      <c r="N41" s="150"/>
      <c r="O41" s="59"/>
      <c r="P41" s="55">
        <f>O41</f>
        <v>0</v>
      </c>
      <c r="Q41" s="78"/>
      <c r="R41" s="78">
        <f>Q41</f>
        <v>0</v>
      </c>
      <c r="S41" s="151"/>
      <c r="T41" s="152"/>
    </row>
    <row r="42" spans="2:20" s="1" customFormat="1" ht="17.25" customHeight="1">
      <c r="B42" s="145" t="s">
        <v>97</v>
      </c>
      <c r="C42" s="146"/>
      <c r="D42" s="129"/>
      <c r="E42" s="121"/>
      <c r="F42" s="117"/>
      <c r="G42" s="147"/>
      <c r="H42" s="147"/>
      <c r="I42" s="147"/>
      <c r="J42" s="147"/>
      <c r="K42" s="147"/>
      <c r="L42" s="147"/>
      <c r="M42" s="147"/>
      <c r="N42" s="147"/>
      <c r="O42" s="59"/>
      <c r="P42" s="55">
        <f>O42/N10</f>
        <v>0</v>
      </c>
      <c r="Q42" s="78"/>
      <c r="R42" s="78">
        <f>Q42/N10</f>
        <v>0</v>
      </c>
      <c r="S42" s="151"/>
      <c r="T42" s="152"/>
    </row>
    <row r="43" spans="2:20" s="1" customFormat="1" ht="17.25" customHeight="1">
      <c r="B43" s="145" t="s">
        <v>97</v>
      </c>
      <c r="C43" s="146"/>
      <c r="D43" s="129"/>
      <c r="E43" s="131"/>
      <c r="F43" s="130"/>
      <c r="G43" s="147"/>
      <c r="H43" s="147"/>
      <c r="I43" s="147"/>
      <c r="J43" s="147"/>
      <c r="K43" s="147"/>
      <c r="L43" s="147"/>
      <c r="M43" s="147"/>
      <c r="N43" s="147"/>
      <c r="O43" s="59"/>
      <c r="P43" s="55">
        <f>O43</f>
        <v>0</v>
      </c>
      <c r="Q43" s="78"/>
      <c r="R43" s="78">
        <f t="shared" ref="R43:R45" si="5">Q43</f>
        <v>0</v>
      </c>
      <c r="S43" s="79"/>
      <c r="T43" s="80"/>
    </row>
    <row r="44" spans="2:20" s="1" customFormat="1" ht="17.25" customHeight="1">
      <c r="B44" s="145" t="s">
        <v>97</v>
      </c>
      <c r="C44" s="146"/>
      <c r="D44" s="129"/>
      <c r="E44" s="131"/>
      <c r="F44" s="130"/>
      <c r="G44" s="147"/>
      <c r="H44" s="147"/>
      <c r="I44" s="147"/>
      <c r="J44" s="147"/>
      <c r="K44" s="147"/>
      <c r="L44" s="147"/>
      <c r="M44" s="147"/>
      <c r="N44" s="147"/>
      <c r="O44" s="59"/>
      <c r="P44" s="55">
        <f>O44</f>
        <v>0</v>
      </c>
      <c r="Q44" s="78"/>
      <c r="R44" s="78">
        <f t="shared" si="5"/>
        <v>0</v>
      </c>
      <c r="S44" s="79"/>
      <c r="T44" s="80"/>
    </row>
    <row r="45" spans="2:20" s="1" customFormat="1" ht="17.25" customHeight="1">
      <c r="B45" s="145" t="s">
        <v>97</v>
      </c>
      <c r="C45" s="146"/>
      <c r="D45" s="129"/>
      <c r="E45" s="131"/>
      <c r="F45" s="130"/>
      <c r="G45" s="153"/>
      <c r="H45" s="153"/>
      <c r="I45" s="153"/>
      <c r="J45" s="153"/>
      <c r="K45" s="153"/>
      <c r="L45" s="153"/>
      <c r="M45" s="153"/>
      <c r="N45" s="153"/>
      <c r="O45" s="59"/>
      <c r="P45" s="55">
        <f>O45</f>
        <v>0</v>
      </c>
      <c r="Q45" s="78"/>
      <c r="R45" s="78">
        <f t="shared" si="5"/>
        <v>0</v>
      </c>
      <c r="S45" s="79"/>
      <c r="T45" s="80"/>
    </row>
    <row r="46" spans="2:20" s="1" customFormat="1" ht="17.25" customHeight="1">
      <c r="B46" s="154" t="s">
        <v>98</v>
      </c>
      <c r="C46" s="122"/>
      <c r="D46" s="122"/>
      <c r="E46" s="21"/>
      <c r="F46" s="22"/>
      <c r="G46" s="22"/>
      <c r="H46" s="22"/>
      <c r="I46" s="22"/>
      <c r="J46" s="22"/>
      <c r="K46" s="22"/>
      <c r="L46" s="22"/>
      <c r="M46" s="22"/>
      <c r="N46" s="22"/>
      <c r="O46" s="60"/>
      <c r="P46" s="61">
        <f>SUM(P41:P45)</f>
        <v>0</v>
      </c>
      <c r="Q46" s="76"/>
      <c r="R46" s="68">
        <f>SUM(R41:R45)</f>
        <v>0</v>
      </c>
      <c r="S46" s="79"/>
      <c r="T46" s="80"/>
    </row>
    <row r="47" spans="2:20" s="1" customFormat="1" ht="17.25" customHeight="1">
      <c r="B47" s="23"/>
      <c r="C47" s="23"/>
      <c r="D47" s="23"/>
      <c r="E47" s="23"/>
      <c r="F47" s="24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81"/>
      <c r="R47" s="81"/>
      <c r="S47" s="81"/>
      <c r="T47" s="23"/>
    </row>
    <row r="48" spans="2:20" s="1" customFormat="1" ht="24.75">
      <c r="B48" s="30" t="s">
        <v>53</v>
      </c>
      <c r="C48" s="30" t="s">
        <v>54</v>
      </c>
      <c r="D48" s="112"/>
      <c r="E48" s="155"/>
      <c r="F48" s="155"/>
      <c r="G48" s="155"/>
      <c r="H48" s="155"/>
      <c r="I48" s="155"/>
      <c r="J48" s="155"/>
      <c r="K48" s="155"/>
      <c r="L48" s="155"/>
      <c r="M48" s="113"/>
      <c r="N48" s="62" t="s">
        <v>99</v>
      </c>
      <c r="O48" s="30" t="s">
        <v>62</v>
      </c>
      <c r="P48" s="30" t="s">
        <v>63</v>
      </c>
      <c r="Q48" s="77" t="s">
        <v>95</v>
      </c>
      <c r="R48" s="30" t="s">
        <v>65</v>
      </c>
      <c r="S48" s="140" t="s">
        <v>66</v>
      </c>
      <c r="T48" s="141"/>
    </row>
    <row r="49" spans="2:20" s="1" customFormat="1" ht="17.25" customHeight="1">
      <c r="B49" s="31" t="s">
        <v>100</v>
      </c>
      <c r="C49" s="32" t="s">
        <v>101</v>
      </c>
      <c r="D49" s="156"/>
      <c r="E49" s="156"/>
      <c r="F49" s="156"/>
      <c r="G49" s="118">
        <v>12</v>
      </c>
      <c r="H49" s="117"/>
      <c r="I49" s="157" t="s">
        <v>102</v>
      </c>
      <c r="J49" s="158"/>
      <c r="K49" s="159"/>
      <c r="L49" s="160"/>
      <c r="M49" s="161"/>
      <c r="N49" s="16">
        <v>1</v>
      </c>
      <c r="O49" s="55">
        <f>G49*(1+L49)</f>
        <v>12</v>
      </c>
      <c r="P49" s="64">
        <f>N49*O49</f>
        <v>12</v>
      </c>
      <c r="Q49" s="78">
        <v>0</v>
      </c>
      <c r="R49" s="78">
        <f>Q49</f>
        <v>0</v>
      </c>
      <c r="S49" s="162"/>
      <c r="T49" s="163"/>
    </row>
    <row r="50" spans="2:20" s="1" customFormat="1" ht="17.25" customHeight="1">
      <c r="B50" s="31" t="s">
        <v>100</v>
      </c>
      <c r="C50" s="32" t="s">
        <v>103</v>
      </c>
      <c r="D50" s="164"/>
      <c r="E50" s="165"/>
      <c r="F50" s="165"/>
      <c r="G50" s="165"/>
      <c r="H50" s="165"/>
      <c r="I50" s="165"/>
      <c r="J50" s="165"/>
      <c r="K50" s="165"/>
      <c r="L50" s="165"/>
      <c r="M50" s="166"/>
      <c r="N50" s="16">
        <v>1</v>
      </c>
      <c r="O50" s="63">
        <v>0.08</v>
      </c>
      <c r="P50" s="64">
        <f>(P49+P46+P38+P19)*O50</f>
        <v>3.3448959999999999</v>
      </c>
      <c r="Q50" s="78">
        <v>0</v>
      </c>
      <c r="R50" s="78">
        <f>Q50</f>
        <v>0</v>
      </c>
      <c r="S50" s="162"/>
      <c r="T50" s="163"/>
    </row>
    <row r="51" spans="2:20" s="1" customFormat="1" ht="17.25" customHeight="1">
      <c r="B51" s="32" t="s">
        <v>104</v>
      </c>
      <c r="C51" s="32" t="s">
        <v>105</v>
      </c>
      <c r="D51" s="164"/>
      <c r="E51" s="165"/>
      <c r="F51" s="165"/>
      <c r="G51" s="165"/>
      <c r="H51" s="165"/>
      <c r="I51" s="165"/>
      <c r="J51" s="165"/>
      <c r="K51" s="165"/>
      <c r="L51" s="165"/>
      <c r="M51" s="166"/>
      <c r="N51" s="16">
        <v>3</v>
      </c>
      <c r="O51" s="50">
        <v>200</v>
      </c>
      <c r="P51" s="64">
        <f>(O51*N51)/N10</f>
        <v>0.3</v>
      </c>
      <c r="Q51" s="78">
        <v>0</v>
      </c>
      <c r="R51" s="78">
        <f>Q51*N51</f>
        <v>0</v>
      </c>
      <c r="S51" s="167" t="s">
        <v>106</v>
      </c>
      <c r="T51" s="163"/>
    </row>
    <row r="52" spans="2:20" s="1" customFormat="1" ht="17.25" customHeight="1">
      <c r="B52" s="32" t="s">
        <v>104</v>
      </c>
      <c r="C52" s="33" t="s">
        <v>107</v>
      </c>
      <c r="D52" s="164"/>
      <c r="E52" s="165"/>
      <c r="F52" s="165"/>
      <c r="G52" s="165"/>
      <c r="H52" s="165"/>
      <c r="I52" s="165"/>
      <c r="J52" s="165"/>
      <c r="K52" s="165"/>
      <c r="L52" s="165"/>
      <c r="M52" s="166"/>
      <c r="N52" s="16"/>
      <c r="O52" s="50"/>
      <c r="P52" s="64">
        <f>(N52*O52)/N10</f>
        <v>0</v>
      </c>
      <c r="Q52" s="78">
        <v>0</v>
      </c>
      <c r="R52" s="78">
        <f>(Q52*N52)/N10</f>
        <v>0</v>
      </c>
      <c r="S52" s="167"/>
      <c r="T52" s="163"/>
    </row>
    <row r="53" spans="2:20" s="1" customFormat="1" ht="17.25" customHeight="1">
      <c r="B53" s="32" t="s">
        <v>104</v>
      </c>
      <c r="C53" s="33" t="s">
        <v>108</v>
      </c>
      <c r="D53" s="168"/>
      <c r="E53" s="169"/>
      <c r="F53" s="169"/>
      <c r="G53" s="169"/>
      <c r="H53" s="169"/>
      <c r="I53" s="169"/>
      <c r="J53" s="169"/>
      <c r="K53" s="169"/>
      <c r="L53" s="169"/>
      <c r="M53" s="170"/>
      <c r="N53" s="16">
        <v>0</v>
      </c>
      <c r="O53" s="16">
        <v>0</v>
      </c>
      <c r="P53" s="64">
        <f>(N53*O53)/N10</f>
        <v>0</v>
      </c>
      <c r="Q53" s="78">
        <v>0</v>
      </c>
      <c r="R53" s="78">
        <f>(Q53*N53)/N10</f>
        <v>0</v>
      </c>
      <c r="S53" s="162"/>
      <c r="T53" s="163"/>
    </row>
    <row r="54" spans="2:20" s="1" customFormat="1" ht="17.25" customHeight="1">
      <c r="B54" s="171" t="s">
        <v>109</v>
      </c>
      <c r="C54" s="172"/>
      <c r="D54" s="173"/>
      <c r="E54" s="174"/>
      <c r="F54" s="175"/>
      <c r="G54" s="175"/>
      <c r="H54" s="175"/>
      <c r="I54" s="175"/>
      <c r="J54" s="175"/>
      <c r="K54" s="175"/>
      <c r="L54" s="175"/>
      <c r="M54" s="175"/>
      <c r="N54" s="175"/>
      <c r="O54" s="176"/>
      <c r="P54" s="65">
        <f>SUM(P49:P53)</f>
        <v>15.644896000000001</v>
      </c>
      <c r="Q54" s="51"/>
      <c r="R54" s="68">
        <f>SUM(R49:R53)</f>
        <v>0</v>
      </c>
      <c r="S54" s="162"/>
      <c r="T54" s="163"/>
    </row>
    <row r="55" spans="2:20" s="1" customFormat="1" ht="17.25" customHeight="1">
      <c r="B55" s="34"/>
      <c r="C55" s="35"/>
      <c r="D55" s="35"/>
      <c r="E55" s="36"/>
      <c r="F55" s="36"/>
      <c r="G55" s="36"/>
      <c r="H55" s="36"/>
      <c r="I55" s="36"/>
      <c r="J55" s="36"/>
      <c r="K55" s="36"/>
      <c r="L55" s="36"/>
      <c r="M55" s="36"/>
      <c r="N55" s="66"/>
      <c r="O55" s="66"/>
      <c r="P55" s="67"/>
      <c r="Q55" s="82"/>
      <c r="R55" s="82"/>
      <c r="S55" s="82"/>
      <c r="T55" s="82"/>
    </row>
    <row r="56" spans="2:20" s="1" customFormat="1" ht="24" customHeight="1">
      <c r="B56" s="154" t="s">
        <v>110</v>
      </c>
      <c r="C56" s="122"/>
      <c r="D56" s="122"/>
      <c r="E56" s="177"/>
      <c r="F56" s="177"/>
      <c r="G56" s="177"/>
      <c r="H56" s="177"/>
      <c r="I56" s="177"/>
      <c r="J56" s="177"/>
      <c r="K56" s="177"/>
      <c r="L56" s="177"/>
      <c r="M56" s="177"/>
      <c r="N56" s="177"/>
      <c r="O56" s="177"/>
      <c r="P56" s="178">
        <f>P19+P38+P46+P54</f>
        <v>45.456096000000002</v>
      </c>
      <c r="Q56" s="179"/>
      <c r="R56" s="76"/>
      <c r="S56" s="180"/>
      <c r="T56" s="181"/>
    </row>
    <row r="57" spans="2:20" s="1" customFormat="1" ht="17.25" customHeight="1">
      <c r="B57" s="154" t="s">
        <v>111</v>
      </c>
      <c r="C57" s="122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182">
        <f>S19+R38+R46+R54</f>
        <v>0</v>
      </c>
      <c r="Q57" s="182"/>
      <c r="R57" s="83"/>
      <c r="S57" s="183"/>
      <c r="T57" s="183"/>
    </row>
    <row r="58" spans="2:20" s="1" customFormat="1" ht="17.25" customHeight="1">
      <c r="B58" s="37" t="s">
        <v>112</v>
      </c>
      <c r="C58" s="37"/>
      <c r="F58" s="38"/>
    </row>
    <row r="59" spans="2:20" s="2" customFormat="1" ht="17.25" customHeight="1">
      <c r="B59" s="185"/>
      <c r="C59" s="186"/>
      <c r="D59" s="186"/>
      <c r="E59" s="186"/>
      <c r="F59" s="186"/>
      <c r="G59" s="186"/>
      <c r="H59" s="186"/>
      <c r="I59" s="186"/>
      <c r="J59" s="186"/>
      <c r="K59" s="186"/>
      <c r="L59" s="186"/>
      <c r="M59" s="186"/>
      <c r="N59" s="186"/>
      <c r="O59" s="186"/>
      <c r="P59" s="186"/>
      <c r="Q59" s="186"/>
      <c r="R59" s="186"/>
      <c r="S59" s="186"/>
      <c r="T59" s="187"/>
    </row>
    <row r="60" spans="2:20" s="2" customFormat="1" ht="17.25" customHeight="1">
      <c r="B60" s="188"/>
      <c r="C60" s="189"/>
      <c r="D60" s="189"/>
      <c r="E60" s="189"/>
      <c r="F60" s="189"/>
      <c r="G60" s="189"/>
      <c r="H60" s="189"/>
      <c r="I60" s="189"/>
      <c r="J60" s="189"/>
      <c r="K60" s="189"/>
      <c r="L60" s="189"/>
      <c r="M60" s="189"/>
      <c r="N60" s="189"/>
      <c r="O60" s="189"/>
      <c r="P60" s="189"/>
      <c r="Q60" s="189"/>
      <c r="R60" s="189"/>
      <c r="S60" s="189"/>
      <c r="T60" s="190"/>
    </row>
    <row r="61" spans="2:20" s="2" customFormat="1" ht="17.25" customHeight="1">
      <c r="B61" s="184" t="s">
        <v>113</v>
      </c>
      <c r="C61" s="184"/>
      <c r="D61" s="39"/>
      <c r="E61" s="39"/>
      <c r="F61" s="40" t="s">
        <v>114</v>
      </c>
      <c r="G61" s="41"/>
      <c r="H61" s="41"/>
      <c r="J61" s="69" t="s">
        <v>115</v>
      </c>
      <c r="K61" s="70"/>
      <c r="L61" s="70"/>
      <c r="M61" s="41"/>
      <c r="N61" s="41"/>
      <c r="O61" s="41"/>
      <c r="P61" s="71" t="s">
        <v>116</v>
      </c>
      <c r="Q61" s="84"/>
      <c r="R61" s="84"/>
      <c r="S61" s="41"/>
      <c r="T61"/>
    </row>
    <row r="75" spans="9:9">
      <c r="I75" s="47"/>
    </row>
    <row r="76" spans="9:9">
      <c r="I76" s="47"/>
    </row>
    <row r="77" spans="9:9">
      <c r="I77" s="47"/>
    </row>
    <row r="78" spans="9:9">
      <c r="I78" s="47"/>
    </row>
    <row r="79" spans="9:9">
      <c r="I79" s="47"/>
    </row>
    <row r="80" spans="9:9">
      <c r="I80" s="47"/>
    </row>
    <row r="81" spans="9:9">
      <c r="I81" s="47"/>
    </row>
    <row r="82" spans="9:9">
      <c r="I82" s="47"/>
    </row>
    <row r="83" spans="9:9">
      <c r="I83" s="47"/>
    </row>
    <row r="84" spans="9:9">
      <c r="I84" s="47"/>
    </row>
    <row r="85" spans="9:9">
      <c r="I85" s="47"/>
    </row>
  </sheetData>
  <mergeCells count="145">
    <mergeCell ref="B56:D56"/>
    <mergeCell ref="E56:O56"/>
    <mergeCell ref="P56:Q56"/>
    <mergeCell ref="S56:T56"/>
    <mergeCell ref="B57:D57"/>
    <mergeCell ref="E57:O57"/>
    <mergeCell ref="P57:Q57"/>
    <mergeCell ref="S57:T57"/>
    <mergeCell ref="B61:C61"/>
    <mergeCell ref="B59:T60"/>
    <mergeCell ref="D51:M51"/>
    <mergeCell ref="S51:T51"/>
    <mergeCell ref="D52:M52"/>
    <mergeCell ref="S52:T52"/>
    <mergeCell ref="D53:M53"/>
    <mergeCell ref="S53:T53"/>
    <mergeCell ref="B54:D54"/>
    <mergeCell ref="E54:O54"/>
    <mergeCell ref="S54:T54"/>
    <mergeCell ref="B46:D46"/>
    <mergeCell ref="D48:M48"/>
    <mergeCell ref="S48:T48"/>
    <mergeCell ref="D49:F49"/>
    <mergeCell ref="G49:H49"/>
    <mergeCell ref="I49:K49"/>
    <mergeCell ref="L49:M49"/>
    <mergeCell ref="S49:T49"/>
    <mergeCell ref="D50:M50"/>
    <mergeCell ref="S50:T50"/>
    <mergeCell ref="B43:C43"/>
    <mergeCell ref="D43:F43"/>
    <mergeCell ref="G43:J43"/>
    <mergeCell ref="K43:N43"/>
    <mergeCell ref="B44:C44"/>
    <mergeCell ref="D44:F44"/>
    <mergeCell ref="G44:J44"/>
    <mergeCell ref="K44:N44"/>
    <mergeCell ref="B45:C45"/>
    <mergeCell ref="D45:F45"/>
    <mergeCell ref="G45:J45"/>
    <mergeCell ref="K45:N45"/>
    <mergeCell ref="B41:C41"/>
    <mergeCell ref="D41:F41"/>
    <mergeCell ref="G41:J41"/>
    <mergeCell ref="K41:N41"/>
    <mergeCell ref="S41:T41"/>
    <mergeCell ref="B42:C42"/>
    <mergeCell ref="D42:F42"/>
    <mergeCell ref="G42:J42"/>
    <mergeCell ref="K42:N42"/>
    <mergeCell ref="S42:T42"/>
    <mergeCell ref="H35:J35"/>
    <mergeCell ref="S35:T35"/>
    <mergeCell ref="S36:T36"/>
    <mergeCell ref="E37:F37"/>
    <mergeCell ref="H37:J37"/>
    <mergeCell ref="S37:T37"/>
    <mergeCell ref="B38:D38"/>
    <mergeCell ref="S38:T38"/>
    <mergeCell ref="B40:C40"/>
    <mergeCell ref="D40:F40"/>
    <mergeCell ref="G40:J40"/>
    <mergeCell ref="K40:N40"/>
    <mergeCell ref="S40:T40"/>
    <mergeCell ref="E32:F32"/>
    <mergeCell ref="H32:J32"/>
    <mergeCell ref="S32:T32"/>
    <mergeCell ref="E33:F33"/>
    <mergeCell ref="H33:J33"/>
    <mergeCell ref="S33:T33"/>
    <mergeCell ref="E34:F34"/>
    <mergeCell ref="H34:J34"/>
    <mergeCell ref="S34:T34"/>
    <mergeCell ref="E29:F29"/>
    <mergeCell ref="H29:J29"/>
    <mergeCell ref="S29:T29"/>
    <mergeCell ref="E30:F30"/>
    <mergeCell ref="H30:J30"/>
    <mergeCell ref="S30:T30"/>
    <mergeCell ref="E31:F31"/>
    <mergeCell ref="H31:J31"/>
    <mergeCell ref="S31:T31"/>
    <mergeCell ref="E26:F26"/>
    <mergeCell ref="H26:J26"/>
    <mergeCell ref="S26:T26"/>
    <mergeCell ref="E27:F27"/>
    <mergeCell ref="H27:J27"/>
    <mergeCell ref="S27:T27"/>
    <mergeCell ref="E28:F28"/>
    <mergeCell ref="H28:J28"/>
    <mergeCell ref="S28:T28"/>
    <mergeCell ref="E23:F23"/>
    <mergeCell ref="H23:J23"/>
    <mergeCell ref="S23:T23"/>
    <mergeCell ref="E24:F24"/>
    <mergeCell ref="H24:J24"/>
    <mergeCell ref="S24:T24"/>
    <mergeCell ref="E25:F25"/>
    <mergeCell ref="H25:J25"/>
    <mergeCell ref="S25:T25"/>
    <mergeCell ref="E17:F17"/>
    <mergeCell ref="G17:H17"/>
    <mergeCell ref="E18:F18"/>
    <mergeCell ref="G18:H18"/>
    <mergeCell ref="B19:D19"/>
    <mergeCell ref="E21:F21"/>
    <mergeCell ref="H21:J21"/>
    <mergeCell ref="S21:T21"/>
    <mergeCell ref="E22:F22"/>
    <mergeCell ref="H22:J22"/>
    <mergeCell ref="S22:T22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B3:C3"/>
    <mergeCell ref="D3:G3"/>
    <mergeCell ref="H3:J3"/>
    <mergeCell ref="K3:P3"/>
    <mergeCell ref="Q3:R3"/>
    <mergeCell ref="S3:T3"/>
    <mergeCell ref="D4:E4"/>
    <mergeCell ref="G4:H4"/>
    <mergeCell ref="D5:E5"/>
    <mergeCell ref="G5:H5"/>
    <mergeCell ref="P4:R10"/>
    <mergeCell ref="S4:T10"/>
    <mergeCell ref="D6:E6"/>
    <mergeCell ref="G6:H6"/>
    <mergeCell ref="D7:E7"/>
    <mergeCell ref="G7:H7"/>
    <mergeCell ref="D8:E8"/>
    <mergeCell ref="G8:H8"/>
    <mergeCell ref="B9:C9"/>
    <mergeCell ref="D9:E9"/>
    <mergeCell ref="G9:H9"/>
    <mergeCell ref="B10:C10"/>
    <mergeCell ref="D10:E10"/>
    <mergeCell ref="G10:H10"/>
  </mergeCells>
  <phoneticPr fontId="30" type="noConversion"/>
  <printOptions horizontalCentered="1"/>
  <pageMargins left="0.35416666666666702" right="0.235416666666667" top="0.31388888888888899" bottom="0.196527777777778" header="0.31388888888888899" footer="0.31388888888888899"/>
  <pageSetup paperSize="9" scale="6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快返拉架珠地光身报价</vt:lpstr>
      <vt:lpstr>快返拉架珠地光身报价!Print_Area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2021-11-24T15:41:00Z</cp:lastPrinted>
  <dcterms:created xsi:type="dcterms:W3CDTF">2006-09-16T00:00:00Z</dcterms:created>
  <dcterms:modified xsi:type="dcterms:W3CDTF">2022-02-19T07:57:41Z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0E9D8ABB728D4538B47C2AD9E3BF308C</vt:lpwstr>
  </property>
</Properties>
</file>