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6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<sst xmlns="http://schemas.openxmlformats.org/spreadsheetml/2006/main" count="1312" uniqueCount="380">
  <si>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</si>
  <si>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</si>
  <si>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</si>
  <si>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</si>
  <si>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</si>
  <si>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</si>
  <si>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</si>
  <si>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</si>
  <si>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</si>
  <si>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</si>
  <si>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</si>
  <si>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</si>
  <si>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</si>
  <si>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</si>
  <si>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</si>
  <si>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</si>
  <si>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</si>
  <si>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</si>
  <si>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</si>
  <si>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</si>
  <si>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</si>
  <si>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</si>
  <si>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</si>
  <si>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</si>
  <si>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</si>
  <si>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</si>
  <si>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</si>
  <si>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</si>
  <si>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</si>
  <si>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</si>
  <si>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</si>
  <si>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</si>
  <si>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</si>
  <si>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</si>
  <si>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</si>
  <si>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</si>
  <si>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</si>
  <si>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</si>
  <si>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</si>
  <si>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</si>
  <si>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</si>
  <si>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</si>
  <si>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</si>
  <si>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</si>
  <si>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</si>
  <si>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</si>
  <si>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</si>
  <si>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TAWWBO92714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</si>
  <si>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</si>
  <si>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</si>
  <si>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</si>
  <si>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</si>
  <si>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</si>
  <si>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</si>
  <si>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</si>
  <si>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</si>
  <si>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</si>
  <si>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</si>
  <si>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</si>
  <si>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</si>
  <si>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</si>
  <si>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</si>
  <si>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</si>
  <si>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CGDD26041600005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</si>
  <si>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</si>
  <si>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</si>
  <si>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</si>
  <si>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</si>
  <si>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</si>
  <si>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</si>
  <si>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</si>
  <si>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</si>
  <si>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</si>
  <si>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</si>
  <si>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</si>
  <si>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</si>
  <si>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</si>
  <si>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</si>
  <si>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</si>
  <si>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</si>
  <si>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</si>
  <si>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</si>
  <si>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</si>
  <si>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</si>
  <si>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</si>
  <si>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</si>
  <si>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</si>
  <si>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</si>
  <si>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</si>
  <si>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</si>
  <si>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</si>
  <si>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</si>
  <si>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</si>
  <si>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</si>
  <si>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</si>
  <si>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</si>
  <si>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</si>
  <si>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</si>
  <si>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</si>
  <si>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</si>
  <si>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</si>
  <si>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幻紫</t>
  </si>
  <si>
    <t>极地白</t>
  </si>
  <si>
    <t>旷野橘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</si>
  <si>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</si>
  <si>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</si>
  <si>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旷野橘：L#10件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</si>
  <si>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</si>
  <si>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</si>
  <si>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</si>
  <si>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</si>
  <si>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</si>
  <si>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1。里子紧，拥起</t>
  </si>
  <si>
    <t>2。注意吃纵不匀，斜柳</t>
  </si>
  <si>
    <t>3。注意圆角要圆顺</t>
  </si>
  <si>
    <t>4。注意不能出现剪口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</si>
  <si>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</si>
  <si>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</si>
  <si>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</si>
  <si>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</si>
  <si>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</si>
  <si>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</si>
  <si>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</si>
  <si>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</si>
  <si>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</si>
  <si>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</si>
  <si>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</si>
  <si>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</si>
  <si>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工厂负责人</t>
  </si>
  <si>
    <t>吴爽</t>
  </si>
  <si>
    <t>【整改结果】</t>
  </si>
  <si>
    <t>复核时间</t>
  </si>
  <si>
    <t>蒋希林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</si>
  <si>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</si>
  <si>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</si>
  <si>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</si>
  <si>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</si>
  <si>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</si>
  <si>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</si>
  <si>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</si>
  <si>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</si>
  <si>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</si>
  <si>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</si>
  <si>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</si>
  <si>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</si>
  <si>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</si>
  <si>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</si>
  <si>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0/0</t>
  </si>
  <si>
    <t>+0.2/0</t>
  </si>
  <si>
    <t>+0.3/0</t>
  </si>
  <si>
    <t>0.3+/0</t>
  </si>
  <si>
    <t>前中长</t>
  </si>
  <si>
    <t>+0.4/+0.2</t>
  </si>
  <si>
    <t>+0.4/0</t>
  </si>
  <si>
    <t>内主项拉链</t>
  </si>
  <si>
    <t>胸围</t>
  </si>
  <si>
    <t>0/-0.5</t>
  </si>
  <si>
    <t>摆围</t>
  </si>
  <si>
    <t>肩宽</t>
  </si>
  <si>
    <t>-0.6/-0.8</t>
  </si>
  <si>
    <t>-1/-0.7</t>
  </si>
  <si>
    <t>-1/-1</t>
  </si>
  <si>
    <t>-0.8/-0.8</t>
  </si>
  <si>
    <t>前领高</t>
  </si>
  <si>
    <t>-0.2/-0.2</t>
  </si>
  <si>
    <t>0/-0.3</t>
  </si>
  <si>
    <t>后领高</t>
  </si>
  <si>
    <t>+0.3/+0.3</t>
  </si>
  <si>
    <t>下领围</t>
  </si>
  <si>
    <t>+0.2/+0.2</t>
  </si>
  <si>
    <t>肩点袖长</t>
  </si>
  <si>
    <t>袖肥/2（参考值）</t>
  </si>
  <si>
    <t>袖肘围/2</t>
  </si>
  <si>
    <t>袖口围/2(松量)</t>
  </si>
  <si>
    <t>+0.5/+0.3</t>
  </si>
  <si>
    <t>帽高</t>
  </si>
  <si>
    <t>帽宽</t>
  </si>
  <si>
    <t>外插手袋口长</t>
  </si>
  <si>
    <t>胸袋拉链长</t>
  </si>
  <si>
    <t>帽后拉链</t>
  </si>
  <si>
    <t>验货时间：2026年2月27日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</si>
  <si>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</si>
  <si>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</si>
  <si>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</si>
  <si>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</si>
  <si>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</si>
  <si>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</si>
  <si>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</si>
  <si>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</si>
  <si>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</si>
  <si>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</si>
  <si>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</si>
  <si>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</si>
  <si>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旷野橘：2#6#13#17#21#34#各5件</t>
  </si>
  <si>
    <t>日光橙：100#109#120#128#140#各5件</t>
  </si>
  <si>
    <t>极地白：39#40#45#50#60#67#各5件</t>
  </si>
  <si>
    <t>幻紫：43#55#79#70#77#80#各5件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</si>
  <si>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</si>
  <si>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</si>
  <si>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</si>
  <si>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1，内胆拉链起拱</t>
  </si>
  <si>
    <t>2，压胶要平整，不能有褶皱。</t>
  </si>
  <si>
    <t>初期问题点已改进</t>
  </si>
  <si>
    <t>【整改的严重缺陷及整改复核时间】</t>
  </si>
  <si>
    <t>品控</t>
  </si>
  <si>
    <t>+0.3/+0.2</t>
  </si>
  <si>
    <t>-0.4/-0.6</t>
  </si>
  <si>
    <t>-0.6/-0.7</t>
  </si>
  <si>
    <t>-0.8/-1</t>
  </si>
  <si>
    <t>+0.2/+0.3</t>
  </si>
  <si>
    <t>+0.4/+0.3</t>
  </si>
  <si>
    <t>+0.1/+0.2</t>
  </si>
  <si>
    <t>验货时间：2026年3月16日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</si>
  <si>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</si>
  <si>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</si>
  <si>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</si>
  <si>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</si>
  <si>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</si>
  <si>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</si>
  <si>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</si>
  <si>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</si>
  <si>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</si>
  <si>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</si>
  <si>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</si>
  <si>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</si>
  <si>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</si>
  <si>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</si>
  <si>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</si>
  <si>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</si>
  <si>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</si>
  <si>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</si>
  <si>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</si>
  <si>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</si>
  <si>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</si>
  <si>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采购凭证编号：CGDD26041600005 3700件  验420件     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</si>
  <si>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</si>
  <si>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</si>
  <si>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</si>
  <si>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</si>
  <si>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</si>
  <si>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</si>
  <si>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</si>
  <si>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</si>
  <si>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</si>
  <si>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</si>
  <si>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</si>
  <si>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</si>
  <si>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</si>
  <si>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</si>
  <si>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旷野橘：159#160#168#176#184#199#233#252#、</t>
  </si>
  <si>
    <t>极地白：167#180#260#266#271#280#300#309#</t>
  </si>
  <si>
    <t>幻紫：303#327#340#347#352#353#339#378#</t>
  </si>
  <si>
    <t>日光橙：170#171#200#201#377#390#401#416#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</si>
  <si>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</si>
  <si>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</si>
  <si>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</si>
  <si>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</si>
  <si>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</si>
  <si>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</si>
  <si>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</si>
  <si>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</si>
  <si>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</si>
  <si>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</si>
  <si>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</si>
  <si>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</si>
  <si>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</si>
  <si>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验货时间：2026年4月27日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</si>
  <si>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</si>
  <si>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</si>
  <si>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</si>
  <si>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</si>
  <si>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</si>
  <si>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</si>
  <si>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</si>
  <si>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</si>
  <si>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</si>
  <si>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</si>
  <si>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</si>
  <si>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</si>
  <si>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</si>
  <si>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</si>
  <si>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</si>
  <si>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</si>
  <si>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</si>
  <si>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3/9</t>
  </si>
  <si>
    <t>FW10302</t>
  </si>
  <si>
    <t>山东恒利</t>
  </si>
  <si>
    <t>5/14</t>
  </si>
  <si>
    <t>1/4</t>
  </si>
  <si>
    <t>9/23</t>
  </si>
  <si>
    <t>制表时间：2026/2/27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</si>
  <si>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</si>
  <si>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</si>
  <si>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</si>
  <si>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</si>
  <si>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</si>
  <si>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</si>
  <si>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</si>
  <si>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</si>
  <si>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</si>
  <si>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</si>
  <si>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6/8</t>
  </si>
  <si>
    <t>3/11</t>
  </si>
  <si>
    <t>4/9</t>
  </si>
  <si>
    <t>8/17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</si>
  <si>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</si>
  <si>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</si>
  <si>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</si>
  <si>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</si>
  <si>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</si>
  <si>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</si>
  <si>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</si>
  <si>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</si>
  <si>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</si>
  <si>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</si>
  <si>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</si>
  <si>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FW13530</t>
  </si>
  <si>
    <t>50D涤纶抗静电里布-25FW TOREAD LOGO花型</t>
  </si>
  <si>
    <t>台华</t>
  </si>
  <si>
    <t>FK00510</t>
  </si>
  <si>
    <t>140g超细天鹅绒</t>
  </si>
  <si>
    <t>新颜纺织</t>
  </si>
  <si>
    <t>YK00338</t>
  </si>
  <si>
    <t>5#尼龙双开尾反装仿防水雾面</t>
  </si>
  <si>
    <t>YK</t>
  </si>
  <si>
    <t>XJ00024</t>
  </si>
  <si>
    <t>低弹力绳</t>
  </si>
  <si>
    <t>东莞泰丰</t>
  </si>
  <si>
    <t>ZD00014</t>
  </si>
  <si>
    <t>定卡织带</t>
  </si>
  <si>
    <t>8/15</t>
  </si>
  <si>
    <t>5/11</t>
  </si>
  <si>
    <t>内件</t>
  </si>
  <si>
    <t>1/3</t>
  </si>
  <si>
    <t>FK08700</t>
  </si>
  <si>
    <t>YK00032</t>
  </si>
  <si>
    <t xml:space="preserve">5#树脂开尾，DU拉头，含注塑上止 </t>
  </si>
  <si>
    <t>7/14</t>
  </si>
  <si>
    <t>3/8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</si>
  <si>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</si>
  <si>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</si>
  <si>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</si>
  <si>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</si>
  <si>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</si>
  <si>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</si>
  <si>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</si>
  <si>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</si>
  <si>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2/6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</si>
  <si>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</si>
  <si>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</si>
  <si>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8/13</t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</si>
  <si>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</si>
  <si>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</si>
  <si>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2/9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</si>
  <si>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</si>
  <si>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</si>
  <si>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</si>
  <si>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</si>
  <si>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</si>
  <si>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</si>
  <si>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</si>
  <si>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1/2</t>
  </si>
  <si>
    <t>所有缝份</t>
  </si>
  <si>
    <t>胶条</t>
  </si>
  <si>
    <t>绣花</t>
  </si>
  <si>
    <t>印花</t>
  </si>
  <si>
    <t>洗测2次</t>
  </si>
  <si>
    <t>6/11</t>
  </si>
  <si>
    <t>洗测4次</t>
  </si>
  <si>
    <t>13/21</t>
  </si>
  <si>
    <t>新颜</t>
  </si>
  <si>
    <t>7/11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</si>
  <si>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</si>
  <si>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</si>
  <si>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</si>
  <si>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</si>
  <si>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</si>
  <si>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</si>
  <si>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橙红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</si>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</sst>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8" applyNumberFormat="0" applyAlignment="0" applyProtection="0">
      <alignment vertical="center"/>
    </xf>
    <xf numFmtId="0" fontId="48" fillId="9" borderId="69" applyNumberFormat="0" applyAlignment="0" applyProtection="0">
      <alignment vertical="center"/>
    </xf>
    <xf numFmtId="0" fontId="49" fillId="9" borderId="68" applyNumberFormat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</cellStyleXfs>
  <cellXfs count="38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12" xfId="57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18" fillId="0" borderId="2" xfId="64" applyFont="1" applyFill="1" applyBorder="1" applyAlignment="1">
      <alignment horizontal="left" vertical="top"/>
    </xf>
    <xf numFmtId="0" fontId="18" fillId="0" borderId="5" xfId="64" applyFont="1" applyFill="1" applyBorder="1" applyAlignment="1">
      <alignment horizontal="left" vertical="top"/>
    </xf>
    <xf numFmtId="0" fontId="18" fillId="0" borderId="7" xfId="64" applyFont="1" applyFill="1" applyBorder="1" applyAlignment="1">
      <alignment horizontal="left" vertical="top"/>
    </xf>
    <xf numFmtId="0" fontId="19" fillId="0" borderId="2" xfId="64" applyFont="1" applyFill="1" applyBorder="1" applyAlignment="1">
      <alignment horizontal="left" vertical="top"/>
    </xf>
    <xf numFmtId="0" fontId="19" fillId="0" borderId="5" xfId="64" applyFont="1" applyFill="1" applyBorder="1" applyAlignment="1">
      <alignment horizontal="left" vertical="top"/>
    </xf>
    <xf numFmtId="0" fontId="19" fillId="0" borderId="7" xfId="64" applyFont="1" applyFill="1" applyBorder="1" applyAlignment="1">
      <alignment horizontal="left" vertical="top"/>
    </xf>
    <xf numFmtId="0" fontId="15" fillId="0" borderId="7" xfId="57" applyFont="1" applyFill="1" applyBorder="1" applyAlignment="1">
      <alignment horizontal="center"/>
    </xf>
    <xf numFmtId="49" fontId="15" fillId="0" borderId="2" xfId="57" applyNumberFormat="1" applyFont="1" applyFill="1" applyBorder="1" applyAlignment="1">
      <alignment horizontal="center"/>
    </xf>
    <xf numFmtId="49" fontId="13" fillId="0" borderId="2" xfId="55" applyNumberFormat="1" applyFont="1" applyFill="1" applyBorder="1" applyAlignment="1">
      <alignment horizontal="center"/>
    </xf>
    <xf numFmtId="0" fontId="13" fillId="0" borderId="2" xfId="55" applyFont="1" applyFill="1" applyBorder="1"/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vertical="center"/>
    </xf>
    <xf numFmtId="0" fontId="24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center" vertical="center" wrapText="1"/>
    </xf>
    <xf numFmtId="0" fontId="23" fillId="0" borderId="22" xfId="54" applyFont="1" applyFill="1" applyBorder="1" applyAlignment="1">
      <alignment horizontal="center" vertical="center" wrapText="1"/>
    </xf>
    <xf numFmtId="0" fontId="23" fillId="0" borderId="23" xfId="54" applyFont="1" applyFill="1" applyBorder="1" applyAlignment="1">
      <alignment horizontal="center" vertical="center" wrapText="1"/>
    </xf>
    <xf numFmtId="0" fontId="25" fillId="0" borderId="10" xfId="54" applyFont="1" applyFill="1" applyBorder="1" applyAlignment="1">
      <alignment vertical="center"/>
    </xf>
    <xf numFmtId="0" fontId="25" fillId="0" borderId="24" xfId="54" applyFont="1" applyFill="1" applyBorder="1" applyAlignment="1">
      <alignment horizontal="center"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5" fillId="0" borderId="11" xfId="54" applyFont="1" applyFill="1" applyBorder="1" applyAlignment="1">
      <alignment horizontal="left" vertical="center" wrapText="1"/>
    </xf>
    <xf numFmtId="0" fontId="23" fillId="0" borderId="18" xfId="54" applyFont="1" applyFill="1" applyBorder="1" applyAlignment="1">
      <alignment horizontal="left" vertical="center"/>
    </xf>
    <xf numFmtId="0" fontId="21" fillId="0" borderId="19" xfId="54" applyFill="1" applyBorder="1" applyAlignment="1">
      <alignment horizontal="center" vertical="center"/>
    </xf>
    <xf numFmtId="0" fontId="21" fillId="0" borderId="20" xfId="54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1" fillId="0" borderId="25" xfId="54" applyFont="1" applyFill="1" applyBorder="1" applyAlignment="1">
      <alignment horizontal="left" vertical="center"/>
    </xf>
    <xf numFmtId="0" fontId="21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178" fontId="25" fillId="0" borderId="19" xfId="54" applyNumberFormat="1" applyFont="1" applyFill="1" applyBorder="1" applyAlignment="1">
      <alignment vertical="center"/>
    </xf>
    <xf numFmtId="0" fontId="23" fillId="0" borderId="19" xfId="54" applyFont="1" applyFill="1" applyBorder="1" applyAlignment="1">
      <alignment horizontal="center" vertical="center"/>
    </xf>
    <xf numFmtId="0" fontId="25" fillId="0" borderId="20" xfId="54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34" xfId="55" applyFont="1" applyFill="1" applyBorder="1" applyAlignment="1">
      <alignment horizontal="center"/>
    </xf>
    <xf numFmtId="49" fontId="13" fillId="0" borderId="35" xfId="55" applyNumberFormat="1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6" xfId="54" applyFont="1" applyBorder="1" applyAlignment="1">
      <alignment horizontal="left"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horizontal="center" vertical="center"/>
    </xf>
    <xf numFmtId="0" fontId="16" fillId="0" borderId="37" xfId="54" applyFont="1" applyBorder="1" applyAlignment="1">
      <alignment horizontal="left" vertical="center"/>
    </xf>
    <xf numFmtId="0" fontId="21" fillId="0" borderId="37" xfId="54" applyFont="1" applyBorder="1" applyAlignment="1">
      <alignment horizontal="center" vertical="center"/>
    </xf>
    <xf numFmtId="0" fontId="21" fillId="0" borderId="38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16" fillId="0" borderId="17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7" xfId="54" applyFont="1" applyFill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16" fillId="0" borderId="17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7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16" fillId="0" borderId="11" xfId="54" applyFont="1" applyBorder="1" applyAlignment="1">
      <alignment horizontal="center"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8" fillId="0" borderId="18" xfId="54" applyFont="1" applyBorder="1" applyAlignment="1">
      <alignment vertical="center"/>
    </xf>
    <xf numFmtId="0" fontId="29" fillId="0" borderId="19" xfId="6" applyNumberFormat="1" applyFont="1" applyFill="1" applyBorder="1" applyAlignment="1" applyProtection="1">
      <alignment horizontal="center" vertical="center" wrapText="1"/>
    </xf>
    <xf numFmtId="0" fontId="30" fillId="0" borderId="20" xfId="54" applyFont="1" applyFill="1" applyBorder="1" applyAlignment="1">
      <alignment horizontal="center" vertical="center" wrapText="1"/>
    </xf>
    <xf numFmtId="0" fontId="16" fillId="0" borderId="18" xfId="54" applyFont="1" applyBorder="1" applyAlignment="1">
      <alignment horizontal="left" vertical="center"/>
    </xf>
    <xf numFmtId="0" fontId="16" fillId="0" borderId="19" xfId="54" applyFont="1" applyBorder="1" applyAlignment="1">
      <alignment horizontal="left" vertical="center"/>
    </xf>
    <xf numFmtId="14" fontId="24" fillId="0" borderId="19" xfId="54" applyNumberFormat="1" applyFont="1" applyFill="1" applyBorder="1" applyAlignment="1">
      <alignment horizontal="center" vertical="center" wrapText="1"/>
    </xf>
    <xf numFmtId="14" fontId="24" fillId="0" borderId="20" xfId="54" applyNumberFormat="1" applyFont="1" applyFill="1" applyBorder="1" applyAlignment="1">
      <alignment horizontal="center" vertical="center" wrapText="1"/>
    </xf>
    <xf numFmtId="0" fontId="16" fillId="0" borderId="20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4" fillId="0" borderId="16" xfId="54" applyFont="1" applyBorder="1" applyAlignment="1">
      <alignment horizontal="left"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8" xfId="54" applyFont="1" applyBorder="1" applyAlignment="1">
      <alignment horizontal="center" vertical="center"/>
    </xf>
    <xf numFmtId="0" fontId="16" fillId="0" borderId="19" xfId="54" applyFont="1" applyBorder="1" applyAlignment="1">
      <alignment horizontal="center" vertical="center"/>
    </xf>
    <xf numFmtId="0" fontId="16" fillId="0" borderId="2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16" fillId="0" borderId="25" xfId="54" applyFont="1" applyBorder="1" applyAlignment="1">
      <alignment horizontal="left" vertical="center"/>
    </xf>
    <xf numFmtId="0" fontId="16" fillId="0" borderId="26" xfId="54" applyFont="1" applyBorder="1" applyAlignment="1">
      <alignment horizontal="left" vertical="center"/>
    </xf>
    <xf numFmtId="0" fontId="26" fillId="0" borderId="39" xfId="54" applyFont="1" applyBorder="1" applyAlignment="1">
      <alignment vertical="center"/>
    </xf>
    <xf numFmtId="0" fontId="24" fillId="0" borderId="40" xfId="54" applyFont="1" applyBorder="1" applyAlignment="1">
      <alignment horizontal="center" vertical="center"/>
    </xf>
    <xf numFmtId="0" fontId="26" fillId="0" borderId="40" xfId="54" applyFont="1" applyBorder="1" applyAlignment="1">
      <alignment vertical="center"/>
    </xf>
    <xf numFmtId="0" fontId="24" fillId="0" borderId="40" xfId="54" applyFont="1" applyBorder="1" applyAlignment="1">
      <alignment vertical="center"/>
    </xf>
    <xf numFmtId="58" fontId="21" fillId="0" borderId="40" xfId="54" applyNumberFormat="1" applyFont="1" applyFill="1" applyBorder="1" applyAlignment="1">
      <alignment vertical="center"/>
    </xf>
    <xf numFmtId="0" fontId="26" fillId="0" borderId="40" xfId="54" applyFont="1" applyBorder="1" applyAlignment="1">
      <alignment horizontal="center" vertical="center"/>
    </xf>
    <xf numFmtId="0" fontId="24" fillId="0" borderId="41" xfId="54" applyFont="1" applyBorder="1" applyAlignment="1">
      <alignment horizontal="center" vertical="center"/>
    </xf>
    <xf numFmtId="0" fontId="26" fillId="0" borderId="42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45" xfId="54" applyFont="1" applyFill="1" applyBorder="1" applyAlignment="1">
      <alignment horizontal="center" vertical="center"/>
    </xf>
    <xf numFmtId="0" fontId="26" fillId="0" borderId="46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58" fontId="26" fillId="0" borderId="40" xfId="54" applyNumberFormat="1" applyFont="1" applyFill="1" applyBorder="1" applyAlignment="1">
      <alignment vertical="center"/>
    </xf>
    <xf numFmtId="0" fontId="21" fillId="0" borderId="40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9" xfId="54" applyNumberFormat="1" applyFont="1" applyFill="1" applyBorder="1" applyAlignment="1">
      <alignment horizontal="center" vertical="center"/>
    </xf>
    <xf numFmtId="14" fontId="24" fillId="0" borderId="20" xfId="54" applyNumberFormat="1" applyFont="1" applyFill="1" applyBorder="1" applyAlignment="1">
      <alignment horizontal="center" vertical="center"/>
    </xf>
    <xf numFmtId="0" fontId="16" fillId="0" borderId="47" xfId="54" applyFont="1" applyBorder="1" applyAlignment="1">
      <alignment horizontal="left" vertical="center"/>
    </xf>
    <xf numFmtId="0" fontId="16" fillId="0" borderId="28" xfId="54" applyFont="1" applyBorder="1" applyAlignment="1">
      <alignment horizontal="left" vertical="center"/>
    </xf>
    <xf numFmtId="0" fontId="16" fillId="0" borderId="48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6" fillId="0" borderId="40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16" fillId="0" borderId="44" xfId="54" applyFont="1" applyBorder="1" applyAlignment="1">
      <alignment vertical="center"/>
    </xf>
    <xf numFmtId="0" fontId="21" fillId="0" borderId="45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21" fillId="0" borderId="45" xfId="54" applyFont="1" applyBorder="1" applyAlignment="1">
      <alignment vertical="center"/>
    </xf>
    <xf numFmtId="0" fontId="16" fillId="0" borderId="45" xfId="54" applyFont="1" applyBorder="1" applyAlignment="1">
      <alignment vertical="center"/>
    </xf>
    <xf numFmtId="0" fontId="24" fillId="0" borderId="46" xfId="54" applyFont="1" applyBorder="1" applyAlignment="1">
      <alignment horizontal="left" vertical="center"/>
    </xf>
    <xf numFmtId="0" fontId="16" fillId="0" borderId="44" xfId="54" applyFont="1" applyBorder="1" applyAlignment="1">
      <alignment horizontal="center" vertical="center"/>
    </xf>
    <xf numFmtId="0" fontId="24" fillId="0" borderId="45" xfId="54" applyFont="1" applyBorder="1" applyAlignment="1">
      <alignment horizontal="center" vertical="center"/>
    </xf>
    <xf numFmtId="0" fontId="16" fillId="0" borderId="45" xfId="54" applyFont="1" applyBorder="1" applyAlignment="1">
      <alignment horizontal="center" vertical="center"/>
    </xf>
    <xf numFmtId="0" fontId="21" fillId="0" borderId="45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0" xfId="54" applyFont="1" applyBorder="1" applyAlignment="1">
      <alignment vertical="center"/>
    </xf>
    <xf numFmtId="0" fontId="16" fillId="0" borderId="30" xfId="54" applyFont="1" applyBorder="1" applyAlignment="1">
      <alignment horizontal="left" vertical="center" wrapText="1"/>
    </xf>
    <xf numFmtId="0" fontId="16" fillId="0" borderId="31" xfId="54" applyFont="1" applyBorder="1" applyAlignment="1">
      <alignment horizontal="left" vertical="center" wrapText="1"/>
    </xf>
    <xf numFmtId="0" fontId="16" fillId="0" borderId="32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16" fillId="0" borderId="45" xfId="54" applyFont="1" applyBorder="1" applyAlignment="1">
      <alignment horizontal="left" vertical="center"/>
    </xf>
    <xf numFmtId="0" fontId="16" fillId="0" borderId="46" xfId="54" applyFont="1" applyBorder="1" applyAlignment="1">
      <alignment horizontal="left" vertical="center"/>
    </xf>
    <xf numFmtId="0" fontId="32" fillId="0" borderId="49" xfId="54" applyFont="1" applyBorder="1" applyAlignment="1">
      <alignment horizontal="left" vertical="center" wrapText="1"/>
    </xf>
    <xf numFmtId="0" fontId="24" fillId="0" borderId="17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33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29" xfId="54" applyNumberFormat="1" applyFont="1" applyFill="1" applyBorder="1" applyAlignment="1">
      <alignment horizontal="left" vertical="center"/>
    </xf>
    <xf numFmtId="9" fontId="24" fillId="0" borderId="22" xfId="54" applyNumberFormat="1" applyFont="1" applyFill="1" applyBorder="1" applyAlignment="1">
      <alignment horizontal="left" vertical="center"/>
    </xf>
    <xf numFmtId="9" fontId="24" fillId="0" borderId="23" xfId="54" applyNumberFormat="1" applyFont="1" applyFill="1" applyBorder="1" applyAlignment="1">
      <alignment horizontal="left" vertical="center"/>
    </xf>
    <xf numFmtId="9" fontId="24" fillId="0" borderId="30" xfId="54" applyNumberFormat="1" applyFont="1" applyBorder="1" applyAlignment="1">
      <alignment horizontal="left" vertical="center"/>
    </xf>
    <xf numFmtId="9" fontId="24" fillId="0" borderId="31" xfId="54" applyNumberFormat="1" applyFont="1" applyBorder="1" applyAlignment="1">
      <alignment horizontal="left" vertical="center"/>
    </xf>
    <xf numFmtId="9" fontId="24" fillId="0" borderId="32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53" xfId="54" applyFont="1" applyFill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34" fillId="0" borderId="40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54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28" xfId="54" applyFont="1" applyBorder="1" applyAlignment="1">
      <alignment horizontal="center" vertical="center"/>
    </xf>
    <xf numFmtId="0" fontId="26" fillId="0" borderId="55" xfId="54" applyFont="1" applyBorder="1" applyAlignment="1">
      <alignment horizontal="center" vertical="center"/>
    </xf>
    <xf numFmtId="0" fontId="24" fillId="0" borderId="54" xfId="54" applyFont="1" applyBorder="1" applyAlignment="1">
      <alignment horizontal="center" vertical="center"/>
    </xf>
    <xf numFmtId="0" fontId="24" fillId="0" borderId="48" xfId="54" applyFont="1" applyBorder="1" applyAlignment="1">
      <alignment horizontal="center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1" fillId="0" borderId="54" xfId="54" applyFont="1" applyBorder="1" applyAlignment="1">
      <alignment vertical="center"/>
    </xf>
    <xf numFmtId="58" fontId="21" fillId="0" borderId="37" xfId="54" applyNumberFormat="1" applyFont="1" applyFill="1" applyBorder="1" applyAlignment="1">
      <alignment vertical="center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3" borderId="2" xfId="0" applyFont="1" applyFill="1" applyBorder="1"/>
    <xf numFmtId="0" fontId="36" fillId="0" borderId="61" xfId="0" applyFont="1" applyBorder="1"/>
    <xf numFmtId="0" fontId="0" fillId="0" borderId="59" xfId="0" applyBorder="1"/>
    <xf numFmtId="0" fontId="0" fillId="0" borderId="2" xfId="0" applyBorder="1"/>
    <xf numFmtId="0" fontId="0" fillId="3" borderId="2" xfId="0" applyFill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3" borderId="63" xfId="0" applyFill="1" applyBorder="1"/>
    <xf numFmtId="0" fontId="0" fillId="0" borderId="64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7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6985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25</xdr:row>
      <xdr:rowOff>0</xdr:rowOff>
    </xdr:from>
    <xdr:to>
      <xdr:col>9</xdr:col>
      <xdr:colOff>465455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62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0637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3318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1023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70637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57937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77749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1026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00101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56667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77749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31026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93751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11963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1323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3304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0774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7139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9121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87337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8793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86639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10070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69367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87909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3114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15875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15875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15875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15875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15875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15875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15875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15875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15875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73" customWidth="1"/>
    <col min="2" max="2" width="96.3333333333333" style="374" customWidth="1"/>
    <col min="3" max="3" width="10.1666666666667" customWidth="1"/>
  </cols>
  <sheetData>
    <row r="1" customFormat="1" ht="21" customHeight="1" spans="1:2">
      <c r="A1" s="375"/>
      <c r="B1" s="376" t="s">
        <v>0</v>
      </c>
    </row>
    <row r="2" customFormat="1" spans="1:2">
      <c r="A2" s="377">
        <v>1</v>
      </c>
      <c r="B2" s="378" t="s">
        <v>1</v>
      </c>
    </row>
    <row r="3" customFormat="1" spans="1:2">
      <c r="A3" s="377">
        <v>2</v>
      </c>
      <c r="B3" s="378" t="s">
        <v>2</v>
      </c>
    </row>
    <row r="4" customFormat="1" spans="1:2">
      <c r="A4" s="377">
        <v>3</v>
      </c>
      <c r="B4" s="378" t="s">
        <v>3</v>
      </c>
    </row>
    <row r="5" customFormat="1" spans="1:2">
      <c r="A5" s="377">
        <v>4</v>
      </c>
      <c r="B5" s="378" t="s">
        <v>4</v>
      </c>
    </row>
    <row r="6" customFormat="1" spans="1:2">
      <c r="A6" s="377">
        <v>5</v>
      </c>
      <c r="B6" s="378" t="s">
        <v>5</v>
      </c>
    </row>
    <row r="7" customFormat="1" spans="1:2">
      <c r="A7" s="377">
        <v>6</v>
      </c>
      <c r="B7" s="378" t="s">
        <v>6</v>
      </c>
    </row>
    <row r="8" s="372" customFormat="1" ht="35" customHeight="1" spans="1:2">
      <c r="A8" s="379">
        <v>7</v>
      </c>
      <c r="B8" s="380" t="s">
        <v>7</v>
      </c>
    </row>
    <row r="9" customFormat="1" ht="19" customHeight="1" spans="1:2">
      <c r="A9" s="375"/>
      <c r="B9" s="381" t="s">
        <v>8</v>
      </c>
    </row>
    <row r="10" customFormat="1" ht="30" customHeight="1" spans="1:2">
      <c r="A10" s="377">
        <v>1</v>
      </c>
      <c r="B10" s="382" t="s">
        <v>9</v>
      </c>
    </row>
    <row r="11" customFormat="1" spans="1:2">
      <c r="A11" s="377">
        <v>2</v>
      </c>
      <c r="B11" s="380" t="s">
        <v>10</v>
      </c>
    </row>
    <row r="12" customFormat="1" spans="1:2">
      <c r="A12" s="377"/>
      <c r="B12" s="378"/>
    </row>
    <row r="13" customFormat="1" ht="20.4" spans="1:2">
      <c r="A13" s="375"/>
      <c r="B13" s="381" t="s">
        <v>11</v>
      </c>
    </row>
    <row r="14" customFormat="1" ht="31.2" spans="1:2">
      <c r="A14" s="377">
        <v>1</v>
      </c>
      <c r="B14" s="382" t="s">
        <v>12</v>
      </c>
    </row>
    <row r="15" customFormat="1" spans="1:2">
      <c r="A15" s="377">
        <v>2</v>
      </c>
      <c r="B15" s="378" t="s">
        <v>13</v>
      </c>
    </row>
    <row r="16" customFormat="1" spans="1:2">
      <c r="A16" s="377">
        <v>3</v>
      </c>
      <c r="B16" s="378" t="s">
        <v>14</v>
      </c>
    </row>
    <row r="17" customFormat="1" spans="1:2">
      <c r="A17" s="377"/>
      <c r="B17" s="378"/>
    </row>
    <row r="18" customFormat="1" ht="20.4" spans="1:2">
      <c r="A18" s="375"/>
      <c r="B18" s="381" t="s">
        <v>15</v>
      </c>
    </row>
    <row r="19" customFormat="1" ht="31.2" spans="1:2">
      <c r="A19" s="377">
        <v>1</v>
      </c>
      <c r="B19" s="382" t="s">
        <v>16</v>
      </c>
    </row>
    <row r="20" customFormat="1" spans="1:2">
      <c r="A20" s="377">
        <v>2</v>
      </c>
      <c r="B20" s="378" t="s">
        <v>17</v>
      </c>
    </row>
    <row r="21" customFormat="1" ht="31.2" spans="1:2">
      <c r="A21" s="377">
        <v>3</v>
      </c>
      <c r="B21" s="378" t="s">
        <v>18</v>
      </c>
    </row>
    <row r="22" customFormat="1" spans="1:2">
      <c r="A22" s="377"/>
      <c r="B22" s="378"/>
    </row>
    <row r="24" customFormat="1" spans="1:2">
      <c r="A24" s="383"/>
      <c r="B24" s="38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H11" sqref="H11:K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268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6" t="s">
        <v>294</v>
      </c>
      <c r="H2" s="6"/>
      <c r="I2" s="6" t="s">
        <v>295</v>
      </c>
      <c r="J2" s="6"/>
      <c r="K2" s="8" t="s">
        <v>296</v>
      </c>
      <c r="L2" s="63" t="s">
        <v>297</v>
      </c>
      <c r="M2" s="9" t="s">
        <v>298</v>
      </c>
    </row>
    <row r="3" s="2" customFormat="1" ht="21" customHeight="1" spans="1:13">
      <c r="A3" s="6"/>
      <c r="B3" s="10"/>
      <c r="C3" s="10"/>
      <c r="D3" s="10"/>
      <c r="E3" s="10"/>
      <c r="F3" s="10"/>
      <c r="G3" s="6" t="s">
        <v>299</v>
      </c>
      <c r="H3" s="6" t="s">
        <v>300</v>
      </c>
      <c r="I3" s="6" t="s">
        <v>299</v>
      </c>
      <c r="J3" s="6" t="s">
        <v>300</v>
      </c>
      <c r="K3" s="11"/>
      <c r="L3" s="64"/>
      <c r="M3" s="12"/>
    </row>
    <row r="4" s="62" customFormat="1" ht="18" customHeight="1" spans="1:13">
      <c r="A4" s="13">
        <v>1</v>
      </c>
      <c r="B4" s="13" t="s">
        <v>286</v>
      </c>
      <c r="C4" s="29" t="s">
        <v>301</v>
      </c>
      <c r="D4" s="30" t="s">
        <v>285</v>
      </c>
      <c r="E4" s="14" t="s">
        <v>103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>SUM(G4:J4)</f>
        <v>-0.016</v>
      </c>
      <c r="L4" s="13"/>
      <c r="M4" s="13"/>
    </row>
    <row r="5" s="62" customFormat="1" ht="18" customHeight="1" spans="1:13">
      <c r="A5" s="13">
        <v>2</v>
      </c>
      <c r="B5" s="13" t="s">
        <v>286</v>
      </c>
      <c r="C5" s="29" t="s">
        <v>302</v>
      </c>
      <c r="D5" s="30" t="s">
        <v>285</v>
      </c>
      <c r="E5" s="14" t="s">
        <v>102</v>
      </c>
      <c r="F5" s="15" t="s">
        <v>47</v>
      </c>
      <c r="G5" s="16">
        <v>-0.005</v>
      </c>
      <c r="H5" s="16">
        <v>-0.003</v>
      </c>
      <c r="I5" s="17">
        <v>-0.003</v>
      </c>
      <c r="J5" s="17">
        <v>-0.007</v>
      </c>
      <c r="K5" s="16">
        <f>SUM(G5:J5)</f>
        <v>-0.018</v>
      </c>
      <c r="L5" s="13"/>
      <c r="M5" s="13"/>
    </row>
    <row r="6" s="62" customFormat="1" ht="18" customHeight="1" spans="1:13">
      <c r="A6" s="13">
        <v>3</v>
      </c>
      <c r="B6" s="13" t="s">
        <v>286</v>
      </c>
      <c r="C6" s="29" t="s">
        <v>303</v>
      </c>
      <c r="D6" s="30" t="s">
        <v>285</v>
      </c>
      <c r="E6" s="14" t="s">
        <v>101</v>
      </c>
      <c r="F6" s="15" t="s">
        <v>47</v>
      </c>
      <c r="G6" s="16">
        <v>-0.004</v>
      </c>
      <c r="H6" s="16">
        <v>-0.003</v>
      </c>
      <c r="I6" s="17">
        <v>-0.003</v>
      </c>
      <c r="J6" s="17">
        <v>-0.008</v>
      </c>
      <c r="K6" s="16">
        <f>SUM(G6:J6)</f>
        <v>-0.018</v>
      </c>
      <c r="L6" s="13"/>
      <c r="M6" s="13"/>
    </row>
    <row r="7" s="62" customFormat="1" ht="18" customHeight="1" spans="1:13">
      <c r="A7" s="13">
        <v>4</v>
      </c>
      <c r="B7" s="13" t="s">
        <v>286</v>
      </c>
      <c r="C7" s="29" t="s">
        <v>304</v>
      </c>
      <c r="D7" s="30" t="s">
        <v>285</v>
      </c>
      <c r="E7" s="14" t="s">
        <v>104</v>
      </c>
      <c r="F7" s="15" t="s">
        <v>47</v>
      </c>
      <c r="G7" s="16">
        <v>-0.005</v>
      </c>
      <c r="H7" s="16">
        <v>-0.001</v>
      </c>
      <c r="I7" s="17">
        <v>-0.002</v>
      </c>
      <c r="J7" s="17">
        <v>-0.008</v>
      </c>
      <c r="K7" s="16">
        <f>SUM(G7:J7)</f>
        <v>-0.016</v>
      </c>
      <c r="L7" s="13"/>
      <c r="M7" s="13"/>
    </row>
    <row r="8" s="62" customFormat="1" ht="18" customHeight="1" spans="1:13">
      <c r="A8" s="13"/>
      <c r="B8" s="13"/>
      <c r="C8" s="29"/>
      <c r="D8" s="30"/>
      <c r="E8" s="14"/>
      <c r="F8" s="15"/>
      <c r="G8" s="16"/>
      <c r="H8" s="16"/>
      <c r="I8" s="17"/>
      <c r="J8" s="17"/>
      <c r="K8" s="16"/>
      <c r="L8" s="13"/>
      <c r="M8" s="13"/>
    </row>
    <row r="9" s="43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1" t="s">
        <v>290</v>
      </c>
      <c r="B11" s="22"/>
      <c r="C11" s="22"/>
      <c r="D11" s="22"/>
      <c r="E11" s="23"/>
      <c r="F11" s="24"/>
      <c r="G11" s="33"/>
      <c r="H11" s="21" t="s">
        <v>291</v>
      </c>
      <c r="I11" s="22"/>
      <c r="J11" s="22"/>
      <c r="K11" s="23"/>
      <c r="L11" s="58"/>
      <c r="M11" s="25"/>
    </row>
    <row r="12" s="1" customFormat="1" ht="105" customHeight="1" spans="1:13">
      <c r="A12" s="65" t="s">
        <v>305</v>
      </c>
      <c r="B12" s="6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view="pageBreakPreview" zoomScale="110" zoomScaleNormal="100" topLeftCell="I1" workbookViewId="0">
      <selection activeCell="J15" sqref="J15:U15"/>
    </sheetView>
  </sheetViews>
  <sheetFormatPr defaultColWidth="8.1" defaultRowHeight="14.4"/>
  <cols>
    <col min="1" max="1" width="5.1" style="43" customWidth="1"/>
    <col min="2" max="2" width="8.3" style="43" customWidth="1"/>
    <col min="3" max="3" width="5.2" style="43" customWidth="1"/>
    <col min="4" max="4" width="11.9" style="43" customWidth="1"/>
    <col min="5" max="5" width="5.8" style="43" customWidth="1"/>
    <col min="6" max="6" width="15.2" style="43" customWidth="1"/>
    <col min="7" max="7" width="9.1" style="43" customWidth="1"/>
    <col min="8" max="8" width="32" style="43" customWidth="1"/>
    <col min="9" max="9" width="8.7" style="43" customWidth="1"/>
    <col min="10" max="10" width="8.3" style="43" customWidth="1"/>
    <col min="11" max="11" width="31.6" style="43" customWidth="1"/>
    <col min="12" max="12" width="8.7" style="43" customWidth="1"/>
    <col min="13" max="13" width="8.3" style="43" customWidth="1"/>
    <col min="14" max="14" width="26.6" style="43" customWidth="1"/>
    <col min="15" max="15" width="8.7" style="43" customWidth="1"/>
    <col min="16" max="16" width="8.3" style="43" customWidth="1"/>
    <col min="17" max="18" width="8.7" style="43" customWidth="1"/>
    <col min="19" max="19" width="8.3" style="43" customWidth="1"/>
    <col min="20" max="21" width="8.7" style="43" customWidth="1"/>
    <col min="22" max="23" width="4.9" style="43" customWidth="1"/>
    <col min="24" max="16384" width="8.1" style="43"/>
  </cols>
  <sheetData>
    <row r="1" s="43" customFormat="1" ht="28.5" customHeight="1" spans="1:23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44" customFormat="1" ht="15.95" customHeight="1" spans="1:23">
      <c r="A2" s="7" t="s">
        <v>307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46" t="s">
        <v>308</v>
      </c>
      <c r="H2" s="47"/>
      <c r="I2" s="48"/>
      <c r="J2" s="46" t="s">
        <v>309</v>
      </c>
      <c r="K2" s="47"/>
      <c r="L2" s="48"/>
      <c r="M2" s="46" t="s">
        <v>310</v>
      </c>
      <c r="N2" s="47"/>
      <c r="O2" s="48"/>
      <c r="P2" s="46" t="s">
        <v>311</v>
      </c>
      <c r="Q2" s="47"/>
      <c r="R2" s="48"/>
      <c r="S2" s="47" t="s">
        <v>312</v>
      </c>
      <c r="T2" s="47"/>
      <c r="U2" s="48"/>
      <c r="V2" s="35" t="s">
        <v>313</v>
      </c>
      <c r="W2" s="35" t="s">
        <v>282</v>
      </c>
    </row>
    <row r="3" s="44" customFormat="1" ht="18" customHeight="1" spans="1:23">
      <c r="A3" s="49"/>
      <c r="B3" s="49"/>
      <c r="C3" s="49"/>
      <c r="D3" s="49"/>
      <c r="E3" s="49"/>
      <c r="F3" s="49"/>
      <c r="G3" s="6" t="s">
        <v>314</v>
      </c>
      <c r="H3" s="6" t="s">
        <v>52</v>
      </c>
      <c r="I3" s="6" t="s">
        <v>273</v>
      </c>
      <c r="J3" s="6" t="s">
        <v>314</v>
      </c>
      <c r="K3" s="6" t="s">
        <v>52</v>
      </c>
      <c r="L3" s="6" t="s">
        <v>273</v>
      </c>
      <c r="M3" s="6" t="s">
        <v>314</v>
      </c>
      <c r="N3" s="6" t="s">
        <v>52</v>
      </c>
      <c r="O3" s="6" t="s">
        <v>273</v>
      </c>
      <c r="P3" s="6" t="s">
        <v>314</v>
      </c>
      <c r="Q3" s="6" t="s">
        <v>52</v>
      </c>
      <c r="R3" s="6" t="s">
        <v>273</v>
      </c>
      <c r="S3" s="6" t="s">
        <v>314</v>
      </c>
      <c r="T3" s="6" t="s">
        <v>52</v>
      </c>
      <c r="U3" s="6" t="s">
        <v>273</v>
      </c>
      <c r="V3" s="50"/>
      <c r="W3" s="50"/>
    </row>
    <row r="4" s="43" customFormat="1" ht="19" customHeight="1" spans="1:23">
      <c r="A4" s="39" t="s">
        <v>315</v>
      </c>
      <c r="B4" s="13" t="s">
        <v>286</v>
      </c>
      <c r="C4" s="29" t="s">
        <v>303</v>
      </c>
      <c r="D4" s="30" t="s">
        <v>285</v>
      </c>
      <c r="E4" s="14" t="s">
        <v>103</v>
      </c>
      <c r="F4" s="15" t="s">
        <v>47</v>
      </c>
      <c r="G4" s="30" t="s">
        <v>316</v>
      </c>
      <c r="H4" s="51" t="s">
        <v>317</v>
      </c>
      <c r="I4" s="14" t="s">
        <v>318</v>
      </c>
      <c r="J4" s="52" t="s">
        <v>319</v>
      </c>
      <c r="K4" s="39" t="s">
        <v>320</v>
      </c>
      <c r="L4" s="39" t="s">
        <v>321</v>
      </c>
      <c r="M4" s="52" t="s">
        <v>322</v>
      </c>
      <c r="N4" s="39" t="s">
        <v>323</v>
      </c>
      <c r="O4" s="39" t="s">
        <v>324</v>
      </c>
      <c r="P4" s="39" t="s">
        <v>325</v>
      </c>
      <c r="Q4" s="39" t="s">
        <v>326</v>
      </c>
      <c r="R4" s="39" t="s">
        <v>327</v>
      </c>
      <c r="S4" s="39" t="s">
        <v>328</v>
      </c>
      <c r="T4" s="39" t="s">
        <v>329</v>
      </c>
      <c r="U4" s="39" t="s">
        <v>327</v>
      </c>
      <c r="V4" s="39" t="s">
        <v>79</v>
      </c>
      <c r="W4" s="39"/>
    </row>
    <row r="5" s="43" customFormat="1" ht="19" customHeight="1" spans="1:23">
      <c r="A5" s="39"/>
      <c r="B5" s="13" t="s">
        <v>286</v>
      </c>
      <c r="C5" s="29" t="s">
        <v>330</v>
      </c>
      <c r="D5" s="30" t="s">
        <v>285</v>
      </c>
      <c r="E5" s="14" t="s">
        <v>102</v>
      </c>
      <c r="F5" s="15" t="s">
        <v>47</v>
      </c>
      <c r="G5" s="30" t="s">
        <v>316</v>
      </c>
      <c r="H5" s="51" t="s">
        <v>317</v>
      </c>
      <c r="I5" s="14" t="s">
        <v>318</v>
      </c>
      <c r="J5" s="52" t="s">
        <v>319</v>
      </c>
      <c r="K5" s="39" t="s">
        <v>320</v>
      </c>
      <c r="L5" s="39" t="s">
        <v>321</v>
      </c>
      <c r="M5" s="52" t="s">
        <v>322</v>
      </c>
      <c r="N5" s="39" t="s">
        <v>323</v>
      </c>
      <c r="O5" s="39" t="s">
        <v>324</v>
      </c>
      <c r="P5" s="39" t="s">
        <v>325</v>
      </c>
      <c r="Q5" s="39" t="s">
        <v>326</v>
      </c>
      <c r="R5" s="39" t="s">
        <v>327</v>
      </c>
      <c r="S5" s="39" t="s">
        <v>328</v>
      </c>
      <c r="T5" s="39" t="s">
        <v>329</v>
      </c>
      <c r="U5" s="39" t="s">
        <v>327</v>
      </c>
      <c r="V5" s="39" t="s">
        <v>79</v>
      </c>
      <c r="W5" s="39"/>
    </row>
    <row r="6" s="43" customFormat="1" ht="19" customHeight="1" spans="1:23">
      <c r="A6" s="39"/>
      <c r="B6" s="13" t="s">
        <v>286</v>
      </c>
      <c r="C6" s="29" t="s">
        <v>288</v>
      </c>
      <c r="D6" s="30" t="s">
        <v>285</v>
      </c>
      <c r="E6" s="14" t="s">
        <v>101</v>
      </c>
      <c r="F6" s="15" t="s">
        <v>47</v>
      </c>
      <c r="G6" s="30" t="s">
        <v>316</v>
      </c>
      <c r="H6" s="51" t="s">
        <v>317</v>
      </c>
      <c r="I6" s="14" t="s">
        <v>318</v>
      </c>
      <c r="J6" s="52" t="s">
        <v>319</v>
      </c>
      <c r="K6" s="39" t="s">
        <v>320</v>
      </c>
      <c r="L6" s="39" t="s">
        <v>321</v>
      </c>
      <c r="M6" s="52" t="s">
        <v>322</v>
      </c>
      <c r="N6" s="39" t="s">
        <v>323</v>
      </c>
      <c r="O6" s="39" t="s">
        <v>324</v>
      </c>
      <c r="P6" s="39" t="s">
        <v>325</v>
      </c>
      <c r="Q6" s="39" t="s">
        <v>326</v>
      </c>
      <c r="R6" s="39" t="s">
        <v>327</v>
      </c>
      <c r="S6" s="39" t="s">
        <v>328</v>
      </c>
      <c r="T6" s="39" t="s">
        <v>329</v>
      </c>
      <c r="U6" s="39" t="s">
        <v>327</v>
      </c>
      <c r="V6" s="39" t="s">
        <v>79</v>
      </c>
      <c r="W6" s="39"/>
    </row>
    <row r="7" s="43" customFormat="1" ht="19" customHeight="1" spans="1:23">
      <c r="A7" s="53"/>
      <c r="B7" s="13" t="s">
        <v>286</v>
      </c>
      <c r="C7" s="29" t="s">
        <v>331</v>
      </c>
      <c r="D7" s="30" t="s">
        <v>285</v>
      </c>
      <c r="E7" s="14" t="s">
        <v>104</v>
      </c>
      <c r="F7" s="15" t="s">
        <v>47</v>
      </c>
      <c r="G7" s="30" t="s">
        <v>316</v>
      </c>
      <c r="H7" s="51" t="s">
        <v>317</v>
      </c>
      <c r="I7" s="14" t="s">
        <v>318</v>
      </c>
      <c r="J7" s="52" t="s">
        <v>319</v>
      </c>
      <c r="K7" s="39" t="s">
        <v>320</v>
      </c>
      <c r="L7" s="39" t="s">
        <v>321</v>
      </c>
      <c r="M7" s="52" t="s">
        <v>322</v>
      </c>
      <c r="N7" s="39" t="s">
        <v>323</v>
      </c>
      <c r="O7" s="39" t="s">
        <v>324</v>
      </c>
      <c r="P7" s="39" t="s">
        <v>325</v>
      </c>
      <c r="Q7" s="39" t="s">
        <v>326</v>
      </c>
      <c r="R7" s="39" t="s">
        <v>327</v>
      </c>
      <c r="S7" s="39" t="s">
        <v>328</v>
      </c>
      <c r="T7" s="39" t="s">
        <v>329</v>
      </c>
      <c r="U7" s="39" t="s">
        <v>327</v>
      </c>
      <c r="V7" s="39" t="s">
        <v>79</v>
      </c>
      <c r="W7" s="39"/>
    </row>
    <row r="8" s="43" customFormat="1" ht="19" customHeight="1" spans="1:23">
      <c r="A8" s="13" t="s">
        <v>332</v>
      </c>
      <c r="B8" s="13" t="s">
        <v>321</v>
      </c>
      <c r="C8" s="29" t="s">
        <v>333</v>
      </c>
      <c r="D8" s="30" t="s">
        <v>334</v>
      </c>
      <c r="E8" s="14" t="s">
        <v>101</v>
      </c>
      <c r="F8" s="15" t="s">
        <v>47</v>
      </c>
      <c r="G8" s="52" t="s">
        <v>319</v>
      </c>
      <c r="H8" s="39" t="s">
        <v>320</v>
      </c>
      <c r="I8" s="39" t="s">
        <v>321</v>
      </c>
      <c r="J8" s="54" t="s">
        <v>335</v>
      </c>
      <c r="K8" s="54" t="s">
        <v>336</v>
      </c>
      <c r="L8" s="39" t="s">
        <v>324</v>
      </c>
      <c r="M8" s="39" t="s">
        <v>325</v>
      </c>
      <c r="N8" s="39" t="s">
        <v>326</v>
      </c>
      <c r="O8" s="39" t="s">
        <v>327</v>
      </c>
      <c r="P8" s="39" t="s">
        <v>328</v>
      </c>
      <c r="Q8" s="39" t="s">
        <v>329</v>
      </c>
      <c r="R8" s="39" t="s">
        <v>327</v>
      </c>
      <c r="S8" s="39"/>
      <c r="T8" s="39"/>
      <c r="U8" s="39"/>
      <c r="V8" s="39" t="s">
        <v>79</v>
      </c>
      <c r="W8" s="55"/>
    </row>
    <row r="9" s="43" customFormat="1" ht="19" customHeight="1" spans="1:23">
      <c r="A9" s="13"/>
      <c r="B9" s="13" t="s">
        <v>321</v>
      </c>
      <c r="C9" s="29" t="s">
        <v>337</v>
      </c>
      <c r="D9" s="30" t="s">
        <v>334</v>
      </c>
      <c r="E9" s="14" t="s">
        <v>102</v>
      </c>
      <c r="F9" s="15" t="s">
        <v>47</v>
      </c>
      <c r="G9" s="52" t="s">
        <v>319</v>
      </c>
      <c r="H9" s="39" t="s">
        <v>320</v>
      </c>
      <c r="I9" s="39" t="s">
        <v>321</v>
      </c>
      <c r="J9" s="54" t="s">
        <v>335</v>
      </c>
      <c r="K9" s="54" t="s">
        <v>336</v>
      </c>
      <c r="L9" s="39" t="s">
        <v>324</v>
      </c>
      <c r="M9" s="39" t="s">
        <v>325</v>
      </c>
      <c r="N9" s="39" t="s">
        <v>326</v>
      </c>
      <c r="O9" s="39" t="s">
        <v>327</v>
      </c>
      <c r="P9" s="39" t="s">
        <v>328</v>
      </c>
      <c r="Q9" s="39" t="s">
        <v>329</v>
      </c>
      <c r="R9" s="39" t="s">
        <v>327</v>
      </c>
      <c r="S9" s="39"/>
      <c r="T9" s="39"/>
      <c r="U9" s="39"/>
      <c r="V9" s="39" t="s">
        <v>79</v>
      </c>
      <c r="W9" s="55"/>
    </row>
    <row r="10" s="43" customFormat="1" ht="19" customHeight="1" spans="1:23">
      <c r="A10" s="13"/>
      <c r="B10" s="13" t="s">
        <v>321</v>
      </c>
      <c r="C10" s="29" t="s">
        <v>338</v>
      </c>
      <c r="D10" s="30" t="s">
        <v>334</v>
      </c>
      <c r="E10" s="14" t="s">
        <v>339</v>
      </c>
      <c r="F10" s="15" t="s">
        <v>47</v>
      </c>
      <c r="G10" s="52" t="s">
        <v>319</v>
      </c>
      <c r="H10" s="39" t="s">
        <v>320</v>
      </c>
      <c r="I10" s="39" t="s">
        <v>321</v>
      </c>
      <c r="J10" s="54" t="s">
        <v>335</v>
      </c>
      <c r="K10" s="54" t="s">
        <v>336</v>
      </c>
      <c r="L10" s="39" t="s">
        <v>324</v>
      </c>
      <c r="M10" s="39" t="s">
        <v>325</v>
      </c>
      <c r="N10" s="39" t="s">
        <v>326</v>
      </c>
      <c r="O10" s="39" t="s">
        <v>327</v>
      </c>
      <c r="P10" s="39" t="s">
        <v>328</v>
      </c>
      <c r="Q10" s="39" t="s">
        <v>329</v>
      </c>
      <c r="R10" s="39" t="s">
        <v>327</v>
      </c>
      <c r="S10" s="39"/>
      <c r="T10" s="39"/>
      <c r="U10" s="39"/>
      <c r="V10" s="39" t="s">
        <v>79</v>
      </c>
      <c r="W10" s="55"/>
    </row>
    <row r="11" s="43" customFormat="1" ht="19" customHeight="1" spans="1:23">
      <c r="A11" s="13"/>
      <c r="B11" s="13"/>
      <c r="C11" s="29"/>
      <c r="D11" s="30"/>
      <c r="E11" s="56"/>
      <c r="F11" s="15"/>
      <c r="G11" s="15"/>
      <c r="H11" s="54"/>
      <c r="I11" s="54"/>
      <c r="J11" s="53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  <c r="V11" s="39"/>
      <c r="W11" s="55"/>
    </row>
    <row r="12" s="43" customFormat="1" ht="19" customHeight="1" spans="1:23">
      <c r="A12" s="53"/>
      <c r="B12" s="39"/>
      <c r="C12" s="39"/>
      <c r="D12" s="39"/>
      <c r="E12" s="56"/>
      <c r="F12" s="39"/>
      <c r="G12" s="15"/>
      <c r="H12" s="54"/>
      <c r="I12" s="54"/>
      <c r="J12" s="53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5"/>
      <c r="V12" s="39"/>
      <c r="W12" s="55"/>
    </row>
    <row r="13" s="43" customFormat="1" ht="19" customHeight="1" spans="1:23">
      <c r="A13" s="53"/>
      <c r="B13" s="39"/>
      <c r="C13" s="39"/>
      <c r="D13" s="39"/>
      <c r="E13" s="56"/>
      <c r="F13" s="39"/>
      <c r="G13" s="15"/>
      <c r="H13" s="54"/>
      <c r="I13" s="54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5"/>
      <c r="V13" s="39"/>
      <c r="W13" s="55"/>
    </row>
    <row r="14" s="43" customFormat="1" ht="14.25" customHeight="1" spans="1:23">
      <c r="A14" s="53"/>
      <c r="B14" s="54"/>
      <c r="C14" s="54"/>
      <c r="D14" s="54"/>
      <c r="E14" s="57"/>
      <c r="F14" s="53"/>
      <c r="G14" s="15"/>
      <c r="H14" s="54"/>
      <c r="I14" s="54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  <c r="V14" s="39"/>
      <c r="W14" s="55"/>
    </row>
    <row r="15" s="45" customFormat="1" ht="29.25" customHeight="1" spans="1:23">
      <c r="A15" s="58" t="s">
        <v>290</v>
      </c>
      <c r="B15" s="59"/>
      <c r="C15" s="59"/>
      <c r="D15" s="59"/>
      <c r="E15" s="25"/>
      <c r="F15" s="24"/>
      <c r="G15" s="33"/>
      <c r="H15" s="42"/>
      <c r="I15" s="42"/>
      <c r="J15" s="58" t="s">
        <v>291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25"/>
      <c r="V15" s="59"/>
      <c r="W15" s="25"/>
    </row>
    <row r="16" s="43" customFormat="1" ht="72.95" customHeight="1" spans="1:23">
      <c r="A16" s="60" t="s">
        <v>340</v>
      </c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E3" sqref="E3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34" t="s">
        <v>342</v>
      </c>
      <c r="B2" s="35" t="s">
        <v>269</v>
      </c>
      <c r="C2" s="35" t="s">
        <v>270</v>
      </c>
      <c r="D2" s="35" t="s">
        <v>271</v>
      </c>
      <c r="E2" s="34" t="s">
        <v>272</v>
      </c>
      <c r="F2" s="35" t="s">
        <v>273</v>
      </c>
      <c r="G2" s="34" t="s">
        <v>343</v>
      </c>
      <c r="H2" s="34" t="s">
        <v>344</v>
      </c>
      <c r="I2" s="34" t="s">
        <v>345</v>
      </c>
      <c r="J2" s="34" t="s">
        <v>344</v>
      </c>
      <c r="K2" s="34" t="s">
        <v>346</v>
      </c>
      <c r="L2" s="34" t="s">
        <v>344</v>
      </c>
      <c r="M2" s="35" t="s">
        <v>313</v>
      </c>
      <c r="N2" s="35" t="s">
        <v>282</v>
      </c>
    </row>
    <row r="3" s="1" customFormat="1" ht="14.25" customHeight="1" spans="1:15">
      <c r="A3" s="36">
        <v>46037</v>
      </c>
      <c r="B3" s="29" t="s">
        <v>347</v>
      </c>
      <c r="C3" s="30" t="s">
        <v>285</v>
      </c>
      <c r="D3" s="14" t="s">
        <v>103</v>
      </c>
      <c r="E3" s="15" t="s">
        <v>47</v>
      </c>
      <c r="F3" s="13" t="s">
        <v>286</v>
      </c>
      <c r="G3" s="37">
        <v>0.333333333333333</v>
      </c>
      <c r="H3" s="38" t="s">
        <v>348</v>
      </c>
      <c r="I3" s="37">
        <v>0.583333333333333</v>
      </c>
      <c r="J3" s="38" t="s">
        <v>348</v>
      </c>
      <c r="K3" s="20"/>
      <c r="L3" s="39"/>
      <c r="M3" s="39"/>
      <c r="N3" s="39" t="s">
        <v>349</v>
      </c>
      <c r="O3" s="39"/>
    </row>
    <row r="4" s="1" customFormat="1" ht="14.25" customHeight="1" spans="1:15">
      <c r="A4" s="36">
        <v>46036</v>
      </c>
      <c r="B4" s="29" t="s">
        <v>350</v>
      </c>
      <c r="C4" s="30" t="s">
        <v>285</v>
      </c>
      <c r="D4" s="14" t="s">
        <v>102</v>
      </c>
      <c r="E4" s="15" t="s">
        <v>47</v>
      </c>
      <c r="F4" s="13" t="s">
        <v>286</v>
      </c>
      <c r="G4" s="37">
        <v>0.375</v>
      </c>
      <c r="H4" s="38" t="s">
        <v>348</v>
      </c>
      <c r="I4" s="37">
        <v>0.604166666666667</v>
      </c>
      <c r="J4" s="38" t="s">
        <v>348</v>
      </c>
      <c r="K4" s="20"/>
      <c r="L4" s="34"/>
      <c r="M4" s="34"/>
      <c r="N4" s="35" t="s">
        <v>351</v>
      </c>
      <c r="O4" s="35"/>
    </row>
    <row r="5" s="1" customFormat="1" ht="14.25" customHeight="1" spans="1:15">
      <c r="A5" s="36">
        <v>46037</v>
      </c>
      <c r="B5" s="29" t="s">
        <v>288</v>
      </c>
      <c r="C5" s="30" t="s">
        <v>285</v>
      </c>
      <c r="D5" s="14" t="s">
        <v>101</v>
      </c>
      <c r="E5" s="15" t="s">
        <v>47</v>
      </c>
      <c r="F5" s="13" t="s">
        <v>286</v>
      </c>
      <c r="G5" s="37">
        <v>0.395833333333333</v>
      </c>
      <c r="H5" s="38" t="s">
        <v>348</v>
      </c>
      <c r="I5" s="37">
        <v>0.625</v>
      </c>
      <c r="J5" s="38" t="s">
        <v>348</v>
      </c>
      <c r="K5" s="20"/>
      <c r="L5" s="39"/>
      <c r="M5" s="39"/>
      <c r="N5" s="39" t="s">
        <v>352</v>
      </c>
      <c r="O5" s="39"/>
    </row>
    <row r="6" s="1" customFormat="1" ht="14.25" customHeight="1" spans="1:15">
      <c r="A6" s="36">
        <v>46039</v>
      </c>
      <c r="B6" s="29" t="s">
        <v>353</v>
      </c>
      <c r="C6" s="30" t="s">
        <v>285</v>
      </c>
      <c r="D6" s="14" t="s">
        <v>104</v>
      </c>
      <c r="E6" s="15" t="s">
        <v>47</v>
      </c>
      <c r="F6" s="13" t="s">
        <v>286</v>
      </c>
      <c r="G6" s="37">
        <v>0.416666666666667</v>
      </c>
      <c r="H6" s="38" t="s">
        <v>348</v>
      </c>
      <c r="I6" s="37">
        <v>0.645833333333334</v>
      </c>
      <c r="J6" s="40" t="s">
        <v>348</v>
      </c>
      <c r="L6" s="41"/>
      <c r="M6" s="20"/>
      <c r="N6" s="39" t="s">
        <v>352</v>
      </c>
      <c r="O6" s="20"/>
    </row>
    <row r="7" s="4" customFormat="1" ht="29.25" customHeight="1" spans="1:15">
      <c r="A7" s="21" t="s">
        <v>290</v>
      </c>
      <c r="B7" s="22"/>
      <c r="C7" s="22"/>
      <c r="D7" s="23"/>
      <c r="E7" s="24"/>
      <c r="F7" s="42"/>
      <c r="G7" s="33"/>
      <c r="H7" s="42"/>
      <c r="I7" s="21" t="s">
        <v>291</v>
      </c>
      <c r="J7" s="22"/>
      <c r="K7" s="22"/>
      <c r="L7" s="22"/>
      <c r="M7" s="22"/>
      <c r="N7" s="25"/>
    </row>
    <row r="8" s="1" customFormat="1" ht="72.95" customHeight="1" spans="1:15">
      <c r="A8" s="26" t="s">
        <v>354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H11" sqref="H11:J11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355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307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6" t="s">
        <v>356</v>
      </c>
      <c r="H2" s="6" t="s">
        <v>357</v>
      </c>
      <c r="I2" s="6" t="s">
        <v>358</v>
      </c>
      <c r="J2" s="6" t="s">
        <v>359</v>
      </c>
      <c r="K2" s="7" t="s">
        <v>313</v>
      </c>
      <c r="L2" s="7" t="s">
        <v>282</v>
      </c>
    </row>
    <row r="3" s="2" customFormat="1" ht="15.95" customHeight="1" spans="1:12">
      <c r="A3" s="28" t="s">
        <v>360</v>
      </c>
      <c r="B3" s="13" t="s">
        <v>286</v>
      </c>
      <c r="C3" s="29" t="s">
        <v>361</v>
      </c>
      <c r="D3" s="30" t="s">
        <v>285</v>
      </c>
      <c r="E3" s="14" t="s">
        <v>103</v>
      </c>
      <c r="F3" s="15" t="s">
        <v>47</v>
      </c>
      <c r="G3" s="31" t="s">
        <v>362</v>
      </c>
      <c r="H3" s="31" t="s">
        <v>363</v>
      </c>
      <c r="I3" s="31" t="s">
        <v>364</v>
      </c>
      <c r="J3" s="32" t="s">
        <v>365</v>
      </c>
      <c r="K3" s="32" t="s">
        <v>351</v>
      </c>
      <c r="L3" s="32"/>
    </row>
    <row r="4" s="2" customFormat="1" ht="15.95" customHeight="1" spans="1:12">
      <c r="A4" s="28" t="s">
        <v>366</v>
      </c>
      <c r="B4" s="13" t="s">
        <v>286</v>
      </c>
      <c r="C4" s="29" t="s">
        <v>338</v>
      </c>
      <c r="D4" s="30" t="s">
        <v>285</v>
      </c>
      <c r="E4" s="14" t="s">
        <v>102</v>
      </c>
      <c r="F4" s="15" t="s">
        <v>47</v>
      </c>
      <c r="G4" s="31" t="s">
        <v>362</v>
      </c>
      <c r="H4" s="31" t="s">
        <v>363</v>
      </c>
      <c r="I4" s="31" t="s">
        <v>364</v>
      </c>
      <c r="J4" s="32" t="s">
        <v>365</v>
      </c>
      <c r="K4" s="32" t="s">
        <v>351</v>
      </c>
      <c r="L4" s="32"/>
    </row>
    <row r="5" s="2" customFormat="1" ht="15.95" customHeight="1" spans="1:12">
      <c r="A5" s="28" t="s">
        <v>360</v>
      </c>
      <c r="B5" s="13" t="s">
        <v>286</v>
      </c>
      <c r="C5" s="29" t="s">
        <v>367</v>
      </c>
      <c r="D5" s="30" t="s">
        <v>285</v>
      </c>
      <c r="E5" s="14" t="s">
        <v>101</v>
      </c>
      <c r="F5" s="15" t="s">
        <v>47</v>
      </c>
      <c r="G5" s="31" t="s">
        <v>362</v>
      </c>
      <c r="H5" s="31" t="s">
        <v>363</v>
      </c>
      <c r="I5" s="31" t="s">
        <v>364</v>
      </c>
      <c r="J5" s="32" t="s">
        <v>365</v>
      </c>
      <c r="K5" s="32" t="s">
        <v>351</v>
      </c>
      <c r="L5" s="32"/>
    </row>
    <row r="6" s="2" customFormat="1" ht="15.95" customHeight="1" spans="1:12">
      <c r="A6" s="28" t="s">
        <v>368</v>
      </c>
      <c r="B6" s="13" t="s">
        <v>286</v>
      </c>
      <c r="C6" s="29" t="s">
        <v>369</v>
      </c>
      <c r="D6" s="30" t="s">
        <v>285</v>
      </c>
      <c r="E6" s="14" t="s">
        <v>104</v>
      </c>
      <c r="F6" s="15" t="s">
        <v>47</v>
      </c>
      <c r="G6" s="31" t="s">
        <v>362</v>
      </c>
      <c r="H6" s="31" t="s">
        <v>363</v>
      </c>
      <c r="I6" s="31" t="s">
        <v>364</v>
      </c>
      <c r="J6" s="32" t="s">
        <v>365</v>
      </c>
      <c r="K6" s="32" t="s">
        <v>351</v>
      </c>
      <c r="L6" s="28"/>
    </row>
    <row r="7" s="2" customFormat="1" ht="15.95" customHeight="1" spans="1:12">
      <c r="A7" s="28" t="s">
        <v>366</v>
      </c>
      <c r="B7" s="13" t="s">
        <v>370</v>
      </c>
      <c r="C7" s="29" t="s">
        <v>347</v>
      </c>
      <c r="D7" s="30" t="s">
        <v>334</v>
      </c>
      <c r="E7" s="14" t="s">
        <v>339</v>
      </c>
      <c r="F7" s="15" t="s">
        <v>47</v>
      </c>
      <c r="G7" s="31" t="s">
        <v>362</v>
      </c>
      <c r="H7" s="31" t="s">
        <v>363</v>
      </c>
      <c r="I7" s="31" t="s">
        <v>364</v>
      </c>
      <c r="J7" s="32"/>
      <c r="K7" s="32" t="s">
        <v>351</v>
      </c>
      <c r="L7" s="28"/>
    </row>
    <row r="8" s="2" customFormat="1" ht="15.95" customHeight="1" spans="1:12">
      <c r="A8" s="28" t="s">
        <v>368</v>
      </c>
      <c r="B8" s="13" t="s">
        <v>370</v>
      </c>
      <c r="C8" s="29" t="s">
        <v>371</v>
      </c>
      <c r="D8" s="30" t="s">
        <v>334</v>
      </c>
      <c r="E8" s="14" t="s">
        <v>102</v>
      </c>
      <c r="F8" s="15" t="s">
        <v>47</v>
      </c>
      <c r="G8" s="31" t="s">
        <v>362</v>
      </c>
      <c r="H8" s="31" t="s">
        <v>363</v>
      </c>
      <c r="I8" s="31" t="s">
        <v>364</v>
      </c>
      <c r="J8" s="32"/>
      <c r="K8" s="32" t="s">
        <v>351</v>
      </c>
      <c r="L8" s="28"/>
    </row>
    <row r="9" s="2" customFormat="1" ht="15.95" customHeight="1" spans="1:12">
      <c r="A9" s="28" t="s">
        <v>360</v>
      </c>
      <c r="B9" s="13" t="s">
        <v>370</v>
      </c>
      <c r="C9" s="29" t="s">
        <v>372</v>
      </c>
      <c r="D9" s="30" t="s">
        <v>334</v>
      </c>
      <c r="E9" s="14" t="s">
        <v>101</v>
      </c>
      <c r="F9" s="15" t="s">
        <v>47</v>
      </c>
      <c r="G9" s="31" t="s">
        <v>362</v>
      </c>
      <c r="H9" s="31" t="s">
        <v>363</v>
      </c>
      <c r="I9" s="31" t="s">
        <v>364</v>
      </c>
      <c r="J9" s="32"/>
      <c r="K9" s="32" t="s">
        <v>351</v>
      </c>
      <c r="L9" s="28"/>
    </row>
    <row r="10" s="2" customFormat="1" ht="15.95" customHeight="1" spans="1:12">
      <c r="A10" s="28"/>
      <c r="B10" s="13"/>
      <c r="C10" s="29"/>
      <c r="D10" s="30"/>
      <c r="E10" s="14"/>
      <c r="F10" s="15"/>
      <c r="G10" s="31"/>
      <c r="H10" s="31"/>
      <c r="I10" s="31"/>
      <c r="J10" s="32"/>
      <c r="K10" s="32"/>
      <c r="L10" s="28"/>
    </row>
    <row r="11" s="4" customFormat="1" ht="29.25" customHeight="1" spans="1:12">
      <c r="A11" s="21" t="s">
        <v>290</v>
      </c>
      <c r="B11" s="22"/>
      <c r="C11" s="22"/>
      <c r="D11" s="22"/>
      <c r="E11" s="23"/>
      <c r="F11" s="24"/>
      <c r="G11" s="33"/>
      <c r="H11" s="21" t="s">
        <v>291</v>
      </c>
      <c r="I11" s="22"/>
      <c r="J11" s="22"/>
      <c r="K11" s="22"/>
      <c r="L11" s="25"/>
    </row>
    <row r="12" s="1" customFormat="1" ht="72.95" customHeight="1" spans="1:12">
      <c r="A12" s="26" t="s">
        <v>373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F13" sqref="F13:H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314</v>
      </c>
      <c r="D2" s="7" t="s">
        <v>271</v>
      </c>
      <c r="E2" s="7" t="s">
        <v>272</v>
      </c>
      <c r="F2" s="6" t="s">
        <v>375</v>
      </c>
      <c r="G2" s="6" t="s">
        <v>295</v>
      </c>
      <c r="H2" s="8" t="s">
        <v>296</v>
      </c>
      <c r="I2" s="9" t="s">
        <v>298</v>
      </c>
    </row>
    <row r="3" s="2" customFormat="1" ht="18" customHeight="1" spans="1:9">
      <c r="A3" s="6"/>
      <c r="B3" s="10"/>
      <c r="C3" s="10"/>
      <c r="D3" s="10"/>
      <c r="E3" s="10"/>
      <c r="F3" s="6" t="s">
        <v>376</v>
      </c>
      <c r="G3" s="6" t="s">
        <v>299</v>
      </c>
      <c r="H3" s="11"/>
      <c r="I3" s="12"/>
    </row>
    <row r="4" s="3" customFormat="1" ht="18" customHeight="1" spans="1:9">
      <c r="A4" s="13">
        <v>1</v>
      </c>
      <c r="B4" s="13" t="s">
        <v>327</v>
      </c>
      <c r="C4" s="14" t="s">
        <v>377</v>
      </c>
      <c r="D4" s="14" t="s">
        <v>101</v>
      </c>
      <c r="E4" s="15" t="s">
        <v>47</v>
      </c>
      <c r="F4" s="16">
        <v>-0.008</v>
      </c>
      <c r="G4" s="16">
        <v>-0.01</v>
      </c>
      <c r="H4" s="17">
        <f t="shared" ref="H4:H7" si="0">SUM(F4:G4)</f>
        <v>-0.018</v>
      </c>
      <c r="I4" s="13"/>
    </row>
    <row r="5" s="3" customFormat="1" ht="18" customHeight="1" spans="1:9">
      <c r="A5" s="13">
        <v>2</v>
      </c>
      <c r="B5" s="13" t="s">
        <v>327</v>
      </c>
      <c r="C5" s="14" t="s">
        <v>377</v>
      </c>
      <c r="D5" s="14" t="s">
        <v>102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327</v>
      </c>
      <c r="C6" s="14" t="s">
        <v>377</v>
      </c>
      <c r="D6" s="14" t="s">
        <v>103</v>
      </c>
      <c r="E6" s="15" t="s">
        <v>47</v>
      </c>
      <c r="F6" s="16">
        <v>-0.008</v>
      </c>
      <c r="G6" s="16">
        <v>-0.01</v>
      </c>
      <c r="H6" s="17">
        <f t="shared" si="0"/>
        <v>-0.018</v>
      </c>
      <c r="I6" s="13"/>
    </row>
    <row r="7" s="3" customFormat="1" ht="18" customHeight="1" spans="1:9">
      <c r="A7" s="13">
        <v>4</v>
      </c>
      <c r="B7" s="13" t="s">
        <v>327</v>
      </c>
      <c r="C7" s="14" t="s">
        <v>377</v>
      </c>
      <c r="D7" s="14" t="s">
        <v>378</v>
      </c>
      <c r="E7" s="15" t="s">
        <v>47</v>
      </c>
      <c r="F7" s="16">
        <v>0.006</v>
      </c>
      <c r="G7" s="16">
        <v>-0.01</v>
      </c>
      <c r="H7" s="17">
        <f t="shared" si="0"/>
        <v>-0.004</v>
      </c>
      <c r="I7" s="13"/>
    </row>
    <row r="8" s="3" customFormat="1" ht="18" customHeight="1" spans="1:9">
      <c r="A8" s="13">
        <v>5</v>
      </c>
      <c r="B8" s="13" t="s">
        <v>327</v>
      </c>
      <c r="C8" s="18" t="s">
        <v>329</v>
      </c>
      <c r="D8" s="14" t="s">
        <v>101</v>
      </c>
      <c r="E8" s="15" t="s">
        <v>47</v>
      </c>
      <c r="F8" s="16">
        <v>-0.007</v>
      </c>
      <c r="G8" s="16">
        <v>-0.008</v>
      </c>
      <c r="H8" s="17">
        <f t="shared" ref="H8:H11" si="1">SUM(F8:G8)</f>
        <v>-0.015</v>
      </c>
      <c r="I8" s="13"/>
    </row>
    <row r="9" s="3" customFormat="1" ht="18" customHeight="1" spans="1:9">
      <c r="A9" s="13">
        <v>6</v>
      </c>
      <c r="B9" s="13" t="s">
        <v>327</v>
      </c>
      <c r="C9" s="18" t="s">
        <v>329</v>
      </c>
      <c r="D9" s="14" t="s">
        <v>102</v>
      </c>
      <c r="E9" s="15" t="s">
        <v>47</v>
      </c>
      <c r="F9" s="16">
        <v>0.006</v>
      </c>
      <c r="G9" s="16">
        <v>-0.01</v>
      </c>
      <c r="H9" s="17">
        <f t="shared" si="1"/>
        <v>-0.004</v>
      </c>
      <c r="I9" s="13"/>
    </row>
    <row r="10" s="3" customFormat="1" ht="18" customHeight="1" spans="1:9">
      <c r="A10" s="13">
        <v>7</v>
      </c>
      <c r="B10" s="13" t="s">
        <v>327</v>
      </c>
      <c r="C10" s="18" t="s">
        <v>329</v>
      </c>
      <c r="D10" s="14" t="s">
        <v>103</v>
      </c>
      <c r="E10" s="15" t="s">
        <v>47</v>
      </c>
      <c r="F10" s="16">
        <v>0.006</v>
      </c>
      <c r="G10" s="16">
        <v>-0.01</v>
      </c>
      <c r="H10" s="17">
        <f t="shared" si="1"/>
        <v>-0.004</v>
      </c>
      <c r="I10" s="19"/>
    </row>
    <row r="11" s="3" customFormat="1" ht="18" customHeight="1" spans="1:9">
      <c r="A11" s="13">
        <v>8</v>
      </c>
      <c r="B11" s="13" t="s">
        <v>327</v>
      </c>
      <c r="C11" s="18" t="s">
        <v>329</v>
      </c>
      <c r="D11" s="14" t="s">
        <v>378</v>
      </c>
      <c r="E11" s="15" t="s">
        <v>47</v>
      </c>
      <c r="F11" s="16">
        <v>-0.007</v>
      </c>
      <c r="G11" s="16">
        <v>-0.008</v>
      </c>
      <c r="H11" s="17">
        <f t="shared" si="1"/>
        <v>-0.015</v>
      </c>
      <c r="I11" s="1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290</v>
      </c>
      <c r="B13" s="22"/>
      <c r="C13" s="22"/>
      <c r="D13" s="23"/>
      <c r="E13" s="24"/>
      <c r="F13" s="21" t="s">
        <v>291</v>
      </c>
      <c r="G13" s="22"/>
      <c r="H13" s="23"/>
      <c r="I13" s="25"/>
    </row>
    <row r="14" s="1" customFormat="1" ht="51.95" customHeight="1" spans="1:9">
      <c r="A14" s="26" t="s">
        <v>379</v>
      </c>
      <c r="B14" s="26"/>
      <c r="C14" s="27"/>
      <c r="D14" s="27"/>
      <c r="E14" s="27"/>
      <c r="F14" s="27"/>
      <c r="G14" s="27"/>
      <c r="H14" s="27"/>
      <c r="I14" s="2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1" t="s">
        <v>19</v>
      </c>
      <c r="C2" s="352"/>
      <c r="D2" s="352"/>
      <c r="E2" s="352"/>
      <c r="F2" s="352"/>
      <c r="G2" s="352"/>
      <c r="H2" s="352"/>
      <c r="I2" s="353"/>
    </row>
    <row r="3" ht="28" customHeight="1" spans="2:9">
      <c r="B3" s="354"/>
      <c r="C3" s="355"/>
      <c r="D3" s="356" t="s">
        <v>20</v>
      </c>
      <c r="E3" s="357"/>
      <c r="F3" s="358" t="s">
        <v>21</v>
      </c>
      <c r="G3" s="359"/>
      <c r="H3" s="356" t="s">
        <v>22</v>
      </c>
      <c r="I3" s="360"/>
    </row>
    <row r="4" ht="28" customHeight="1" spans="2:9">
      <c r="B4" s="354" t="s">
        <v>23</v>
      </c>
      <c r="C4" s="355" t="s">
        <v>24</v>
      </c>
      <c r="D4" s="355" t="s">
        <v>25</v>
      </c>
      <c r="E4" s="355" t="s">
        <v>26</v>
      </c>
      <c r="F4" s="361" t="s">
        <v>25</v>
      </c>
      <c r="G4" s="361" t="s">
        <v>26</v>
      </c>
      <c r="H4" s="355" t="s">
        <v>25</v>
      </c>
      <c r="I4" s="362" t="s">
        <v>26</v>
      </c>
    </row>
    <row r="5" ht="28" customHeight="1" spans="2:9">
      <c r="B5" s="363" t="s">
        <v>27</v>
      </c>
      <c r="C5" s="364">
        <v>13</v>
      </c>
      <c r="D5" s="364">
        <v>0</v>
      </c>
      <c r="E5" s="364">
        <v>1</v>
      </c>
      <c r="F5" s="365">
        <v>0</v>
      </c>
      <c r="G5" s="365">
        <v>1</v>
      </c>
      <c r="H5" s="364">
        <v>1</v>
      </c>
      <c r="I5" s="366">
        <v>2</v>
      </c>
    </row>
    <row r="6" ht="28" customHeight="1" spans="2:9">
      <c r="B6" s="363" t="s">
        <v>28</v>
      </c>
      <c r="C6" s="364">
        <v>20</v>
      </c>
      <c r="D6" s="364">
        <v>0</v>
      </c>
      <c r="E6" s="364">
        <v>1</v>
      </c>
      <c r="F6" s="365">
        <v>1</v>
      </c>
      <c r="G6" s="365">
        <v>2</v>
      </c>
      <c r="H6" s="364">
        <v>2</v>
      </c>
      <c r="I6" s="366">
        <v>3</v>
      </c>
    </row>
    <row r="7" ht="28" customHeight="1" spans="2:9">
      <c r="B7" s="363" t="s">
        <v>29</v>
      </c>
      <c r="C7" s="364">
        <v>32</v>
      </c>
      <c r="D7" s="364">
        <v>0</v>
      </c>
      <c r="E7" s="364">
        <v>1</v>
      </c>
      <c r="F7" s="365">
        <v>2</v>
      </c>
      <c r="G7" s="365">
        <v>3</v>
      </c>
      <c r="H7" s="364">
        <v>3</v>
      </c>
      <c r="I7" s="366">
        <v>4</v>
      </c>
    </row>
    <row r="8" ht="28" customHeight="1" spans="2:9">
      <c r="B8" s="363" t="s">
        <v>30</v>
      </c>
      <c r="C8" s="364">
        <v>50</v>
      </c>
      <c r="D8" s="364">
        <v>1</v>
      </c>
      <c r="E8" s="364">
        <v>2</v>
      </c>
      <c r="F8" s="365">
        <v>3</v>
      </c>
      <c r="G8" s="365">
        <v>4</v>
      </c>
      <c r="H8" s="364">
        <v>5</v>
      </c>
      <c r="I8" s="366">
        <v>6</v>
      </c>
    </row>
    <row r="9" ht="28" customHeight="1" spans="2:9">
      <c r="B9" s="363" t="s">
        <v>31</v>
      </c>
      <c r="C9" s="364">
        <v>80</v>
      </c>
      <c r="D9" s="364">
        <v>2</v>
      </c>
      <c r="E9" s="364">
        <v>3</v>
      </c>
      <c r="F9" s="365">
        <v>5</v>
      </c>
      <c r="G9" s="365">
        <v>6</v>
      </c>
      <c r="H9" s="364">
        <v>7</v>
      </c>
      <c r="I9" s="366">
        <v>8</v>
      </c>
    </row>
    <row r="10" ht="28" customHeight="1" spans="2:9">
      <c r="B10" s="363" t="s">
        <v>32</v>
      </c>
      <c r="C10" s="364">
        <v>125</v>
      </c>
      <c r="D10" s="364">
        <v>3</v>
      </c>
      <c r="E10" s="364">
        <v>4</v>
      </c>
      <c r="F10" s="365">
        <v>7</v>
      </c>
      <c r="G10" s="365">
        <v>8</v>
      </c>
      <c r="H10" s="364">
        <v>10</v>
      </c>
      <c r="I10" s="366">
        <v>11</v>
      </c>
    </row>
    <row r="11" ht="28" customHeight="1" spans="2:9">
      <c r="B11" s="363" t="s">
        <v>33</v>
      </c>
      <c r="C11" s="364">
        <v>200</v>
      </c>
      <c r="D11" s="364">
        <v>5</v>
      </c>
      <c r="E11" s="364">
        <v>6</v>
      </c>
      <c r="F11" s="365">
        <v>10</v>
      </c>
      <c r="G11" s="365">
        <v>11</v>
      </c>
      <c r="H11" s="364">
        <v>14</v>
      </c>
      <c r="I11" s="366">
        <v>15</v>
      </c>
    </row>
    <row r="12" ht="28" customHeight="1" spans="2:9">
      <c r="B12" s="367" t="s">
        <v>34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spans="2:9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M10" sqref="M10"/>
    </sheetView>
  </sheetViews>
  <sheetFormatPr defaultColWidth="10.3333333333333" defaultRowHeight="16.5" customHeight="1"/>
  <cols>
    <col min="1" max="1" width="11.7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282" t="s">
        <v>36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6.35" spans="1:11">
      <c r="A2" s="181" t="s">
        <v>37</v>
      </c>
      <c r="B2" s="182" t="s">
        <v>38</v>
      </c>
      <c r="C2" s="182"/>
      <c r="D2" s="183" t="s">
        <v>39</v>
      </c>
      <c r="E2" s="183"/>
      <c r="F2" s="182" t="s">
        <v>40</v>
      </c>
      <c r="G2" s="182"/>
      <c r="H2" s="184" t="s">
        <v>41</v>
      </c>
      <c r="I2" s="185" t="s">
        <v>42</v>
      </c>
      <c r="J2" s="185"/>
      <c r="K2" s="186"/>
    </row>
    <row r="3" ht="15.6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ht="16.35" spans="1:11">
      <c r="A4" s="193" t="s">
        <v>46</v>
      </c>
      <c r="B4" s="194" t="s">
        <v>47</v>
      </c>
      <c r="C4" s="195"/>
      <c r="D4" s="193" t="s">
        <v>48</v>
      </c>
      <c r="E4" s="199"/>
      <c r="F4" s="197">
        <v>46157</v>
      </c>
      <c r="G4" s="198"/>
      <c r="H4" s="193" t="s">
        <v>49</v>
      </c>
      <c r="I4" s="199"/>
      <c r="J4" s="200" t="s">
        <v>50</v>
      </c>
      <c r="K4" s="201" t="s">
        <v>51</v>
      </c>
    </row>
    <row r="5" ht="15.6" spans="1:11">
      <c r="A5" s="202" t="s">
        <v>52</v>
      </c>
      <c r="B5" s="107" t="s">
        <v>53</v>
      </c>
      <c r="C5" s="107"/>
      <c r="D5" s="193" t="s">
        <v>54</v>
      </c>
      <c r="E5" s="199"/>
      <c r="F5" s="197">
        <v>45707</v>
      </c>
      <c r="G5" s="198"/>
      <c r="H5" s="193" t="s">
        <v>55</v>
      </c>
      <c r="I5" s="199"/>
      <c r="J5" s="200" t="s">
        <v>50</v>
      </c>
      <c r="K5" s="201" t="s">
        <v>51</v>
      </c>
    </row>
    <row r="6" ht="15.6" spans="1:11">
      <c r="A6" s="193" t="s">
        <v>56</v>
      </c>
      <c r="B6" s="283">
        <v>4</v>
      </c>
      <c r="C6" s="284">
        <v>5</v>
      </c>
      <c r="D6" s="202" t="s">
        <v>57</v>
      </c>
      <c r="E6" s="229"/>
      <c r="F6" s="197">
        <v>46127</v>
      </c>
      <c r="G6" s="198"/>
      <c r="H6" s="193" t="s">
        <v>58</v>
      </c>
      <c r="I6" s="199"/>
      <c r="J6" s="200" t="s">
        <v>50</v>
      </c>
      <c r="K6" s="201" t="s">
        <v>51</v>
      </c>
    </row>
    <row r="7" ht="15.6" spans="1:11">
      <c r="A7" s="193" t="s">
        <v>59</v>
      </c>
      <c r="B7" s="209">
        <v>18291</v>
      </c>
      <c r="C7" s="210"/>
      <c r="D7" s="202" t="s">
        <v>60</v>
      </c>
      <c r="E7" s="228"/>
      <c r="F7" s="197">
        <v>46142</v>
      </c>
      <c r="G7" s="198"/>
      <c r="H7" s="193" t="s">
        <v>61</v>
      </c>
      <c r="I7" s="199"/>
      <c r="J7" s="200" t="s">
        <v>50</v>
      </c>
      <c r="K7" s="201" t="s">
        <v>51</v>
      </c>
    </row>
    <row r="8" ht="28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85">
        <v>46151</v>
      </c>
      <c r="G8" s="286"/>
      <c r="H8" s="215" t="s">
        <v>65</v>
      </c>
      <c r="I8" s="216"/>
      <c r="J8" s="245" t="s">
        <v>50</v>
      </c>
      <c r="K8" s="246" t="s">
        <v>51</v>
      </c>
    </row>
    <row r="9" ht="16.35" spans="1:11">
      <c r="A9" s="287" t="s">
        <v>66</v>
      </c>
      <c r="B9" s="288"/>
      <c r="C9" s="288"/>
      <c r="D9" s="288"/>
      <c r="E9" s="288"/>
      <c r="F9" s="288"/>
      <c r="G9" s="288"/>
      <c r="H9" s="288"/>
      <c r="I9" s="288"/>
      <c r="J9" s="288"/>
      <c r="K9" s="289"/>
    </row>
    <row r="10" ht="16.35" spans="1:11">
      <c r="A10" s="290" t="s">
        <v>67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2"/>
    </row>
    <row r="11" ht="15.6" spans="1:11">
      <c r="A11" s="293" t="s">
        <v>68</v>
      </c>
      <c r="B11" s="294" t="s">
        <v>69</v>
      </c>
      <c r="C11" s="295" t="s">
        <v>70</v>
      </c>
      <c r="D11" s="296"/>
      <c r="E11" s="297" t="s">
        <v>71</v>
      </c>
      <c r="F11" s="294" t="s">
        <v>69</v>
      </c>
      <c r="G11" s="295" t="s">
        <v>70</v>
      </c>
      <c r="H11" s="295" t="s">
        <v>72</v>
      </c>
      <c r="I11" s="297" t="s">
        <v>73</v>
      </c>
      <c r="J11" s="294" t="s">
        <v>69</v>
      </c>
      <c r="K11" s="298" t="s">
        <v>70</v>
      </c>
    </row>
    <row r="12" ht="15.6" spans="1:11">
      <c r="A12" s="202" t="s">
        <v>74</v>
      </c>
      <c r="B12" s="227" t="s">
        <v>69</v>
      </c>
      <c r="C12" s="200" t="s">
        <v>70</v>
      </c>
      <c r="D12" s="228"/>
      <c r="E12" s="229" t="s">
        <v>75</v>
      </c>
      <c r="F12" s="227" t="s">
        <v>69</v>
      </c>
      <c r="G12" s="200" t="s">
        <v>70</v>
      </c>
      <c r="H12" s="200" t="s">
        <v>72</v>
      </c>
      <c r="I12" s="229" t="s">
        <v>76</v>
      </c>
      <c r="J12" s="227" t="s">
        <v>69</v>
      </c>
      <c r="K12" s="201" t="s">
        <v>70</v>
      </c>
    </row>
    <row r="13" ht="15.6" spans="1:11">
      <c r="A13" s="202" t="s">
        <v>77</v>
      </c>
      <c r="B13" s="227" t="s">
        <v>69</v>
      </c>
      <c r="C13" s="200" t="s">
        <v>70</v>
      </c>
      <c r="D13" s="228"/>
      <c r="E13" s="229" t="s">
        <v>78</v>
      </c>
      <c r="F13" s="200" t="s">
        <v>79</v>
      </c>
      <c r="G13" s="200" t="s">
        <v>80</v>
      </c>
      <c r="H13" s="200" t="s">
        <v>72</v>
      </c>
      <c r="I13" s="229" t="s">
        <v>81</v>
      </c>
      <c r="J13" s="227" t="s">
        <v>69</v>
      </c>
      <c r="K13" s="201" t="s">
        <v>70</v>
      </c>
    </row>
    <row r="14" ht="16.35" spans="1:11">
      <c r="A14" s="215" t="s">
        <v>82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6.35" spans="1:11">
      <c r="A15" s="290" t="s">
        <v>83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ht="15.6" spans="1:11">
      <c r="A16" s="299" t="s">
        <v>84</v>
      </c>
      <c r="B16" s="295" t="s">
        <v>79</v>
      </c>
      <c r="C16" s="295" t="s">
        <v>80</v>
      </c>
      <c r="D16" s="300"/>
      <c r="E16" s="301" t="s">
        <v>85</v>
      </c>
      <c r="F16" s="295" t="s">
        <v>79</v>
      </c>
      <c r="G16" s="295" t="s">
        <v>80</v>
      </c>
      <c r="H16" s="302"/>
      <c r="I16" s="301" t="s">
        <v>86</v>
      </c>
      <c r="J16" s="295" t="s">
        <v>79</v>
      </c>
      <c r="K16" s="298" t="s">
        <v>80</v>
      </c>
    </row>
    <row r="17" customHeight="1" spans="1:22">
      <c r="A17" s="206" t="s">
        <v>87</v>
      </c>
      <c r="B17" s="200" t="s">
        <v>79</v>
      </c>
      <c r="C17" s="200" t="s">
        <v>80</v>
      </c>
      <c r="D17" s="303"/>
      <c r="E17" s="207" t="s">
        <v>88</v>
      </c>
      <c r="F17" s="200" t="s">
        <v>79</v>
      </c>
      <c r="G17" s="200" t="s">
        <v>80</v>
      </c>
      <c r="H17" s="304"/>
      <c r="I17" s="207" t="s">
        <v>89</v>
      </c>
      <c r="J17" s="200" t="s">
        <v>79</v>
      </c>
      <c r="K17" s="201" t="s">
        <v>80</v>
      </c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</row>
    <row r="18" ht="18" customHeight="1" spans="1:22">
      <c r="A18" s="306" t="s">
        <v>90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8"/>
    </row>
    <row r="19" s="281" customFormat="1" ht="18" customHeight="1" spans="1:22">
      <c r="A19" s="290" t="s">
        <v>91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customHeight="1" spans="1:22">
      <c r="A20" s="309" t="s">
        <v>92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ht="21.75" customHeight="1" spans="1:22">
      <c r="A21" s="312" t="s">
        <v>93</v>
      </c>
      <c r="B21" s="207" t="s">
        <v>94</v>
      </c>
      <c r="C21" s="207" t="s">
        <v>95</v>
      </c>
      <c r="D21" s="207" t="s">
        <v>96</v>
      </c>
      <c r="E21" s="207" t="s">
        <v>97</v>
      </c>
      <c r="F21" s="207" t="s">
        <v>98</v>
      </c>
      <c r="G21" s="207" t="s">
        <v>99</v>
      </c>
      <c r="H21" s="207"/>
      <c r="I21" s="207"/>
      <c r="J21" s="207"/>
      <c r="K21" s="252" t="s">
        <v>100</v>
      </c>
    </row>
    <row r="22" customHeight="1" spans="1:22">
      <c r="A22" s="313" t="s">
        <v>101</v>
      </c>
      <c r="B22" s="314">
        <v>1</v>
      </c>
      <c r="C22" s="314">
        <v>1</v>
      </c>
      <c r="D22" s="314">
        <v>1</v>
      </c>
      <c r="E22" s="314">
        <v>1</v>
      </c>
      <c r="F22" s="314">
        <v>1</v>
      </c>
      <c r="G22" s="314">
        <v>1</v>
      </c>
      <c r="H22" s="314"/>
      <c r="I22" s="314"/>
      <c r="J22" s="314"/>
      <c r="K22" s="315"/>
    </row>
    <row r="23" customHeight="1" spans="1:22">
      <c r="A23" s="313" t="s">
        <v>102</v>
      </c>
      <c r="B23" s="314">
        <v>1</v>
      </c>
      <c r="C23" s="314">
        <v>1</v>
      </c>
      <c r="D23" s="314">
        <v>1</v>
      </c>
      <c r="E23" s="314">
        <v>1</v>
      </c>
      <c r="F23" s="314">
        <v>1</v>
      </c>
      <c r="G23" s="314">
        <v>1</v>
      </c>
      <c r="H23" s="314"/>
      <c r="I23" s="314"/>
      <c r="J23" s="314"/>
      <c r="K23" s="315"/>
    </row>
    <row r="24" customHeight="1" spans="1:22">
      <c r="A24" s="313" t="s">
        <v>103</v>
      </c>
      <c r="B24" s="314">
        <v>1</v>
      </c>
      <c r="C24" s="314">
        <v>1</v>
      </c>
      <c r="D24" s="314">
        <v>1</v>
      </c>
      <c r="E24" s="314">
        <v>1</v>
      </c>
      <c r="F24" s="314">
        <v>1</v>
      </c>
      <c r="G24" s="314">
        <v>1</v>
      </c>
      <c r="H24" s="314"/>
      <c r="I24" s="314"/>
      <c r="J24" s="314"/>
      <c r="K24" s="315"/>
    </row>
    <row r="25" customHeight="1" spans="1:22">
      <c r="A25" s="313" t="s">
        <v>104</v>
      </c>
      <c r="B25" s="314">
        <v>1</v>
      </c>
      <c r="C25" s="314">
        <v>1</v>
      </c>
      <c r="D25" s="314">
        <v>1</v>
      </c>
      <c r="E25" s="314">
        <v>1</v>
      </c>
      <c r="F25" s="314">
        <v>1</v>
      </c>
      <c r="G25" s="314">
        <v>1</v>
      </c>
      <c r="H25" s="314"/>
      <c r="I25" s="314"/>
      <c r="J25" s="314"/>
      <c r="K25" s="315"/>
    </row>
    <row r="26" customHeight="1" spans="1:22">
      <c r="A26" s="211"/>
      <c r="B26" s="314"/>
      <c r="C26" s="314"/>
      <c r="D26" s="314"/>
      <c r="E26" s="314"/>
      <c r="F26" s="314"/>
      <c r="G26" s="314"/>
      <c r="H26" s="314"/>
      <c r="I26" s="314"/>
      <c r="J26" s="314"/>
      <c r="K26" s="316"/>
    </row>
    <row r="27" customHeight="1" spans="1:22">
      <c r="A27" s="211"/>
      <c r="B27" s="314"/>
      <c r="C27" s="314"/>
      <c r="D27" s="314"/>
      <c r="E27" s="314"/>
      <c r="F27" s="314"/>
      <c r="G27" s="314"/>
      <c r="H27" s="314"/>
      <c r="I27" s="314"/>
      <c r="J27" s="314"/>
      <c r="K27" s="316"/>
    </row>
    <row r="28" customHeight="1" spans="1:22">
      <c r="A28" s="211"/>
      <c r="B28" s="314"/>
      <c r="C28" s="314"/>
      <c r="D28" s="314"/>
      <c r="E28" s="314"/>
      <c r="F28" s="314"/>
      <c r="G28" s="314"/>
      <c r="H28" s="314"/>
      <c r="I28" s="314"/>
      <c r="J28" s="314"/>
      <c r="K28" s="316"/>
    </row>
    <row r="29" ht="18" customHeight="1" spans="1:22">
      <c r="A29" s="317" t="s">
        <v>105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ht="18.75" customHeight="1" spans="1:22">
      <c r="A30" s="320" t="s">
        <v>106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ht="18.75" customHeight="1" spans="1:22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ht="18" customHeight="1" spans="1:22">
      <c r="A32" s="317" t="s">
        <v>107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15.6" spans="1:11">
      <c r="A33" s="326" t="s">
        <v>108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16.35" spans="1:11">
      <c r="A34" s="116" t="s">
        <v>109</v>
      </c>
      <c r="B34" s="118"/>
      <c r="C34" s="200" t="s">
        <v>50</v>
      </c>
      <c r="D34" s="200" t="s">
        <v>51</v>
      </c>
      <c r="E34" s="329" t="s">
        <v>110</v>
      </c>
      <c r="F34" s="330"/>
      <c r="G34" s="330"/>
      <c r="H34" s="330"/>
      <c r="I34" s="330"/>
      <c r="J34" s="330"/>
      <c r="K34" s="331"/>
    </row>
    <row r="35" ht="16.35" spans="1:11">
      <c r="A35" s="332" t="s">
        <v>111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.6" spans="1:11">
      <c r="A36" s="257" t="s">
        <v>112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10"/>
    </row>
    <row r="37" ht="15.6" spans="1:11">
      <c r="A37" s="257" t="s">
        <v>113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0"/>
    </row>
    <row r="38" ht="15.6" spans="1:11">
      <c r="A38" s="257" t="s">
        <v>114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0"/>
    </row>
    <row r="39" ht="15.6" spans="1:11">
      <c r="A39" s="257" t="s">
        <v>115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0"/>
    </row>
    <row r="40" ht="15.6" spans="1:11">
      <c r="A40" s="257" t="s">
        <v>116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10"/>
    </row>
    <row r="41" ht="15.6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0"/>
    </row>
    <row r="42" ht="15.6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0"/>
    </row>
    <row r="43" ht="16.35" spans="1:11">
      <c r="A43" s="253" t="s">
        <v>117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6.35" spans="1:11">
      <c r="A44" s="290" t="s">
        <v>118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2"/>
    </row>
    <row r="45" ht="15.6" spans="1:11">
      <c r="A45" s="299" t="s">
        <v>119</v>
      </c>
      <c r="B45" s="295" t="s">
        <v>79</v>
      </c>
      <c r="C45" s="295" t="s">
        <v>80</v>
      </c>
      <c r="D45" s="295" t="s">
        <v>72</v>
      </c>
      <c r="E45" s="301" t="s">
        <v>120</v>
      </c>
      <c r="F45" s="295" t="s">
        <v>79</v>
      </c>
      <c r="G45" s="295" t="s">
        <v>80</v>
      </c>
      <c r="H45" s="295" t="s">
        <v>72</v>
      </c>
      <c r="I45" s="301" t="s">
        <v>121</v>
      </c>
      <c r="J45" s="295" t="s">
        <v>79</v>
      </c>
      <c r="K45" s="298" t="s">
        <v>80</v>
      </c>
    </row>
    <row r="46" ht="15.6" spans="1:11">
      <c r="A46" s="206" t="s">
        <v>71</v>
      </c>
      <c r="B46" s="200" t="s">
        <v>79</v>
      </c>
      <c r="C46" s="200" t="s">
        <v>80</v>
      </c>
      <c r="D46" s="200" t="s">
        <v>72</v>
      </c>
      <c r="E46" s="207" t="s">
        <v>78</v>
      </c>
      <c r="F46" s="200" t="s">
        <v>79</v>
      </c>
      <c r="G46" s="200" t="s">
        <v>80</v>
      </c>
      <c r="H46" s="200" t="s">
        <v>72</v>
      </c>
      <c r="I46" s="207" t="s">
        <v>89</v>
      </c>
      <c r="J46" s="200" t="s">
        <v>79</v>
      </c>
      <c r="K46" s="201" t="s">
        <v>80</v>
      </c>
    </row>
    <row r="47" ht="16.35" spans="1:11">
      <c r="A47" s="215" t="s">
        <v>82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6.35" spans="1:11">
      <c r="A48" s="332" t="s">
        <v>122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6.3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ht="16.35" spans="1:11">
      <c r="A50" s="336" t="s">
        <v>123</v>
      </c>
      <c r="B50" s="337" t="s">
        <v>124</v>
      </c>
      <c r="C50" s="337"/>
      <c r="D50" s="338" t="s">
        <v>125</v>
      </c>
      <c r="E50" s="339" t="s">
        <v>126</v>
      </c>
      <c r="F50" s="340" t="s">
        <v>127</v>
      </c>
      <c r="G50" s="341">
        <v>46080</v>
      </c>
      <c r="H50" s="342" t="s">
        <v>128</v>
      </c>
      <c r="I50" s="343"/>
      <c r="J50" s="344" t="s">
        <v>129</v>
      </c>
      <c r="K50" s="345"/>
    </row>
    <row r="51" ht="16.35" spans="1:11">
      <c r="A51" s="332" t="s">
        <v>130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6.3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48"/>
    </row>
    <row r="53" ht="16.35" spans="1:11">
      <c r="A53" s="336" t="s">
        <v>123</v>
      </c>
      <c r="B53" s="337" t="s">
        <v>124</v>
      </c>
      <c r="C53" s="337"/>
      <c r="D53" s="338" t="s">
        <v>125</v>
      </c>
      <c r="E53" s="349" t="s">
        <v>126</v>
      </c>
      <c r="F53" s="340" t="s">
        <v>131</v>
      </c>
      <c r="G53" s="350">
        <v>46084</v>
      </c>
      <c r="H53" s="342" t="s">
        <v>128</v>
      </c>
      <c r="I53" s="343"/>
      <c r="J53" s="344" t="s">
        <v>132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O26" sqref="O26"/>
    </sheetView>
  </sheetViews>
  <sheetFormatPr defaultColWidth="9" defaultRowHeight="26" customHeight="1"/>
  <cols>
    <col min="1" max="1" width="17.1666666666667" style="68" customWidth="1"/>
    <col min="2" max="2" width="7.8" style="68" customWidth="1"/>
    <col min="3" max="8" width="9.33333333333333" style="68" customWidth="1"/>
    <col min="9" max="9" width="1.33333333333333" style="68" customWidth="1"/>
    <col min="10" max="10" width="11.5" style="68" customWidth="1"/>
    <col min="11" max="15" width="13" style="68" customWidth="1"/>
    <col min="16" max="16" width="11" style="68" customWidth="1"/>
    <col min="17" max="16384" width="9" style="68"/>
  </cols>
  <sheetData>
    <row r="1" s="68" customFormat="1" ht="30" customHeight="1" spans="1:16">
      <c r="A1" s="70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="69" customFormat="1" ht="25" customHeight="1" spans="1:16">
      <c r="A2" s="72" t="s">
        <v>46</v>
      </c>
      <c r="B2" s="73" t="s">
        <v>47</v>
      </c>
      <c r="C2" s="74"/>
      <c r="D2" s="75" t="s">
        <v>134</v>
      </c>
      <c r="E2" s="76" t="s">
        <v>53</v>
      </c>
      <c r="F2" s="76"/>
      <c r="G2" s="76"/>
      <c r="H2" s="76"/>
      <c r="I2" s="78"/>
      <c r="J2" s="176" t="s">
        <v>41</v>
      </c>
      <c r="K2" s="80" t="s">
        <v>42</v>
      </c>
      <c r="L2" s="81"/>
      <c r="M2" s="81"/>
      <c r="N2" s="81"/>
      <c r="O2" s="81"/>
      <c r="P2" s="82"/>
    </row>
    <row r="3" s="69" customFormat="1" ht="23" customHeight="1" spans="1:16">
      <c r="A3" s="83" t="s">
        <v>135</v>
      </c>
      <c r="B3" s="84" t="s">
        <v>136</v>
      </c>
      <c r="C3" s="83"/>
      <c r="D3" s="83"/>
      <c r="E3" s="83"/>
      <c r="F3" s="83"/>
      <c r="G3" s="83"/>
      <c r="H3" s="83"/>
      <c r="I3" s="72"/>
      <c r="J3" s="84" t="s">
        <v>137</v>
      </c>
      <c r="K3" s="83"/>
      <c r="L3" s="83"/>
      <c r="M3" s="83"/>
      <c r="N3" s="83"/>
      <c r="O3" s="83"/>
      <c r="P3" s="83"/>
    </row>
    <row r="4" s="69" customFormat="1" ht="23" customHeight="1" spans="1:16">
      <c r="A4" s="83"/>
      <c r="B4" s="86" t="s">
        <v>138</v>
      </c>
      <c r="C4" s="86" t="s">
        <v>94</v>
      </c>
      <c r="D4" s="86" t="s">
        <v>95</v>
      </c>
      <c r="E4" s="86" t="s">
        <v>96</v>
      </c>
      <c r="F4" s="86" t="s">
        <v>97</v>
      </c>
      <c r="G4" s="86" t="s">
        <v>98</v>
      </c>
      <c r="H4" s="86" t="s">
        <v>99</v>
      </c>
      <c r="I4" s="72"/>
      <c r="J4" s="86" t="s">
        <v>138</v>
      </c>
      <c r="K4" s="86" t="s">
        <v>94</v>
      </c>
      <c r="L4" s="86" t="s">
        <v>95</v>
      </c>
      <c r="M4" s="86" t="s">
        <v>96</v>
      </c>
      <c r="N4" s="86" t="s">
        <v>97</v>
      </c>
      <c r="O4" s="86" t="s">
        <v>98</v>
      </c>
      <c r="P4" s="86" t="s">
        <v>99</v>
      </c>
    </row>
    <row r="5" s="69" customFormat="1" ht="23" customHeight="1" spans="1:16">
      <c r="A5" s="83"/>
      <c r="B5" s="89" t="s">
        <v>139</v>
      </c>
      <c r="C5" s="89" t="s">
        <v>140</v>
      </c>
      <c r="D5" s="89" t="s">
        <v>141</v>
      </c>
      <c r="E5" s="89" t="s">
        <v>142</v>
      </c>
      <c r="F5" s="89" t="s">
        <v>143</v>
      </c>
      <c r="G5" s="89" t="s">
        <v>144</v>
      </c>
      <c r="H5" s="89" t="s">
        <v>145</v>
      </c>
      <c r="I5" s="72"/>
      <c r="J5" s="89" t="s">
        <v>139</v>
      </c>
      <c r="K5" s="89" t="s">
        <v>140</v>
      </c>
      <c r="L5" s="89" t="s">
        <v>141</v>
      </c>
      <c r="M5" s="89" t="s">
        <v>142</v>
      </c>
      <c r="N5" s="89" t="s">
        <v>143</v>
      </c>
      <c r="O5" s="89" t="s">
        <v>144</v>
      </c>
      <c r="P5" s="89" t="s">
        <v>145</v>
      </c>
    </row>
    <row r="6" s="69" customFormat="1" ht="21" customHeight="1" spans="1:16">
      <c r="A6" s="89" t="s">
        <v>146</v>
      </c>
      <c r="B6" s="86">
        <f t="shared" ref="B6:B8" si="0">C6-1</f>
        <v>65</v>
      </c>
      <c r="C6" s="86">
        <f t="shared" ref="C6:C8" si="1">D6-2</f>
        <v>66</v>
      </c>
      <c r="D6" s="86">
        <v>68</v>
      </c>
      <c r="E6" s="86">
        <f t="shared" ref="E6:E8" si="2">D6+2</f>
        <v>70</v>
      </c>
      <c r="F6" s="86">
        <f t="shared" ref="F6:F8" si="3">E6+2</f>
        <v>72</v>
      </c>
      <c r="G6" s="86">
        <f t="shared" ref="G6:G8" si="4">F6+1</f>
        <v>73</v>
      </c>
      <c r="H6" s="86">
        <f t="shared" ref="H6:H8" si="5">G6+1</f>
        <v>74</v>
      </c>
      <c r="I6" s="72"/>
      <c r="J6" s="72"/>
      <c r="K6" s="72" t="s">
        <v>147</v>
      </c>
      <c r="L6" s="72" t="s">
        <v>148</v>
      </c>
      <c r="M6" s="72" t="s">
        <v>147</v>
      </c>
      <c r="N6" s="72" t="s">
        <v>149</v>
      </c>
      <c r="O6" s="72" t="s">
        <v>150</v>
      </c>
      <c r="P6" s="72"/>
    </row>
    <row r="7" s="69" customFormat="1" ht="21" customHeight="1" spans="1:16">
      <c r="A7" s="89" t="s">
        <v>151</v>
      </c>
      <c r="B7" s="86">
        <f t="shared" si="0"/>
        <v>64</v>
      </c>
      <c r="C7" s="86">
        <f t="shared" si="1"/>
        <v>65</v>
      </c>
      <c r="D7" s="86">
        <v>67</v>
      </c>
      <c r="E7" s="86">
        <f t="shared" si="2"/>
        <v>69</v>
      </c>
      <c r="F7" s="86">
        <f t="shared" si="3"/>
        <v>71</v>
      </c>
      <c r="G7" s="86">
        <f t="shared" si="4"/>
        <v>72</v>
      </c>
      <c r="H7" s="86">
        <f t="shared" si="5"/>
        <v>73</v>
      </c>
      <c r="I7" s="72"/>
      <c r="J7" s="72"/>
      <c r="K7" s="72" t="s">
        <v>147</v>
      </c>
      <c r="L7" s="72">
        <f>0.3/0.3</f>
        <v>1</v>
      </c>
      <c r="M7" s="72" t="s">
        <v>148</v>
      </c>
      <c r="N7" s="72" t="s">
        <v>152</v>
      </c>
      <c r="O7" s="72" t="s">
        <v>153</v>
      </c>
      <c r="P7" s="72"/>
    </row>
    <row r="8" s="69" customFormat="1" ht="21" customHeight="1" spans="1:16">
      <c r="A8" s="89" t="s">
        <v>154</v>
      </c>
      <c r="B8" s="86">
        <f t="shared" si="0"/>
        <v>56</v>
      </c>
      <c r="C8" s="86">
        <f t="shared" si="1"/>
        <v>57</v>
      </c>
      <c r="D8" s="86">
        <v>59</v>
      </c>
      <c r="E8" s="86">
        <f t="shared" si="2"/>
        <v>61</v>
      </c>
      <c r="F8" s="86">
        <f t="shared" si="3"/>
        <v>63</v>
      </c>
      <c r="G8" s="86">
        <f t="shared" si="4"/>
        <v>64</v>
      </c>
      <c r="H8" s="86">
        <f t="shared" si="5"/>
        <v>65</v>
      </c>
      <c r="I8" s="72"/>
      <c r="J8" s="72"/>
      <c r="K8" s="72" t="s">
        <v>147</v>
      </c>
      <c r="L8" s="72" t="s">
        <v>147</v>
      </c>
      <c r="M8" s="72" t="s">
        <v>147</v>
      </c>
      <c r="N8" s="72" t="s">
        <v>147</v>
      </c>
      <c r="O8" s="72" t="s">
        <v>147</v>
      </c>
      <c r="P8" s="72"/>
    </row>
    <row r="9" s="69" customFormat="1" ht="21" customHeight="1" spans="1:16">
      <c r="A9" s="89" t="s">
        <v>155</v>
      </c>
      <c r="B9" s="86">
        <f>C9-4</f>
        <v>102</v>
      </c>
      <c r="C9" s="86">
        <f>D9-4</f>
        <v>106</v>
      </c>
      <c r="D9" s="86">
        <v>110</v>
      </c>
      <c r="E9" s="86">
        <f>D9+4</f>
        <v>114</v>
      </c>
      <c r="F9" s="86">
        <f>E9+4</f>
        <v>118</v>
      </c>
      <c r="G9" s="86">
        <f>F9+6</f>
        <v>124</v>
      </c>
      <c r="H9" s="86">
        <f>G9+6</f>
        <v>130</v>
      </c>
      <c r="I9" s="72"/>
      <c r="J9" s="72"/>
      <c r="K9" s="72" t="s">
        <v>147</v>
      </c>
      <c r="L9" s="72" t="s">
        <v>147</v>
      </c>
      <c r="M9" s="72" t="s">
        <v>156</v>
      </c>
      <c r="N9" s="72" t="s">
        <v>147</v>
      </c>
      <c r="O9" s="72" t="s">
        <v>147</v>
      </c>
      <c r="P9" s="72"/>
    </row>
    <row r="10" s="69" customFormat="1" ht="21" customHeight="1" spans="1:16">
      <c r="A10" s="89" t="s">
        <v>157</v>
      </c>
      <c r="B10" s="86">
        <f>C10-4</f>
        <v>106</v>
      </c>
      <c r="C10" s="86">
        <f>D10-4</f>
        <v>110</v>
      </c>
      <c r="D10" s="86">
        <v>114</v>
      </c>
      <c r="E10" s="86">
        <f>D10+4</f>
        <v>118</v>
      </c>
      <c r="F10" s="86">
        <f>E10+5</f>
        <v>123</v>
      </c>
      <c r="G10" s="86">
        <f>F10+6</f>
        <v>129</v>
      </c>
      <c r="H10" s="86">
        <f>G10+7</f>
        <v>136</v>
      </c>
      <c r="I10" s="72"/>
      <c r="J10" s="72"/>
      <c r="K10" s="72" t="s">
        <v>147</v>
      </c>
      <c r="L10" s="72" t="s">
        <v>147</v>
      </c>
      <c r="M10" s="72" t="s">
        <v>147</v>
      </c>
      <c r="N10" s="72" t="s">
        <v>147</v>
      </c>
      <c r="O10" s="72" t="s">
        <v>147</v>
      </c>
      <c r="P10" s="72"/>
    </row>
    <row r="11" s="69" customFormat="1" ht="21" customHeight="1" spans="1:16">
      <c r="A11" s="89" t="s">
        <v>158</v>
      </c>
      <c r="B11" s="86">
        <f>C11-1</f>
        <v>39.5</v>
      </c>
      <c r="C11" s="86">
        <f t="shared" ref="C11:C15" si="6">D11-1</f>
        <v>40.5</v>
      </c>
      <c r="D11" s="86">
        <v>41.5</v>
      </c>
      <c r="E11" s="86">
        <f t="shared" ref="E11:E15" si="7">D11+1</f>
        <v>42.5</v>
      </c>
      <c r="F11" s="86">
        <f t="shared" ref="F11:F15" si="8">E11+1</f>
        <v>43.5</v>
      </c>
      <c r="G11" s="86">
        <f>F11+1.2</f>
        <v>44.7</v>
      </c>
      <c r="H11" s="86">
        <f>G11+1.2</f>
        <v>45.9</v>
      </c>
      <c r="I11" s="72"/>
      <c r="J11" s="72"/>
      <c r="K11" s="72" t="s">
        <v>159</v>
      </c>
      <c r="L11" s="72" t="s">
        <v>160</v>
      </c>
      <c r="M11" s="72" t="s">
        <v>161</v>
      </c>
      <c r="N11" s="72" t="s">
        <v>159</v>
      </c>
      <c r="O11" s="72" t="s">
        <v>162</v>
      </c>
      <c r="P11" s="72"/>
    </row>
    <row r="12" s="69" customFormat="1" ht="21" customHeight="1" spans="1:16">
      <c r="A12" s="89" t="s">
        <v>163</v>
      </c>
      <c r="B12" s="86">
        <f>C12</f>
        <v>9.5</v>
      </c>
      <c r="C12" s="86">
        <f>D12</f>
        <v>9.5</v>
      </c>
      <c r="D12" s="86">
        <v>9.5</v>
      </c>
      <c r="E12" s="86">
        <f t="shared" ref="E12:H12" si="9">D12</f>
        <v>9.5</v>
      </c>
      <c r="F12" s="86">
        <f t="shared" si="9"/>
        <v>9.5</v>
      </c>
      <c r="G12" s="86">
        <f t="shared" si="9"/>
        <v>9.5</v>
      </c>
      <c r="H12" s="86">
        <f t="shared" si="9"/>
        <v>9.5</v>
      </c>
      <c r="I12" s="72"/>
      <c r="J12" s="72"/>
      <c r="K12" s="72" t="s">
        <v>164</v>
      </c>
      <c r="L12" s="72" t="s">
        <v>147</v>
      </c>
      <c r="M12" s="72" t="s">
        <v>156</v>
      </c>
      <c r="N12" s="72" t="s">
        <v>147</v>
      </c>
      <c r="O12" s="72" t="s">
        <v>165</v>
      </c>
      <c r="P12" s="72"/>
    </row>
    <row r="13" s="69" customFormat="1" ht="21" customHeight="1" spans="1:16">
      <c r="A13" s="89" t="s">
        <v>166</v>
      </c>
      <c r="B13" s="86">
        <f>C13</f>
        <v>9</v>
      </c>
      <c r="C13" s="86">
        <f>D13</f>
        <v>9</v>
      </c>
      <c r="D13" s="86">
        <v>9</v>
      </c>
      <c r="E13" s="86">
        <f t="shared" ref="E13:H13" si="10">D13</f>
        <v>9</v>
      </c>
      <c r="F13" s="86">
        <f t="shared" si="10"/>
        <v>9</v>
      </c>
      <c r="G13" s="86">
        <f t="shared" si="10"/>
        <v>9</v>
      </c>
      <c r="H13" s="86">
        <f t="shared" si="10"/>
        <v>9</v>
      </c>
      <c r="I13" s="72"/>
      <c r="J13" s="72"/>
      <c r="K13" s="72" t="s">
        <v>167</v>
      </c>
      <c r="L13" s="72" t="s">
        <v>167</v>
      </c>
      <c r="M13" s="72" t="s">
        <v>167</v>
      </c>
      <c r="N13" s="72" t="s">
        <v>167</v>
      </c>
      <c r="O13" s="72" t="s">
        <v>167</v>
      </c>
      <c r="P13" s="72"/>
    </row>
    <row r="14" s="69" customFormat="1" ht="21" customHeight="1" spans="1:16">
      <c r="A14" s="89" t="s">
        <v>168</v>
      </c>
      <c r="B14" s="86">
        <f>C14-1</f>
        <v>53</v>
      </c>
      <c r="C14" s="86">
        <f t="shared" si="6"/>
        <v>54</v>
      </c>
      <c r="D14" s="86">
        <v>55</v>
      </c>
      <c r="E14" s="86">
        <f t="shared" si="7"/>
        <v>56</v>
      </c>
      <c r="F14" s="86">
        <f t="shared" si="8"/>
        <v>57</v>
      </c>
      <c r="G14" s="86">
        <f>F14+1.5</f>
        <v>58.5</v>
      </c>
      <c r="H14" s="86">
        <f>G14+1.5</f>
        <v>60</v>
      </c>
      <c r="I14" s="72"/>
      <c r="J14" s="72"/>
      <c r="K14" s="72" t="s">
        <v>147</v>
      </c>
      <c r="L14" s="72" t="s">
        <v>169</v>
      </c>
      <c r="M14" s="72" t="s">
        <v>169</v>
      </c>
      <c r="N14" s="72" t="s">
        <v>167</v>
      </c>
      <c r="O14" s="72" t="s">
        <v>167</v>
      </c>
      <c r="P14" s="72"/>
    </row>
    <row r="15" s="69" customFormat="1" ht="21" customHeight="1" spans="1:16">
      <c r="A15" s="89" t="s">
        <v>170</v>
      </c>
      <c r="B15" s="86">
        <f t="shared" ref="B15:B20" si="11">C15-0.5</f>
        <v>59.5</v>
      </c>
      <c r="C15" s="86">
        <f t="shared" si="6"/>
        <v>60</v>
      </c>
      <c r="D15" s="86">
        <v>61</v>
      </c>
      <c r="E15" s="86">
        <f t="shared" si="7"/>
        <v>62</v>
      </c>
      <c r="F15" s="86">
        <f t="shared" si="8"/>
        <v>63</v>
      </c>
      <c r="G15" s="86">
        <f>F15+0.5</f>
        <v>63.5</v>
      </c>
      <c r="H15" s="86">
        <f>G15+0.5</f>
        <v>64</v>
      </c>
      <c r="I15" s="72"/>
      <c r="J15" s="72"/>
      <c r="K15" s="72" t="s">
        <v>147</v>
      </c>
      <c r="L15" s="72" t="s">
        <v>147</v>
      </c>
      <c r="M15" s="72" t="s">
        <v>147</v>
      </c>
      <c r="N15" s="72" t="s">
        <v>147</v>
      </c>
      <c r="O15" s="72" t="s">
        <v>147</v>
      </c>
      <c r="P15" s="72"/>
    </row>
    <row r="16" s="69" customFormat="1" ht="21" customHeight="1" spans="1:16">
      <c r="A16" s="89" t="s">
        <v>171</v>
      </c>
      <c r="B16" s="86">
        <f>C16-0.8</f>
        <v>21.8</v>
      </c>
      <c r="C16" s="86">
        <f>D16-0.8</f>
        <v>22.6</v>
      </c>
      <c r="D16" s="86">
        <v>23.4</v>
      </c>
      <c r="E16" s="86">
        <f>D16+0.8</f>
        <v>24.2</v>
      </c>
      <c r="F16" s="86">
        <f>E16+0.8</f>
        <v>25</v>
      </c>
      <c r="G16" s="86">
        <f>F16+1.3</f>
        <v>26.3</v>
      </c>
      <c r="H16" s="86">
        <f>G16+1.3</f>
        <v>27.6</v>
      </c>
      <c r="I16" s="72"/>
      <c r="J16" s="72"/>
      <c r="K16" s="72" t="s">
        <v>147</v>
      </c>
      <c r="L16" s="72" t="s">
        <v>147</v>
      </c>
      <c r="M16" s="72" t="s">
        <v>147</v>
      </c>
      <c r="N16" s="72" t="s">
        <v>147</v>
      </c>
      <c r="O16" s="72" t="s">
        <v>147</v>
      </c>
      <c r="P16" s="72"/>
    </row>
    <row r="17" s="69" customFormat="1" ht="21" customHeight="1" spans="1:16">
      <c r="A17" s="89" t="s">
        <v>172</v>
      </c>
      <c r="B17" s="86">
        <f>C17-0.7</f>
        <v>18.4</v>
      </c>
      <c r="C17" s="86">
        <f>D17-0.7</f>
        <v>19.1</v>
      </c>
      <c r="D17" s="86">
        <v>19.8</v>
      </c>
      <c r="E17" s="86">
        <f>D17+0.7</f>
        <v>20.5</v>
      </c>
      <c r="F17" s="86">
        <f>E17+0.7</f>
        <v>21.2</v>
      </c>
      <c r="G17" s="86">
        <f>F17+0.9</f>
        <v>22.1</v>
      </c>
      <c r="H17" s="86">
        <f>G17+0.9</f>
        <v>23</v>
      </c>
      <c r="I17" s="72"/>
      <c r="J17" s="72"/>
      <c r="K17" s="72" t="s">
        <v>147</v>
      </c>
      <c r="L17" s="72" t="s">
        <v>147</v>
      </c>
      <c r="M17" s="72" t="s">
        <v>147</v>
      </c>
      <c r="N17" s="72" t="s">
        <v>147</v>
      </c>
      <c r="O17" s="72" t="s">
        <v>147</v>
      </c>
      <c r="P17" s="72"/>
    </row>
    <row r="18" s="69" customFormat="1" ht="21" customHeight="1" spans="1:16">
      <c r="A18" s="89" t="s">
        <v>173</v>
      </c>
      <c r="B18" s="86">
        <f t="shared" si="11"/>
        <v>12.5</v>
      </c>
      <c r="C18" s="86">
        <f t="shared" ref="C18:C20" si="12">D18-0.5</f>
        <v>13</v>
      </c>
      <c r="D18" s="86">
        <v>13.5</v>
      </c>
      <c r="E18" s="86">
        <f>D18+0.5</f>
        <v>14</v>
      </c>
      <c r="F18" s="86">
        <f>E18+0.5</f>
        <v>14.5</v>
      </c>
      <c r="G18" s="86">
        <f>F18+0.7</f>
        <v>15.2</v>
      </c>
      <c r="H18" s="86">
        <f>G18+0.7</f>
        <v>15.9</v>
      </c>
      <c r="I18" s="72"/>
      <c r="J18" s="72"/>
      <c r="K18" s="72" t="s">
        <v>167</v>
      </c>
      <c r="L18" s="72" t="s">
        <v>167</v>
      </c>
      <c r="M18" s="72" t="s">
        <v>174</v>
      </c>
      <c r="N18" s="72" t="s">
        <v>167</v>
      </c>
      <c r="O18" s="72" t="s">
        <v>149</v>
      </c>
      <c r="P18" s="72"/>
    </row>
    <row r="19" s="69" customFormat="1" ht="21" customHeight="1" spans="1:16">
      <c r="A19" s="89" t="s">
        <v>175</v>
      </c>
      <c r="B19" s="86">
        <f t="shared" si="11"/>
        <v>35</v>
      </c>
      <c r="C19" s="86">
        <f t="shared" si="12"/>
        <v>35.5</v>
      </c>
      <c r="D19" s="86">
        <v>36</v>
      </c>
      <c r="E19" s="86">
        <f t="shared" ref="E19:G19" si="13">D19+0.5</f>
        <v>36.5</v>
      </c>
      <c r="F19" s="86">
        <f t="shared" si="13"/>
        <v>37</v>
      </c>
      <c r="G19" s="86">
        <f t="shared" si="13"/>
        <v>37.5</v>
      </c>
      <c r="H19" s="86">
        <f t="shared" ref="H19:H23" si="14">G19</f>
        <v>37.5</v>
      </c>
      <c r="I19" s="72"/>
      <c r="J19" s="72"/>
      <c r="K19" s="72" t="s">
        <v>147</v>
      </c>
      <c r="L19" s="72" t="s">
        <v>169</v>
      </c>
      <c r="M19" s="72" t="s">
        <v>169</v>
      </c>
      <c r="N19" s="72" t="s">
        <v>167</v>
      </c>
      <c r="O19" s="72" t="s">
        <v>167</v>
      </c>
      <c r="P19" s="72"/>
    </row>
    <row r="20" s="69" customFormat="1" ht="21" customHeight="1" spans="1:16">
      <c r="A20" s="89" t="s">
        <v>176</v>
      </c>
      <c r="B20" s="86">
        <f t="shared" si="11"/>
        <v>25</v>
      </c>
      <c r="C20" s="86">
        <f t="shared" si="12"/>
        <v>25.5</v>
      </c>
      <c r="D20" s="86">
        <v>26</v>
      </c>
      <c r="E20" s="86">
        <f>D20+0.5</f>
        <v>26.5</v>
      </c>
      <c r="F20" s="86">
        <f>E20+0.5</f>
        <v>27</v>
      </c>
      <c r="G20" s="86">
        <f>F20+0.75</f>
        <v>27.75</v>
      </c>
      <c r="H20" s="86">
        <f t="shared" si="14"/>
        <v>27.75</v>
      </c>
      <c r="I20" s="72"/>
      <c r="J20" s="72"/>
      <c r="K20" s="72" t="s">
        <v>164</v>
      </c>
      <c r="L20" s="72" t="s">
        <v>147</v>
      </c>
      <c r="M20" s="72" t="s">
        <v>156</v>
      </c>
      <c r="N20" s="72" t="s">
        <v>147</v>
      </c>
      <c r="O20" s="72" t="s">
        <v>165</v>
      </c>
      <c r="P20" s="72"/>
    </row>
    <row r="21" s="69" customFormat="1" ht="19" customHeight="1" spans="1:16">
      <c r="A21" s="89" t="s">
        <v>177</v>
      </c>
      <c r="B21" s="86">
        <f>C21</f>
        <v>19</v>
      </c>
      <c r="C21" s="86">
        <f>D21-1</f>
        <v>19</v>
      </c>
      <c r="D21" s="86">
        <v>20</v>
      </c>
      <c r="E21" s="86">
        <f t="shared" ref="E21:E23" si="15">D21</f>
        <v>20</v>
      </c>
      <c r="F21" s="86">
        <f>E21+1.5</f>
        <v>21.5</v>
      </c>
      <c r="G21" s="86">
        <f t="shared" ref="G21:G23" si="16">F21</f>
        <v>21.5</v>
      </c>
      <c r="H21" s="86">
        <f t="shared" si="14"/>
        <v>21.5</v>
      </c>
      <c r="I21" s="177"/>
      <c r="J21" s="72"/>
      <c r="K21" s="72" t="s">
        <v>167</v>
      </c>
      <c r="L21" s="72" t="s">
        <v>147</v>
      </c>
      <c r="M21" s="72" t="s">
        <v>167</v>
      </c>
      <c r="N21" s="72" t="s">
        <v>167</v>
      </c>
      <c r="O21" s="72" t="s">
        <v>167</v>
      </c>
      <c r="P21" s="178"/>
    </row>
    <row r="22" s="68" customFormat="1" ht="24" customHeight="1" spans="1:16">
      <c r="A22" s="89" t="s">
        <v>178</v>
      </c>
      <c r="B22" s="86">
        <f>C22</f>
        <v>16</v>
      </c>
      <c r="C22" s="86">
        <f>D22-1</f>
        <v>16</v>
      </c>
      <c r="D22" s="86">
        <v>17</v>
      </c>
      <c r="E22" s="86">
        <f t="shared" si="15"/>
        <v>17</v>
      </c>
      <c r="F22" s="86">
        <f>E22+1.5</f>
        <v>18.5</v>
      </c>
      <c r="G22" s="86">
        <f t="shared" si="16"/>
        <v>18.5</v>
      </c>
      <c r="H22" s="86">
        <f t="shared" si="14"/>
        <v>18.5</v>
      </c>
      <c r="I22" s="96"/>
      <c r="J22" s="72"/>
      <c r="K22" s="72" t="s">
        <v>147</v>
      </c>
      <c r="L22" s="72" t="s">
        <v>147</v>
      </c>
      <c r="M22" s="72" t="s">
        <v>147</v>
      </c>
      <c r="N22" s="72" t="s">
        <v>147</v>
      </c>
      <c r="O22" s="72" t="s">
        <v>147</v>
      </c>
    </row>
    <row r="23" s="68" customFormat="1" ht="24" customHeight="1" spans="1:16">
      <c r="A23" s="89" t="s">
        <v>179</v>
      </c>
      <c r="B23" s="86">
        <v>13</v>
      </c>
      <c r="C23" s="86">
        <f>D23</f>
        <v>13</v>
      </c>
      <c r="D23" s="86">
        <v>13</v>
      </c>
      <c r="E23" s="86">
        <f t="shared" si="15"/>
        <v>13</v>
      </c>
      <c r="F23" s="86">
        <f>E23+2</f>
        <v>15</v>
      </c>
      <c r="G23" s="86">
        <f t="shared" si="16"/>
        <v>15</v>
      </c>
      <c r="H23" s="86">
        <f t="shared" si="14"/>
        <v>15</v>
      </c>
      <c r="I23" s="96"/>
      <c r="J23" s="72"/>
      <c r="K23" s="72" t="s">
        <v>147</v>
      </c>
      <c r="L23" s="72" t="s">
        <v>147</v>
      </c>
      <c r="M23" s="72" t="s">
        <v>147</v>
      </c>
      <c r="N23" s="72" t="s">
        <v>147</v>
      </c>
      <c r="O23" s="72" t="s">
        <v>147</v>
      </c>
    </row>
    <row r="24" s="68" customFormat="1" ht="47" customHeight="1" spans="1:16">
      <c r="A24" s="96"/>
      <c r="B24" s="96"/>
      <c r="C24" s="96"/>
      <c r="D24" s="96"/>
      <c r="E24" s="96"/>
      <c r="F24" s="96"/>
      <c r="G24" s="96"/>
      <c r="H24" s="96"/>
      <c r="I24" s="96"/>
      <c r="K24" s="97"/>
    </row>
    <row r="25" s="68" customFormat="1" ht="47" customHeight="1" spans="1:16">
      <c r="A25" s="96"/>
      <c r="B25" s="96"/>
      <c r="C25" s="96"/>
      <c r="D25" s="96"/>
      <c r="E25" s="96"/>
      <c r="F25" s="96"/>
      <c r="G25" s="96"/>
      <c r="H25" s="96"/>
      <c r="I25" s="96"/>
      <c r="K25" s="97"/>
    </row>
    <row r="26" s="68" customFormat="1" ht="47" customHeight="1" spans="1:16">
      <c r="A26" s="96"/>
      <c r="B26" s="96"/>
      <c r="C26" s="96"/>
      <c r="D26" s="96"/>
      <c r="E26" s="96"/>
      <c r="F26" s="96"/>
      <c r="G26" s="96"/>
      <c r="H26" s="96"/>
      <c r="I26" s="96"/>
      <c r="J26" s="68" t="s">
        <v>180</v>
      </c>
      <c r="K26" s="97"/>
      <c r="L26" s="68" t="s">
        <v>181</v>
      </c>
      <c r="M26" s="68" t="s">
        <v>126</v>
      </c>
      <c r="N26" s="68" t="s">
        <v>182</v>
      </c>
      <c r="O26" s="68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9" customWidth="1"/>
    <col min="2" max="6" width="10" style="179"/>
    <col min="7" max="7" width="10.1" style="179"/>
    <col min="8" max="16384" width="10" style="179"/>
  </cols>
  <sheetData>
    <row r="1" ht="22.5" customHeight="1" spans="1:11">
      <c r="A1" s="180" t="s">
        <v>183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37</v>
      </c>
      <c r="B2" s="182" t="s">
        <v>38</v>
      </c>
      <c r="C2" s="182"/>
      <c r="D2" s="183" t="s">
        <v>39</v>
      </c>
      <c r="E2" s="183"/>
      <c r="F2" s="182" t="s">
        <v>40</v>
      </c>
      <c r="G2" s="182"/>
      <c r="H2" s="184" t="s">
        <v>41</v>
      </c>
      <c r="I2" s="185" t="s">
        <v>42</v>
      </c>
      <c r="J2" s="185"/>
      <c r="K2" s="186"/>
    </row>
    <row r="3" customHeight="1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customHeight="1" spans="1:11">
      <c r="A4" s="193" t="s">
        <v>46</v>
      </c>
      <c r="B4" s="194" t="s">
        <v>47</v>
      </c>
      <c r="C4" s="195"/>
      <c r="D4" s="196" t="s">
        <v>48</v>
      </c>
      <c r="E4" s="73"/>
      <c r="F4" s="197">
        <v>46157</v>
      </c>
      <c r="G4" s="198"/>
      <c r="H4" s="193" t="s">
        <v>184</v>
      </c>
      <c r="I4" s="199"/>
      <c r="J4" s="200" t="s">
        <v>50</v>
      </c>
      <c r="K4" s="201" t="s">
        <v>51</v>
      </c>
    </row>
    <row r="5" customHeight="1" spans="1:11">
      <c r="A5" s="202" t="s">
        <v>52</v>
      </c>
      <c r="B5" s="107" t="s">
        <v>53</v>
      </c>
      <c r="C5" s="107"/>
      <c r="D5" s="196" t="s">
        <v>185</v>
      </c>
      <c r="E5" s="73"/>
      <c r="F5" s="203">
        <v>1</v>
      </c>
      <c r="G5" s="204"/>
      <c r="H5" s="193" t="s">
        <v>186</v>
      </c>
      <c r="I5" s="199"/>
      <c r="J5" s="200" t="s">
        <v>50</v>
      </c>
      <c r="K5" s="201" t="s">
        <v>51</v>
      </c>
    </row>
    <row r="6" customHeight="1" spans="1:11">
      <c r="A6" s="193" t="s">
        <v>56</v>
      </c>
      <c r="B6" s="194">
        <v>4</v>
      </c>
      <c r="C6" s="195">
        <v>5</v>
      </c>
      <c r="D6" s="196" t="s">
        <v>187</v>
      </c>
      <c r="E6" s="73"/>
      <c r="F6" s="205">
        <v>0.7</v>
      </c>
      <c r="G6" s="204"/>
      <c r="H6" s="206" t="s">
        <v>188</v>
      </c>
      <c r="I6" s="207"/>
      <c r="J6" s="207"/>
      <c r="K6" s="208"/>
    </row>
    <row r="7" customHeight="1" spans="1:11">
      <c r="A7" s="193" t="s">
        <v>59</v>
      </c>
      <c r="B7" s="209">
        <v>18291</v>
      </c>
      <c r="C7" s="210"/>
      <c r="D7" s="196" t="s">
        <v>189</v>
      </c>
      <c r="E7" s="73"/>
      <c r="F7" s="205">
        <v>0.5</v>
      </c>
      <c r="G7" s="204"/>
      <c r="H7" s="211"/>
      <c r="I7" s="200"/>
      <c r="J7" s="200"/>
      <c r="K7" s="201"/>
    </row>
    <row r="8" ht="34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17">
        <v>46150</v>
      </c>
      <c r="G8" s="218"/>
      <c r="H8" s="215" t="s">
        <v>190</v>
      </c>
      <c r="I8" s="216"/>
      <c r="J8" s="216"/>
      <c r="K8" s="219"/>
    </row>
    <row r="9" customHeight="1" spans="1:11">
      <c r="A9" s="220" t="s">
        <v>191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68</v>
      </c>
      <c r="B10" s="222" t="s">
        <v>69</v>
      </c>
      <c r="C10" s="223" t="s">
        <v>70</v>
      </c>
      <c r="D10" s="224"/>
      <c r="E10" s="225" t="s">
        <v>73</v>
      </c>
      <c r="F10" s="222" t="s">
        <v>69</v>
      </c>
      <c r="G10" s="223" t="s">
        <v>70</v>
      </c>
      <c r="H10" s="222"/>
      <c r="I10" s="225" t="s">
        <v>71</v>
      </c>
      <c r="J10" s="222" t="s">
        <v>69</v>
      </c>
      <c r="K10" s="226" t="s">
        <v>70</v>
      </c>
    </row>
    <row r="11" customHeight="1" spans="1:11">
      <c r="A11" s="202" t="s">
        <v>74</v>
      </c>
      <c r="B11" s="227" t="s">
        <v>69</v>
      </c>
      <c r="C11" s="200" t="s">
        <v>70</v>
      </c>
      <c r="D11" s="228"/>
      <c r="E11" s="229" t="s">
        <v>76</v>
      </c>
      <c r="F11" s="227" t="s">
        <v>69</v>
      </c>
      <c r="G11" s="200" t="s">
        <v>70</v>
      </c>
      <c r="H11" s="227"/>
      <c r="I11" s="229" t="s">
        <v>81</v>
      </c>
      <c r="J11" s="227" t="s">
        <v>69</v>
      </c>
      <c r="K11" s="201" t="s">
        <v>70</v>
      </c>
    </row>
    <row r="12" customHeight="1" spans="1:11">
      <c r="A12" s="215" t="s">
        <v>110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192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193</v>
      </c>
      <c r="B14" s="232"/>
      <c r="C14" s="232"/>
      <c r="D14" s="232"/>
      <c r="E14" s="233" t="s">
        <v>194</v>
      </c>
      <c r="F14" s="233"/>
      <c r="G14" s="233"/>
      <c r="H14" s="233"/>
      <c r="I14" s="234"/>
      <c r="J14" s="234"/>
      <c r="K14" s="235"/>
    </row>
    <row r="15" customHeight="1" spans="1:11">
      <c r="A15" s="236" t="s">
        <v>195</v>
      </c>
      <c r="B15" s="237"/>
      <c r="C15" s="237"/>
      <c r="D15" s="238"/>
      <c r="E15" s="236"/>
      <c r="F15" s="237"/>
      <c r="G15" s="237"/>
      <c r="H15" s="238"/>
      <c r="I15" s="236"/>
      <c r="J15" s="237"/>
      <c r="K15" s="237"/>
    </row>
    <row r="16" customHeight="1" spans="1:11">
      <c r="A16" s="236" t="s">
        <v>196</v>
      </c>
      <c r="B16" s="237"/>
      <c r="C16" s="237"/>
      <c r="D16" s="238"/>
      <c r="E16" s="236"/>
      <c r="F16" s="237"/>
      <c r="G16" s="237"/>
      <c r="H16" s="238"/>
      <c r="I16" s="236"/>
      <c r="J16" s="237"/>
      <c r="K16" s="237"/>
    </row>
    <row r="17" customHeight="1" spans="1:11">
      <c r="A17" s="230" t="s">
        <v>197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9" t="s">
        <v>190</v>
      </c>
      <c r="B18" s="233"/>
      <c r="C18" s="233"/>
      <c r="D18" s="233"/>
      <c r="E18" s="233"/>
      <c r="F18" s="233"/>
      <c r="G18" s="233"/>
      <c r="H18" s="233"/>
      <c r="I18" s="234"/>
      <c r="J18" s="234"/>
      <c r="K18" s="235"/>
    </row>
    <row r="19" customHeight="1" spans="1:11">
      <c r="A19" s="236"/>
      <c r="B19" s="237"/>
      <c r="C19" s="237"/>
      <c r="D19" s="238"/>
      <c r="E19" s="240"/>
      <c r="F19" s="237"/>
      <c r="G19" s="237"/>
      <c r="H19" s="238"/>
      <c r="I19" s="241"/>
      <c r="J19" s="242"/>
      <c r="K19" s="243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customHeight="1" spans="1:11">
      <c r="A21" s="247" t="s">
        <v>107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02" t="s">
        <v>108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45"/>
    </row>
    <row r="23" customHeight="1" spans="1:11">
      <c r="A23" s="116" t="s">
        <v>109</v>
      </c>
      <c r="B23" s="118"/>
      <c r="C23" s="200" t="s">
        <v>50</v>
      </c>
      <c r="D23" s="200" t="s">
        <v>51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196" t="s">
        <v>198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customHeight="1" spans="1:11">
      <c r="A26" s="220" t="s">
        <v>118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119</v>
      </c>
      <c r="B27" s="223" t="s">
        <v>79</v>
      </c>
      <c r="C27" s="223" t="s">
        <v>80</v>
      </c>
      <c r="D27" s="223" t="s">
        <v>72</v>
      </c>
      <c r="E27" s="188" t="s">
        <v>120</v>
      </c>
      <c r="F27" s="223" t="s">
        <v>79</v>
      </c>
      <c r="G27" s="223" t="s">
        <v>80</v>
      </c>
      <c r="H27" s="223" t="s">
        <v>72</v>
      </c>
      <c r="I27" s="188" t="s">
        <v>121</v>
      </c>
      <c r="J27" s="223" t="s">
        <v>79</v>
      </c>
      <c r="K27" s="226" t="s">
        <v>80</v>
      </c>
    </row>
    <row r="28" customHeight="1" spans="1:11">
      <c r="A28" s="206" t="s">
        <v>71</v>
      </c>
      <c r="B28" s="200" t="s">
        <v>79</v>
      </c>
      <c r="C28" s="200" t="s">
        <v>80</v>
      </c>
      <c r="D28" s="200" t="s">
        <v>72</v>
      </c>
      <c r="E28" s="207" t="s">
        <v>78</v>
      </c>
      <c r="F28" s="200" t="s">
        <v>79</v>
      </c>
      <c r="G28" s="200" t="s">
        <v>80</v>
      </c>
      <c r="H28" s="200" t="s">
        <v>72</v>
      </c>
      <c r="I28" s="207" t="s">
        <v>89</v>
      </c>
      <c r="J28" s="200" t="s">
        <v>79</v>
      </c>
      <c r="K28" s="201" t="s">
        <v>80</v>
      </c>
    </row>
    <row r="29" customHeight="1" spans="1:11">
      <c r="A29" s="193" t="s">
        <v>82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customHeight="1" spans="1:11">
      <c r="A31" s="256" t="s">
        <v>199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200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10"/>
    </row>
    <row r="33" ht="17.25" customHeight="1" spans="1:11">
      <c r="A33" s="257" t="s">
        <v>201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10"/>
    </row>
    <row r="34" ht="17.25" customHeight="1" spans="1:11">
      <c r="A34" s="257" t="s">
        <v>202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10"/>
    </row>
    <row r="35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10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10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10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10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10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0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0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0"/>
    </row>
    <row r="43" ht="17.25" customHeight="1" spans="1:11">
      <c r="A43" s="253" t="s">
        <v>117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customHeight="1" spans="1:11">
      <c r="A44" s="256" t="s">
        <v>203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59" t="s">
        <v>110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ht="21" customHeight="1" spans="1:11">
      <c r="A48" s="262" t="s">
        <v>123</v>
      </c>
      <c r="B48" s="263" t="s">
        <v>204</v>
      </c>
      <c r="C48" s="263"/>
      <c r="D48" s="264" t="s">
        <v>125</v>
      </c>
      <c r="E48" s="265" t="s">
        <v>126</v>
      </c>
      <c r="F48" s="264" t="s">
        <v>127</v>
      </c>
      <c r="G48" s="266"/>
      <c r="H48" s="267" t="s">
        <v>128</v>
      </c>
      <c r="I48" s="267"/>
      <c r="J48" s="263"/>
      <c r="K48" s="268"/>
    </row>
    <row r="49" customHeight="1" spans="1:11">
      <c r="A49" s="269" t="s">
        <v>130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ht="21" customHeight="1" spans="1:11">
      <c r="A52" s="262" t="s">
        <v>123</v>
      </c>
      <c r="B52" s="263" t="s">
        <v>204</v>
      </c>
      <c r="C52" s="263"/>
      <c r="D52" s="264" t="s">
        <v>125</v>
      </c>
      <c r="E52" s="264" t="s">
        <v>126</v>
      </c>
      <c r="F52" s="264" t="s">
        <v>127</v>
      </c>
      <c r="G52" s="278">
        <v>46108</v>
      </c>
      <c r="H52" s="267" t="s">
        <v>128</v>
      </c>
      <c r="I52" s="267"/>
      <c r="J52" s="279" t="s">
        <v>132</v>
      </c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topLeftCell="A13" workbookViewId="0">
      <selection activeCell="J32" sqref="J32"/>
    </sheetView>
  </sheetViews>
  <sheetFormatPr defaultColWidth="9" defaultRowHeight="26" customHeight="1"/>
  <cols>
    <col min="1" max="1" width="17.1666666666667" style="68" customWidth="1"/>
    <col min="2" max="2" width="7.8" style="68" customWidth="1"/>
    <col min="3" max="8" width="9.33333333333333" style="68" customWidth="1"/>
    <col min="9" max="9" width="1.33333333333333" style="68" customWidth="1"/>
    <col min="10" max="10" width="11.5" style="68" customWidth="1"/>
    <col min="11" max="15" width="13" style="68" customWidth="1"/>
    <col min="16" max="16" width="11" style="68" customWidth="1"/>
    <col min="17" max="16384" width="9" style="68"/>
  </cols>
  <sheetData>
    <row r="1" s="68" customFormat="1" ht="30" customHeight="1" spans="1:16">
      <c r="A1" s="70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="69" customFormat="1" ht="25" customHeight="1" spans="1:16">
      <c r="A2" s="72" t="s">
        <v>46</v>
      </c>
      <c r="B2" s="73" t="s">
        <v>47</v>
      </c>
      <c r="C2" s="74"/>
      <c r="D2" s="75" t="s">
        <v>134</v>
      </c>
      <c r="E2" s="76" t="s">
        <v>53</v>
      </c>
      <c r="F2" s="76"/>
      <c r="G2" s="76"/>
      <c r="H2" s="76"/>
      <c r="I2" s="78"/>
      <c r="J2" s="176" t="s">
        <v>41</v>
      </c>
      <c r="K2" s="80" t="s">
        <v>42</v>
      </c>
      <c r="L2" s="81"/>
      <c r="M2" s="81"/>
      <c r="N2" s="81"/>
      <c r="O2" s="81"/>
      <c r="P2" s="82"/>
    </row>
    <row r="3" s="69" customFormat="1" ht="23" customHeight="1" spans="1:16">
      <c r="A3" s="83" t="s">
        <v>135</v>
      </c>
      <c r="B3" s="84" t="s">
        <v>136</v>
      </c>
      <c r="C3" s="83"/>
      <c r="D3" s="83"/>
      <c r="E3" s="83"/>
      <c r="F3" s="83"/>
      <c r="G3" s="83"/>
      <c r="H3" s="83"/>
      <c r="I3" s="72"/>
      <c r="J3" s="84" t="s">
        <v>137</v>
      </c>
      <c r="K3" s="83"/>
      <c r="L3" s="83"/>
      <c r="M3" s="83"/>
      <c r="N3" s="83"/>
      <c r="O3" s="83"/>
      <c r="P3" s="83"/>
    </row>
    <row r="4" s="69" customFormat="1" ht="23" customHeight="1" spans="1:16">
      <c r="A4" s="83"/>
      <c r="B4" s="86" t="s">
        <v>138</v>
      </c>
      <c r="C4" s="86" t="s">
        <v>94</v>
      </c>
      <c r="D4" s="86" t="s">
        <v>95</v>
      </c>
      <c r="E4" s="86" t="s">
        <v>96</v>
      </c>
      <c r="F4" s="86" t="s">
        <v>97</v>
      </c>
      <c r="G4" s="86" t="s">
        <v>98</v>
      </c>
      <c r="H4" s="86" t="s">
        <v>99</v>
      </c>
      <c r="I4" s="72"/>
      <c r="J4" s="86" t="s">
        <v>138</v>
      </c>
      <c r="K4" s="86" t="s">
        <v>94</v>
      </c>
      <c r="L4" s="86" t="s">
        <v>95</v>
      </c>
      <c r="M4" s="86" t="s">
        <v>96</v>
      </c>
      <c r="N4" s="86" t="s">
        <v>97</v>
      </c>
      <c r="O4" s="86" t="s">
        <v>98</v>
      </c>
      <c r="P4" s="86" t="s">
        <v>99</v>
      </c>
    </row>
    <row r="5" s="69" customFormat="1" ht="23" customHeight="1" spans="1:16">
      <c r="A5" s="83"/>
      <c r="B5" s="89" t="s">
        <v>139</v>
      </c>
      <c r="C5" s="89" t="s">
        <v>140</v>
      </c>
      <c r="D5" s="89" t="s">
        <v>141</v>
      </c>
      <c r="E5" s="89" t="s">
        <v>142</v>
      </c>
      <c r="F5" s="89" t="s">
        <v>143</v>
      </c>
      <c r="G5" s="89" t="s">
        <v>144</v>
      </c>
      <c r="H5" s="89" t="s">
        <v>145</v>
      </c>
      <c r="I5" s="72"/>
      <c r="J5" s="89" t="s">
        <v>139</v>
      </c>
      <c r="K5" s="89" t="s">
        <v>140</v>
      </c>
      <c r="L5" s="89" t="s">
        <v>141</v>
      </c>
      <c r="M5" s="89" t="s">
        <v>142</v>
      </c>
      <c r="N5" s="89" t="s">
        <v>143</v>
      </c>
      <c r="O5" s="89" t="s">
        <v>144</v>
      </c>
      <c r="P5" s="89" t="s">
        <v>145</v>
      </c>
    </row>
    <row r="6" s="69" customFormat="1" ht="21" customHeight="1" spans="1:16">
      <c r="A6" s="89" t="s">
        <v>146</v>
      </c>
      <c r="B6" s="86">
        <f t="shared" ref="B6:B8" si="0">C6-1</f>
        <v>65</v>
      </c>
      <c r="C6" s="86">
        <f t="shared" ref="C6:C8" si="1">D6-2</f>
        <v>66</v>
      </c>
      <c r="D6" s="86">
        <v>68</v>
      </c>
      <c r="E6" s="86">
        <f t="shared" ref="E6:E8" si="2">D6+2</f>
        <v>70</v>
      </c>
      <c r="F6" s="86">
        <f t="shared" ref="F6:F8" si="3">E6+2</f>
        <v>72</v>
      </c>
      <c r="G6" s="86">
        <f t="shared" ref="G6:G8" si="4">F6+1</f>
        <v>73</v>
      </c>
      <c r="H6" s="86">
        <f t="shared" ref="H6:H8" si="5">G6+1</f>
        <v>74</v>
      </c>
      <c r="I6" s="72"/>
      <c r="J6" s="72"/>
      <c r="K6" s="93" t="s">
        <v>147</v>
      </c>
      <c r="L6" s="93" t="s">
        <v>148</v>
      </c>
      <c r="M6" s="93" t="s">
        <v>147</v>
      </c>
      <c r="N6" s="93" t="s">
        <v>149</v>
      </c>
      <c r="O6" s="93" t="s">
        <v>150</v>
      </c>
      <c r="P6" s="72"/>
    </row>
    <row r="7" s="69" customFormat="1" ht="21" customHeight="1" spans="1:16">
      <c r="A7" s="89" t="s">
        <v>151</v>
      </c>
      <c r="B7" s="86">
        <f t="shared" si="0"/>
        <v>64</v>
      </c>
      <c r="C7" s="86">
        <f t="shared" si="1"/>
        <v>65</v>
      </c>
      <c r="D7" s="86">
        <v>67</v>
      </c>
      <c r="E7" s="86">
        <f t="shared" si="2"/>
        <v>69</v>
      </c>
      <c r="F7" s="86">
        <f t="shared" si="3"/>
        <v>71</v>
      </c>
      <c r="G7" s="86">
        <f t="shared" si="4"/>
        <v>72</v>
      </c>
      <c r="H7" s="86">
        <f t="shared" si="5"/>
        <v>73</v>
      </c>
      <c r="I7" s="72"/>
      <c r="J7" s="72"/>
      <c r="K7" s="93" t="s">
        <v>147</v>
      </c>
      <c r="L7" s="93">
        <f>0.3/0.3</f>
        <v>1</v>
      </c>
      <c r="M7" s="93" t="s">
        <v>148</v>
      </c>
      <c r="N7" s="93" t="s">
        <v>205</v>
      </c>
      <c r="O7" s="93" t="s">
        <v>153</v>
      </c>
      <c r="P7" s="72"/>
    </row>
    <row r="8" s="69" customFormat="1" ht="21" customHeight="1" spans="1:16">
      <c r="A8" s="89" t="s">
        <v>154</v>
      </c>
      <c r="B8" s="86">
        <f t="shared" si="0"/>
        <v>56</v>
      </c>
      <c r="C8" s="86">
        <f t="shared" si="1"/>
        <v>57</v>
      </c>
      <c r="D8" s="86">
        <v>59</v>
      </c>
      <c r="E8" s="86">
        <f t="shared" si="2"/>
        <v>61</v>
      </c>
      <c r="F8" s="86">
        <f t="shared" si="3"/>
        <v>63</v>
      </c>
      <c r="G8" s="86">
        <f t="shared" si="4"/>
        <v>64</v>
      </c>
      <c r="H8" s="86">
        <f t="shared" si="5"/>
        <v>65</v>
      </c>
      <c r="I8" s="72"/>
      <c r="J8" s="72"/>
      <c r="K8" s="93" t="s">
        <v>147</v>
      </c>
      <c r="L8" s="93" t="s">
        <v>147</v>
      </c>
      <c r="M8" s="93" t="s">
        <v>147</v>
      </c>
      <c r="N8" s="93" t="s">
        <v>147</v>
      </c>
      <c r="O8" s="93" t="s">
        <v>147</v>
      </c>
      <c r="P8" s="72"/>
    </row>
    <row r="9" s="69" customFormat="1" ht="21" customHeight="1" spans="1:16">
      <c r="A9" s="89" t="s">
        <v>155</v>
      </c>
      <c r="B9" s="86">
        <f>C9-4</f>
        <v>102</v>
      </c>
      <c r="C9" s="86">
        <f>D9-4</f>
        <v>106</v>
      </c>
      <c r="D9" s="86">
        <v>110</v>
      </c>
      <c r="E9" s="86">
        <f>D9+4</f>
        <v>114</v>
      </c>
      <c r="F9" s="86">
        <f>E9+4</f>
        <v>118</v>
      </c>
      <c r="G9" s="86">
        <f>F9+6</f>
        <v>124</v>
      </c>
      <c r="H9" s="86">
        <f>G9+6</f>
        <v>130</v>
      </c>
      <c r="I9" s="72"/>
      <c r="J9" s="72"/>
      <c r="K9" s="93" t="s">
        <v>147</v>
      </c>
      <c r="L9" s="93" t="s">
        <v>147</v>
      </c>
      <c r="M9" s="93" t="s">
        <v>156</v>
      </c>
      <c r="N9" s="93" t="s">
        <v>147</v>
      </c>
      <c r="O9" s="93" t="s">
        <v>147</v>
      </c>
      <c r="P9" s="72"/>
    </row>
    <row r="10" s="69" customFormat="1" ht="21" customHeight="1" spans="1:16">
      <c r="A10" s="89" t="s">
        <v>157</v>
      </c>
      <c r="B10" s="86">
        <f>C10-4</f>
        <v>106</v>
      </c>
      <c r="C10" s="86">
        <f>D10-4</f>
        <v>110</v>
      </c>
      <c r="D10" s="86">
        <v>114</v>
      </c>
      <c r="E10" s="86">
        <f>D10+4</f>
        <v>118</v>
      </c>
      <c r="F10" s="86">
        <f>E10+5</f>
        <v>123</v>
      </c>
      <c r="G10" s="86">
        <f>F10+6</f>
        <v>129</v>
      </c>
      <c r="H10" s="86">
        <f>G10+7</f>
        <v>136</v>
      </c>
      <c r="I10" s="72"/>
      <c r="J10" s="72"/>
      <c r="K10" s="93" t="s">
        <v>147</v>
      </c>
      <c r="L10" s="93" t="s">
        <v>147</v>
      </c>
      <c r="M10" s="93" t="s">
        <v>147</v>
      </c>
      <c r="N10" s="93" t="s">
        <v>147</v>
      </c>
      <c r="O10" s="93" t="s">
        <v>147</v>
      </c>
      <c r="P10" s="72"/>
    </row>
    <row r="11" s="69" customFormat="1" ht="21" customHeight="1" spans="1:16">
      <c r="A11" s="89" t="s">
        <v>158</v>
      </c>
      <c r="B11" s="86">
        <f>C11-1</f>
        <v>39.5</v>
      </c>
      <c r="C11" s="86">
        <f t="shared" ref="C11:C15" si="6">D11-1</f>
        <v>40.5</v>
      </c>
      <c r="D11" s="86">
        <v>41.5</v>
      </c>
      <c r="E11" s="86">
        <f t="shared" ref="E11:E15" si="7">D11+1</f>
        <v>42.5</v>
      </c>
      <c r="F11" s="86">
        <f t="shared" ref="F11:F15" si="8">E11+1</f>
        <v>43.5</v>
      </c>
      <c r="G11" s="86">
        <f>F11+1.2</f>
        <v>44.7</v>
      </c>
      <c r="H11" s="86">
        <f>G11+1.2</f>
        <v>45.9</v>
      </c>
      <c r="I11" s="72"/>
      <c r="J11" s="72"/>
      <c r="K11" s="93" t="s">
        <v>206</v>
      </c>
      <c r="L11" s="93" t="s">
        <v>207</v>
      </c>
      <c r="M11" s="93" t="s">
        <v>161</v>
      </c>
      <c r="N11" s="93" t="s">
        <v>159</v>
      </c>
      <c r="O11" s="93" t="s">
        <v>208</v>
      </c>
      <c r="P11" s="72"/>
    </row>
    <row r="12" s="69" customFormat="1" ht="21" customHeight="1" spans="1:16">
      <c r="A12" s="89" t="s">
        <v>163</v>
      </c>
      <c r="B12" s="86">
        <f>C12</f>
        <v>9.5</v>
      </c>
      <c r="C12" s="86">
        <f>D12</f>
        <v>9.5</v>
      </c>
      <c r="D12" s="86">
        <v>9.5</v>
      </c>
      <c r="E12" s="86">
        <f t="shared" ref="E12:H12" si="9">D12</f>
        <v>9.5</v>
      </c>
      <c r="F12" s="86">
        <f t="shared" si="9"/>
        <v>9.5</v>
      </c>
      <c r="G12" s="86">
        <f t="shared" si="9"/>
        <v>9.5</v>
      </c>
      <c r="H12" s="86">
        <f t="shared" si="9"/>
        <v>9.5</v>
      </c>
      <c r="I12" s="72"/>
      <c r="J12" s="72"/>
      <c r="K12" s="93" t="s">
        <v>164</v>
      </c>
      <c r="L12" s="93" t="s">
        <v>147</v>
      </c>
      <c r="M12" s="93" t="s">
        <v>156</v>
      </c>
      <c r="N12" s="93" t="s">
        <v>147</v>
      </c>
      <c r="O12" s="93" t="s">
        <v>165</v>
      </c>
      <c r="P12" s="72"/>
    </row>
    <row r="13" s="69" customFormat="1" ht="21" customHeight="1" spans="1:16">
      <c r="A13" s="89" t="s">
        <v>166</v>
      </c>
      <c r="B13" s="86">
        <f>C13</f>
        <v>9</v>
      </c>
      <c r="C13" s="86">
        <f>D13</f>
        <v>9</v>
      </c>
      <c r="D13" s="86">
        <v>9</v>
      </c>
      <c r="E13" s="86">
        <f t="shared" ref="E13:H13" si="10">D13</f>
        <v>9</v>
      </c>
      <c r="F13" s="86">
        <f t="shared" si="10"/>
        <v>9</v>
      </c>
      <c r="G13" s="86">
        <f t="shared" si="10"/>
        <v>9</v>
      </c>
      <c r="H13" s="86">
        <f t="shared" si="10"/>
        <v>9</v>
      </c>
      <c r="I13" s="72"/>
      <c r="J13" s="72"/>
      <c r="K13" s="93" t="s">
        <v>167</v>
      </c>
      <c r="L13" s="93" t="s">
        <v>167</v>
      </c>
      <c r="M13" s="93" t="s">
        <v>167</v>
      </c>
      <c r="N13" s="93" t="s">
        <v>167</v>
      </c>
      <c r="O13" s="93" t="s">
        <v>167</v>
      </c>
      <c r="P13" s="72"/>
    </row>
    <row r="14" s="69" customFormat="1" ht="21" customHeight="1" spans="1:16">
      <c r="A14" s="89" t="s">
        <v>168</v>
      </c>
      <c r="B14" s="86">
        <f>C14-1</f>
        <v>53</v>
      </c>
      <c r="C14" s="86">
        <f t="shared" si="6"/>
        <v>54</v>
      </c>
      <c r="D14" s="86">
        <v>55</v>
      </c>
      <c r="E14" s="86">
        <f t="shared" si="7"/>
        <v>56</v>
      </c>
      <c r="F14" s="86">
        <f t="shared" si="8"/>
        <v>57</v>
      </c>
      <c r="G14" s="86">
        <f>F14+1.5</f>
        <v>58.5</v>
      </c>
      <c r="H14" s="86">
        <f>G14+1.5</f>
        <v>60</v>
      </c>
      <c r="I14" s="72"/>
      <c r="J14" s="72"/>
      <c r="K14" s="93" t="s">
        <v>147</v>
      </c>
      <c r="L14" s="93" t="s">
        <v>169</v>
      </c>
      <c r="M14" s="93" t="s">
        <v>169</v>
      </c>
      <c r="N14" s="93" t="s">
        <v>167</v>
      </c>
      <c r="O14" s="93" t="s">
        <v>167</v>
      </c>
      <c r="P14" s="72"/>
    </row>
    <row r="15" s="69" customFormat="1" ht="21" customHeight="1" spans="1:16">
      <c r="A15" s="89" t="s">
        <v>170</v>
      </c>
      <c r="B15" s="86">
        <f t="shared" ref="B15:B20" si="11">C15-0.5</f>
        <v>59.5</v>
      </c>
      <c r="C15" s="86">
        <f t="shared" si="6"/>
        <v>60</v>
      </c>
      <c r="D15" s="86">
        <v>61</v>
      </c>
      <c r="E15" s="86">
        <f t="shared" si="7"/>
        <v>62</v>
      </c>
      <c r="F15" s="86">
        <f t="shared" si="8"/>
        <v>63</v>
      </c>
      <c r="G15" s="86">
        <f>F15+0.5</f>
        <v>63.5</v>
      </c>
      <c r="H15" s="86">
        <f>G15+0.5</f>
        <v>64</v>
      </c>
      <c r="I15" s="72"/>
      <c r="J15" s="72"/>
      <c r="K15" s="93" t="s">
        <v>147</v>
      </c>
      <c r="L15" s="93" t="s">
        <v>147</v>
      </c>
      <c r="M15" s="93" t="s">
        <v>147</v>
      </c>
      <c r="N15" s="93" t="s">
        <v>147</v>
      </c>
      <c r="O15" s="93" t="s">
        <v>147</v>
      </c>
      <c r="P15" s="72"/>
    </row>
    <row r="16" s="69" customFormat="1" ht="21" customHeight="1" spans="1:16">
      <c r="A16" s="89" t="s">
        <v>171</v>
      </c>
      <c r="B16" s="86">
        <f>C16-0.8</f>
        <v>21.8</v>
      </c>
      <c r="C16" s="86">
        <f>D16-0.8</f>
        <v>22.6</v>
      </c>
      <c r="D16" s="86">
        <v>23.4</v>
      </c>
      <c r="E16" s="86">
        <f>D16+0.8</f>
        <v>24.2</v>
      </c>
      <c r="F16" s="86">
        <f>E16+0.8</f>
        <v>25</v>
      </c>
      <c r="G16" s="86">
        <f>F16+1.3</f>
        <v>26.3</v>
      </c>
      <c r="H16" s="86">
        <f>G16+1.3</f>
        <v>27.6</v>
      </c>
      <c r="I16" s="72"/>
      <c r="J16" s="72"/>
      <c r="K16" s="93" t="s">
        <v>147</v>
      </c>
      <c r="L16" s="93" t="s">
        <v>147</v>
      </c>
      <c r="M16" s="93" t="s">
        <v>147</v>
      </c>
      <c r="N16" s="93" t="s">
        <v>147</v>
      </c>
      <c r="O16" s="93" t="s">
        <v>147</v>
      </c>
      <c r="P16" s="72"/>
    </row>
    <row r="17" s="69" customFormat="1" ht="21" customHeight="1" spans="1:16">
      <c r="A17" s="89" t="s">
        <v>172</v>
      </c>
      <c r="B17" s="86">
        <f>C17-0.7</f>
        <v>18.4</v>
      </c>
      <c r="C17" s="86">
        <f>D17-0.7</f>
        <v>19.1</v>
      </c>
      <c r="D17" s="86">
        <v>19.8</v>
      </c>
      <c r="E17" s="86">
        <f>D17+0.7</f>
        <v>20.5</v>
      </c>
      <c r="F17" s="86">
        <f>E17+0.7</f>
        <v>21.2</v>
      </c>
      <c r="G17" s="86">
        <f>F17+0.9</f>
        <v>22.1</v>
      </c>
      <c r="H17" s="86">
        <f>G17+0.9</f>
        <v>23</v>
      </c>
      <c r="I17" s="72"/>
      <c r="J17" s="72"/>
      <c r="K17" s="93" t="s">
        <v>147</v>
      </c>
      <c r="L17" s="93" t="s">
        <v>147</v>
      </c>
      <c r="M17" s="93" t="s">
        <v>147</v>
      </c>
      <c r="N17" s="93" t="s">
        <v>147</v>
      </c>
      <c r="O17" s="93" t="s">
        <v>147</v>
      </c>
      <c r="P17" s="72"/>
    </row>
    <row r="18" s="69" customFormat="1" ht="21" customHeight="1" spans="1:16">
      <c r="A18" s="89" t="s">
        <v>173</v>
      </c>
      <c r="B18" s="86">
        <f t="shared" si="11"/>
        <v>12.5</v>
      </c>
      <c r="C18" s="86">
        <f t="shared" ref="C18:C20" si="12">D18-0.5</f>
        <v>13</v>
      </c>
      <c r="D18" s="86">
        <v>13.5</v>
      </c>
      <c r="E18" s="86">
        <f>D18+0.5</f>
        <v>14</v>
      </c>
      <c r="F18" s="86">
        <f>E18+0.5</f>
        <v>14.5</v>
      </c>
      <c r="G18" s="86">
        <f>F18+0.7</f>
        <v>15.2</v>
      </c>
      <c r="H18" s="86">
        <f>G18+0.7</f>
        <v>15.9</v>
      </c>
      <c r="I18" s="72"/>
      <c r="J18" s="72"/>
      <c r="K18" s="93" t="s">
        <v>167</v>
      </c>
      <c r="L18" s="93" t="s">
        <v>209</v>
      </c>
      <c r="M18" s="93" t="s">
        <v>210</v>
      </c>
      <c r="N18" s="93" t="s">
        <v>167</v>
      </c>
      <c r="O18" s="93" t="s">
        <v>149</v>
      </c>
      <c r="P18" s="72"/>
    </row>
    <row r="19" s="69" customFormat="1" ht="21" customHeight="1" spans="1:16">
      <c r="A19" s="89" t="s">
        <v>175</v>
      </c>
      <c r="B19" s="86">
        <f t="shared" si="11"/>
        <v>35</v>
      </c>
      <c r="C19" s="86">
        <f t="shared" si="12"/>
        <v>35.5</v>
      </c>
      <c r="D19" s="86">
        <v>36</v>
      </c>
      <c r="E19" s="86">
        <f t="shared" ref="E19:G19" si="13">D19+0.5</f>
        <v>36.5</v>
      </c>
      <c r="F19" s="86">
        <f t="shared" si="13"/>
        <v>37</v>
      </c>
      <c r="G19" s="86">
        <f t="shared" si="13"/>
        <v>37.5</v>
      </c>
      <c r="H19" s="86">
        <f t="shared" ref="H19:H23" si="14">G19</f>
        <v>37.5</v>
      </c>
      <c r="I19" s="72"/>
      <c r="J19" s="72"/>
      <c r="K19" s="93" t="s">
        <v>147</v>
      </c>
      <c r="L19" s="93" t="s">
        <v>169</v>
      </c>
      <c r="M19" s="93" t="s">
        <v>169</v>
      </c>
      <c r="N19" s="93" t="s">
        <v>211</v>
      </c>
      <c r="O19" s="93" t="s">
        <v>167</v>
      </c>
      <c r="P19" s="72"/>
    </row>
    <row r="20" s="69" customFormat="1" ht="21" customHeight="1" spans="1:16">
      <c r="A20" s="89" t="s">
        <v>176</v>
      </c>
      <c r="B20" s="86">
        <f t="shared" si="11"/>
        <v>25</v>
      </c>
      <c r="C20" s="86">
        <f t="shared" si="12"/>
        <v>25.5</v>
      </c>
      <c r="D20" s="86">
        <v>26</v>
      </c>
      <c r="E20" s="86">
        <f>D20+0.5</f>
        <v>26.5</v>
      </c>
      <c r="F20" s="86">
        <f>E20+0.5</f>
        <v>27</v>
      </c>
      <c r="G20" s="86">
        <f>F20+0.75</f>
        <v>27.75</v>
      </c>
      <c r="H20" s="86">
        <f t="shared" si="14"/>
        <v>27.75</v>
      </c>
      <c r="I20" s="72"/>
      <c r="J20" s="72"/>
      <c r="K20" s="93" t="s">
        <v>164</v>
      </c>
      <c r="L20" s="93" t="s">
        <v>147</v>
      </c>
      <c r="M20" s="93" t="s">
        <v>156</v>
      </c>
      <c r="N20" s="93" t="s">
        <v>147</v>
      </c>
      <c r="O20" s="93" t="s">
        <v>165</v>
      </c>
      <c r="P20" s="72"/>
    </row>
    <row r="21" s="69" customFormat="1" ht="19" customHeight="1" spans="1:16">
      <c r="A21" s="89" t="s">
        <v>177</v>
      </c>
      <c r="B21" s="86">
        <f>C21</f>
        <v>19</v>
      </c>
      <c r="C21" s="86">
        <f>D21-1</f>
        <v>19</v>
      </c>
      <c r="D21" s="86">
        <v>20</v>
      </c>
      <c r="E21" s="86">
        <f t="shared" ref="E21:E23" si="15">D21</f>
        <v>20</v>
      </c>
      <c r="F21" s="86">
        <f>E21+1.5</f>
        <v>21.5</v>
      </c>
      <c r="G21" s="86">
        <f t="shared" ref="G21:G23" si="16">F21</f>
        <v>21.5</v>
      </c>
      <c r="H21" s="86">
        <f t="shared" si="14"/>
        <v>21.5</v>
      </c>
      <c r="I21" s="177"/>
      <c r="J21" s="72"/>
      <c r="K21" s="93" t="s">
        <v>167</v>
      </c>
      <c r="L21" s="93" t="s">
        <v>147</v>
      </c>
      <c r="M21" s="93" t="s">
        <v>167</v>
      </c>
      <c r="N21" s="93" t="s">
        <v>167</v>
      </c>
      <c r="O21" s="93" t="s">
        <v>167</v>
      </c>
      <c r="P21" s="178"/>
    </row>
    <row r="22" s="68" customFormat="1" ht="24" customHeight="1" spans="1:16">
      <c r="A22" s="89" t="s">
        <v>178</v>
      </c>
      <c r="B22" s="86">
        <f>C22</f>
        <v>16</v>
      </c>
      <c r="C22" s="86">
        <f>D22-1</f>
        <v>16</v>
      </c>
      <c r="D22" s="86">
        <v>17</v>
      </c>
      <c r="E22" s="86">
        <f t="shared" si="15"/>
        <v>17</v>
      </c>
      <c r="F22" s="86">
        <f>E22+1.5</f>
        <v>18.5</v>
      </c>
      <c r="G22" s="86">
        <f t="shared" si="16"/>
        <v>18.5</v>
      </c>
      <c r="H22" s="86">
        <f t="shared" si="14"/>
        <v>18.5</v>
      </c>
      <c r="I22" s="96"/>
      <c r="J22" s="72"/>
      <c r="K22" s="93" t="s">
        <v>147</v>
      </c>
      <c r="L22" s="93" t="s">
        <v>147</v>
      </c>
      <c r="M22" s="93" t="s">
        <v>147</v>
      </c>
      <c r="N22" s="93" t="s">
        <v>147</v>
      </c>
      <c r="O22" s="93" t="s">
        <v>147</v>
      </c>
    </row>
    <row r="23" s="68" customFormat="1" ht="24" customHeight="1" spans="1:16">
      <c r="A23" s="89" t="s">
        <v>179</v>
      </c>
      <c r="B23" s="86">
        <v>13</v>
      </c>
      <c r="C23" s="86">
        <f>D23</f>
        <v>13</v>
      </c>
      <c r="D23" s="86">
        <v>13</v>
      </c>
      <c r="E23" s="86">
        <f t="shared" si="15"/>
        <v>13</v>
      </c>
      <c r="F23" s="86">
        <f>E23+2</f>
        <v>15</v>
      </c>
      <c r="G23" s="86">
        <f t="shared" si="16"/>
        <v>15</v>
      </c>
      <c r="H23" s="86">
        <f t="shared" si="14"/>
        <v>15</v>
      </c>
      <c r="I23" s="96"/>
      <c r="J23" s="72"/>
      <c r="K23" s="93" t="s">
        <v>147</v>
      </c>
      <c r="L23" s="93" t="s">
        <v>147</v>
      </c>
      <c r="M23" s="93" t="s">
        <v>147</v>
      </c>
      <c r="N23" s="93" t="s">
        <v>147</v>
      </c>
      <c r="O23" s="93" t="s">
        <v>147</v>
      </c>
    </row>
    <row r="24" s="68" customFormat="1" ht="47" customHeight="1" spans="1:16">
      <c r="A24" s="96"/>
      <c r="B24" s="96"/>
      <c r="C24" s="96"/>
      <c r="D24" s="96"/>
      <c r="E24" s="96"/>
      <c r="F24" s="96"/>
      <c r="G24" s="96"/>
      <c r="H24" s="96"/>
      <c r="I24" s="96"/>
      <c r="K24" s="97"/>
    </row>
    <row r="25" s="68" customFormat="1" ht="47" customHeight="1" spans="1:16">
      <c r="A25" s="96"/>
      <c r="B25" s="96"/>
      <c r="C25" s="96"/>
      <c r="D25" s="96"/>
      <c r="E25" s="96"/>
      <c r="F25" s="96"/>
      <c r="G25" s="96"/>
      <c r="H25" s="96"/>
      <c r="I25" s="96"/>
      <c r="K25" s="97"/>
    </row>
    <row r="26" s="68" customFormat="1" ht="47" customHeight="1" spans="1:16">
      <c r="A26" s="96"/>
      <c r="B26" s="96"/>
      <c r="C26" s="96"/>
      <c r="D26" s="96"/>
      <c r="E26" s="96"/>
      <c r="F26" s="96"/>
      <c r="G26" s="96"/>
      <c r="H26" s="96"/>
      <c r="I26" s="96"/>
      <c r="J26" s="68" t="s">
        <v>212</v>
      </c>
      <c r="K26" s="97"/>
      <c r="L26" s="68" t="s">
        <v>181</v>
      </c>
      <c r="M26" s="68" t="s">
        <v>126</v>
      </c>
      <c r="N26" s="68" t="s">
        <v>182</v>
      </c>
      <c r="O26" s="68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2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N7" sqref="N7"/>
    </sheetView>
  </sheetViews>
  <sheetFormatPr defaultColWidth="10.1666666666667" defaultRowHeight="15.6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6833333333333" style="100" customWidth="1"/>
    <col min="6" max="6" width="18.6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  <col min="12" max="16384" width="10.1666666666667" style="100"/>
  </cols>
  <sheetData>
    <row r="1" ht="26.55" spans="1:11">
      <c r="A1" s="101" t="s">
        <v>213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37</v>
      </c>
      <c r="B2" s="103" t="s">
        <v>38</v>
      </c>
      <c r="C2" s="103"/>
      <c r="D2" s="104" t="s">
        <v>46</v>
      </c>
      <c r="E2" s="105" t="s">
        <v>47</v>
      </c>
      <c r="F2" s="106" t="s">
        <v>214</v>
      </c>
      <c r="G2" s="107" t="s">
        <v>53</v>
      </c>
      <c r="H2" s="107"/>
      <c r="I2" s="108" t="s">
        <v>41</v>
      </c>
      <c r="J2" s="107" t="s">
        <v>42</v>
      </c>
      <c r="K2" s="109"/>
    </row>
    <row r="3" spans="1:11">
      <c r="A3" s="110" t="s">
        <v>59</v>
      </c>
      <c r="B3" s="111">
        <v>18291</v>
      </c>
      <c r="C3" s="111"/>
      <c r="D3" s="112" t="s">
        <v>215</v>
      </c>
      <c r="E3" s="113">
        <v>46157</v>
      </c>
      <c r="F3" s="113"/>
      <c r="G3" s="113"/>
      <c r="H3" s="114" t="s">
        <v>216</v>
      </c>
      <c r="I3" s="114"/>
      <c r="J3" s="114"/>
      <c r="K3" s="115"/>
    </row>
    <row r="4" spans="1:11">
      <c r="A4" s="116" t="s">
        <v>56</v>
      </c>
      <c r="B4" s="117">
        <v>4</v>
      </c>
      <c r="C4" s="117">
        <v>5</v>
      </c>
      <c r="D4" s="118" t="s">
        <v>217</v>
      </c>
      <c r="E4" s="119" t="s">
        <v>218</v>
      </c>
      <c r="F4" s="119"/>
      <c r="G4" s="119"/>
      <c r="H4" s="118" t="s">
        <v>219</v>
      </c>
      <c r="I4" s="118"/>
      <c r="J4" s="120" t="s">
        <v>50</v>
      </c>
      <c r="K4" s="121" t="s">
        <v>51</v>
      </c>
    </row>
    <row r="5" spans="1:11">
      <c r="A5" s="116" t="s">
        <v>220</v>
      </c>
      <c r="B5" s="111">
        <v>2</v>
      </c>
      <c r="C5" s="111"/>
      <c r="D5" s="112" t="s">
        <v>218</v>
      </c>
      <c r="E5" s="112" t="s">
        <v>221</v>
      </c>
      <c r="F5" s="112" t="s">
        <v>222</v>
      </c>
      <c r="G5" s="112" t="s">
        <v>223</v>
      </c>
      <c r="H5" s="118" t="s">
        <v>224</v>
      </c>
      <c r="I5" s="118"/>
      <c r="J5" s="120" t="s">
        <v>50</v>
      </c>
      <c r="K5" s="121" t="s">
        <v>51</v>
      </c>
    </row>
    <row r="6" spans="1:11">
      <c r="A6" s="122" t="s">
        <v>225</v>
      </c>
      <c r="B6" s="123">
        <v>420</v>
      </c>
      <c r="C6" s="123"/>
      <c r="D6" s="124" t="s">
        <v>226</v>
      </c>
      <c r="E6" s="125"/>
      <c r="F6" s="126">
        <v>3700</v>
      </c>
      <c r="G6" s="124"/>
      <c r="H6" s="127" t="s">
        <v>227</v>
      </c>
      <c r="I6" s="127"/>
      <c r="J6" s="128" t="s">
        <v>50</v>
      </c>
      <c r="K6" s="129" t="s">
        <v>51</v>
      </c>
    </row>
    <row r="7" ht="16.3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ht="46" customHeight="1" spans="1:11">
      <c r="A8" s="133" t="s">
        <v>228</v>
      </c>
      <c r="B8" s="106" t="s">
        <v>229</v>
      </c>
      <c r="C8" s="106" t="s">
        <v>230</v>
      </c>
      <c r="D8" s="106" t="s">
        <v>231</v>
      </c>
      <c r="E8" s="106" t="s">
        <v>232</v>
      </c>
      <c r="F8" s="106" t="s">
        <v>233</v>
      </c>
      <c r="G8" s="134" t="s">
        <v>234</v>
      </c>
      <c r="H8" s="135"/>
      <c r="I8" s="135"/>
      <c r="J8" s="135"/>
      <c r="K8" s="136"/>
    </row>
    <row r="9" spans="1:11">
      <c r="A9" s="116" t="s">
        <v>235</v>
      </c>
      <c r="B9" s="118"/>
      <c r="C9" s="120" t="s">
        <v>50</v>
      </c>
      <c r="D9" s="120" t="s">
        <v>51</v>
      </c>
      <c r="E9" s="112" t="s">
        <v>236</v>
      </c>
      <c r="F9" s="137" t="s">
        <v>237</v>
      </c>
      <c r="G9" s="138"/>
      <c r="H9" s="139"/>
      <c r="I9" s="139"/>
      <c r="J9" s="139"/>
      <c r="K9" s="140"/>
    </row>
    <row r="10" spans="1:11">
      <c r="A10" s="116" t="s">
        <v>238</v>
      </c>
      <c r="B10" s="118"/>
      <c r="C10" s="120" t="s">
        <v>50</v>
      </c>
      <c r="D10" s="120" t="s">
        <v>51</v>
      </c>
      <c r="E10" s="112" t="s">
        <v>239</v>
      </c>
      <c r="F10" s="137" t="s">
        <v>190</v>
      </c>
      <c r="G10" s="138" t="s">
        <v>240</v>
      </c>
      <c r="H10" s="139"/>
      <c r="I10" s="139"/>
      <c r="J10" s="139"/>
      <c r="K10" s="140"/>
    </row>
    <row r="11" spans="1:11">
      <c r="A11" s="141" t="s">
        <v>191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73</v>
      </c>
      <c r="B12" s="120" t="s">
        <v>69</v>
      </c>
      <c r="C12" s="120" t="s">
        <v>70</v>
      </c>
      <c r="D12" s="137"/>
      <c r="E12" s="112" t="s">
        <v>71</v>
      </c>
      <c r="F12" s="120" t="s">
        <v>69</v>
      </c>
      <c r="G12" s="120" t="s">
        <v>70</v>
      </c>
      <c r="H12" s="120"/>
      <c r="I12" s="112" t="s">
        <v>241</v>
      </c>
      <c r="J12" s="120" t="s">
        <v>69</v>
      </c>
      <c r="K12" s="121" t="s">
        <v>70</v>
      </c>
    </row>
    <row r="13" spans="1:11">
      <c r="A13" s="110" t="s">
        <v>76</v>
      </c>
      <c r="B13" s="120" t="s">
        <v>69</v>
      </c>
      <c r="C13" s="120" t="s">
        <v>70</v>
      </c>
      <c r="D13" s="137"/>
      <c r="E13" s="112" t="s">
        <v>81</v>
      </c>
      <c r="F13" s="120" t="s">
        <v>69</v>
      </c>
      <c r="G13" s="120" t="s">
        <v>70</v>
      </c>
      <c r="H13" s="120"/>
      <c r="I13" s="112" t="s">
        <v>242</v>
      </c>
      <c r="J13" s="120" t="s">
        <v>69</v>
      </c>
      <c r="K13" s="121" t="s">
        <v>70</v>
      </c>
    </row>
    <row r="14" ht="16.35" spans="1:11">
      <c r="A14" s="122" t="s">
        <v>243</v>
      </c>
      <c r="B14" s="128" t="s">
        <v>69</v>
      </c>
      <c r="C14" s="128" t="s">
        <v>70</v>
      </c>
      <c r="D14" s="125"/>
      <c r="E14" s="124" t="s">
        <v>244</v>
      </c>
      <c r="F14" s="128" t="s">
        <v>69</v>
      </c>
      <c r="G14" s="128" t="s">
        <v>70</v>
      </c>
      <c r="H14" s="128"/>
      <c r="I14" s="124" t="s">
        <v>245</v>
      </c>
      <c r="J14" s="128" t="s">
        <v>69</v>
      </c>
      <c r="K14" s="129" t="s">
        <v>70</v>
      </c>
    </row>
    <row r="15" ht="16.35" spans="1:11">
      <c r="A15" s="130"/>
      <c r="B15" s="144"/>
      <c r="C15" s="144"/>
      <c r="D15" s="131"/>
      <c r="E15" s="130"/>
      <c r="F15" s="144"/>
      <c r="G15" s="144"/>
      <c r="H15" s="144"/>
      <c r="I15" s="130"/>
      <c r="J15" s="144"/>
      <c r="K15" s="144"/>
    </row>
    <row r="16" s="98" customFormat="1" spans="1:11">
      <c r="A16" s="102" t="s">
        <v>246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5"/>
    </row>
    <row r="17" spans="1:11">
      <c r="A17" s="116" t="s">
        <v>247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248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249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109</v>
      </c>
      <c r="B24" s="118"/>
      <c r="C24" s="120" t="s">
        <v>50</v>
      </c>
      <c r="D24" s="120" t="s">
        <v>51</v>
      </c>
      <c r="E24" s="114"/>
      <c r="F24" s="114"/>
      <c r="G24" s="114"/>
      <c r="H24" s="114"/>
      <c r="I24" s="114"/>
      <c r="J24" s="114"/>
      <c r="K24" s="115"/>
    </row>
    <row r="25" ht="16.35" spans="1:11">
      <c r="A25" s="154" t="s">
        <v>253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6"/>
    </row>
    <row r="26" ht="16.3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254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60"/>
    </row>
    <row r="28" spans="1:11">
      <c r="A28" s="147" t="s">
        <v>255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1"/>
    </row>
    <row r="29" spans="1:11">
      <c r="A29" s="148" t="s">
        <v>256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3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3"/>
    </row>
    <row r="33" ht="23" customHeight="1" spans="1:13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3"/>
    </row>
    <row r="34" ht="23" customHeight="1" spans="1:13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ht="23" customHeight="1" spans="1:13">
      <c r="A35" s="164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ht="23" customHeight="1" spans="1:13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ht="18.75" customHeight="1" spans="1:13">
      <c r="A37" s="168" t="s">
        <v>257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="99" customFormat="1" ht="18.75" customHeight="1" spans="1:13">
      <c r="A38" s="116" t="s">
        <v>258</v>
      </c>
      <c r="B38" s="118"/>
      <c r="C38" s="118"/>
      <c r="D38" s="114" t="s">
        <v>259</v>
      </c>
      <c r="E38" s="114"/>
      <c r="F38" s="171" t="s">
        <v>260</v>
      </c>
      <c r="G38" s="172"/>
      <c r="H38" s="118" t="s">
        <v>261</v>
      </c>
      <c r="I38" s="118"/>
      <c r="J38" s="118" t="s">
        <v>262</v>
      </c>
      <c r="K38" s="146"/>
    </row>
    <row r="39" ht="18.75" customHeight="1" spans="1:13">
      <c r="A39" s="116" t="s">
        <v>110</v>
      </c>
      <c r="B39" s="118" t="s">
        <v>263</v>
      </c>
      <c r="C39" s="118"/>
      <c r="D39" s="118"/>
      <c r="E39" s="118"/>
      <c r="F39" s="118"/>
      <c r="G39" s="118"/>
      <c r="H39" s="118"/>
      <c r="I39" s="118"/>
      <c r="J39" s="118"/>
      <c r="K39" s="146"/>
      <c r="M39" s="99"/>
    </row>
    <row r="40" ht="31" customHeight="1" spans="1:13">
      <c r="A40" s="116" t="s">
        <v>264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ht="18.75" customHeight="1" spans="1:13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32" customHeight="1" spans="1:13">
      <c r="A42" s="122" t="s">
        <v>123</v>
      </c>
      <c r="B42" s="126" t="s">
        <v>204</v>
      </c>
      <c r="C42" s="126"/>
      <c r="D42" s="124" t="s">
        <v>265</v>
      </c>
      <c r="E42" s="125" t="s">
        <v>126</v>
      </c>
      <c r="F42" s="124" t="s">
        <v>127</v>
      </c>
      <c r="G42" s="173">
        <v>46140</v>
      </c>
      <c r="H42" s="174" t="s">
        <v>128</v>
      </c>
      <c r="I42" s="174"/>
      <c r="J42" s="126" t="s">
        <v>132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topLeftCell="A15" workbookViewId="0">
      <selection activeCell="R25" sqref="R25"/>
    </sheetView>
  </sheetViews>
  <sheetFormatPr defaultColWidth="9" defaultRowHeight="26" customHeight="1"/>
  <cols>
    <col min="1" max="1" width="17.1666666666667" style="68" customWidth="1"/>
    <col min="2" max="2" width="7.8" style="68" customWidth="1"/>
    <col min="3" max="8" width="9.33333333333333" style="68" customWidth="1"/>
    <col min="9" max="9" width="4.625" style="68" customWidth="1"/>
    <col min="10" max="10" width="11.5" style="68" customWidth="1"/>
    <col min="11" max="15" width="13" style="68" customWidth="1"/>
    <col min="16" max="16" width="11" style="68" customWidth="1"/>
    <col min="17" max="16384" width="9" style="68"/>
  </cols>
  <sheetData>
    <row r="1" s="68" customFormat="1" ht="30" customHeight="1" spans="1:16">
      <c r="A1" s="70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="69" customFormat="1" ht="25" customHeight="1" spans="1:16">
      <c r="A2" s="72" t="s">
        <v>46</v>
      </c>
      <c r="B2" s="73" t="s">
        <v>47</v>
      </c>
      <c r="C2" s="74"/>
      <c r="D2" s="75" t="s">
        <v>134</v>
      </c>
      <c r="E2" s="76" t="s">
        <v>53</v>
      </c>
      <c r="F2" s="76"/>
      <c r="G2" s="76"/>
      <c r="H2" s="77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9" customFormat="1" ht="23" customHeight="1" spans="1:16">
      <c r="A3" s="83" t="s">
        <v>135</v>
      </c>
      <c r="B3" s="84" t="s">
        <v>136</v>
      </c>
      <c r="C3" s="83"/>
      <c r="D3" s="83"/>
      <c r="E3" s="83"/>
      <c r="F3" s="83"/>
      <c r="G3" s="83"/>
      <c r="H3" s="85"/>
      <c r="I3" s="78"/>
      <c r="J3" s="84" t="s">
        <v>137</v>
      </c>
      <c r="K3" s="83"/>
      <c r="L3" s="83"/>
      <c r="M3" s="83"/>
      <c r="N3" s="83"/>
      <c r="O3" s="83"/>
      <c r="P3" s="83"/>
    </row>
    <row r="4" s="69" customFormat="1" ht="23" customHeight="1" spans="1:16">
      <c r="A4" s="83"/>
      <c r="B4" s="86" t="s">
        <v>138</v>
      </c>
      <c r="C4" s="86" t="s">
        <v>94</v>
      </c>
      <c r="D4" s="86" t="s">
        <v>95</v>
      </c>
      <c r="E4" s="86" t="s">
        <v>96</v>
      </c>
      <c r="F4" s="86" t="s">
        <v>97</v>
      </c>
      <c r="G4" s="86" t="s">
        <v>98</v>
      </c>
      <c r="H4" s="87" t="s">
        <v>99</v>
      </c>
      <c r="I4" s="78"/>
      <c r="J4" s="88" t="s">
        <v>138</v>
      </c>
      <c r="K4" s="86" t="s">
        <v>94</v>
      </c>
      <c r="L4" s="86" t="s">
        <v>95</v>
      </c>
      <c r="M4" s="86" t="s">
        <v>96</v>
      </c>
      <c r="N4" s="86" t="s">
        <v>97</v>
      </c>
      <c r="O4" s="86" t="s">
        <v>98</v>
      </c>
      <c r="P4" s="86" t="s">
        <v>99</v>
      </c>
    </row>
    <row r="5" s="69" customFormat="1" ht="23" customHeight="1" spans="1:16">
      <c r="A5" s="83"/>
      <c r="B5" s="89" t="s">
        <v>139</v>
      </c>
      <c r="C5" s="89" t="s">
        <v>140</v>
      </c>
      <c r="D5" s="89" t="s">
        <v>141</v>
      </c>
      <c r="E5" s="89" t="s">
        <v>142</v>
      </c>
      <c r="F5" s="89" t="s">
        <v>143</v>
      </c>
      <c r="G5" s="89" t="s">
        <v>144</v>
      </c>
      <c r="H5" s="90" t="s">
        <v>145</v>
      </c>
      <c r="I5" s="78"/>
      <c r="J5" s="91" t="s">
        <v>139</v>
      </c>
      <c r="K5" s="89" t="s">
        <v>140</v>
      </c>
      <c r="L5" s="89" t="s">
        <v>141</v>
      </c>
      <c r="M5" s="89" t="s">
        <v>142</v>
      </c>
      <c r="N5" s="89" t="s">
        <v>143</v>
      </c>
      <c r="O5" s="89" t="s">
        <v>144</v>
      </c>
      <c r="P5" s="89" t="s">
        <v>145</v>
      </c>
    </row>
    <row r="6" s="69" customFormat="1" ht="21" customHeight="1" spans="1:16">
      <c r="A6" s="89" t="s">
        <v>146</v>
      </c>
      <c r="B6" s="86">
        <f t="shared" ref="B6:B8" si="0">C6-1</f>
        <v>65</v>
      </c>
      <c r="C6" s="86">
        <f t="shared" ref="C6:C8" si="1">D6-2</f>
        <v>66</v>
      </c>
      <c r="D6" s="86">
        <v>68</v>
      </c>
      <c r="E6" s="86">
        <f t="shared" ref="E6:E8" si="2">D6+2</f>
        <v>70</v>
      </c>
      <c r="F6" s="86">
        <f t="shared" ref="F6:F8" si="3">E6+2</f>
        <v>72</v>
      </c>
      <c r="G6" s="86">
        <f t="shared" ref="G6:G8" si="4">F6+1</f>
        <v>73</v>
      </c>
      <c r="H6" s="87">
        <f t="shared" ref="H6:H8" si="5">G6+1</f>
        <v>74</v>
      </c>
      <c r="I6" s="78"/>
      <c r="J6" s="92"/>
      <c r="K6" s="93" t="s">
        <v>147</v>
      </c>
      <c r="L6" s="93" t="s">
        <v>148</v>
      </c>
      <c r="M6" s="93" t="s">
        <v>147</v>
      </c>
      <c r="N6" s="93" t="s">
        <v>149</v>
      </c>
      <c r="O6" s="93" t="s">
        <v>150</v>
      </c>
      <c r="P6" s="72"/>
    </row>
    <row r="7" s="69" customFormat="1" ht="21" customHeight="1" spans="1:16">
      <c r="A7" s="89" t="s">
        <v>151</v>
      </c>
      <c r="B7" s="86">
        <f t="shared" si="0"/>
        <v>64</v>
      </c>
      <c r="C7" s="86">
        <f t="shared" si="1"/>
        <v>65</v>
      </c>
      <c r="D7" s="86">
        <v>67</v>
      </c>
      <c r="E7" s="86">
        <f t="shared" si="2"/>
        <v>69</v>
      </c>
      <c r="F7" s="86">
        <f t="shared" si="3"/>
        <v>71</v>
      </c>
      <c r="G7" s="86">
        <f t="shared" si="4"/>
        <v>72</v>
      </c>
      <c r="H7" s="87">
        <f t="shared" si="5"/>
        <v>73</v>
      </c>
      <c r="I7" s="78"/>
      <c r="J7" s="92"/>
      <c r="K7" s="93" t="s">
        <v>147</v>
      </c>
      <c r="L7" s="93">
        <f>0.3/0.3</f>
        <v>1</v>
      </c>
      <c r="M7" s="93" t="s">
        <v>148</v>
      </c>
      <c r="N7" s="93" t="s">
        <v>205</v>
      </c>
      <c r="O7" s="93" t="s">
        <v>153</v>
      </c>
      <c r="P7" s="72"/>
    </row>
    <row r="8" s="69" customFormat="1" ht="21" customHeight="1" spans="1:16">
      <c r="A8" s="89" t="s">
        <v>154</v>
      </c>
      <c r="B8" s="86">
        <f t="shared" si="0"/>
        <v>56</v>
      </c>
      <c r="C8" s="86">
        <f t="shared" si="1"/>
        <v>57</v>
      </c>
      <c r="D8" s="86">
        <v>59</v>
      </c>
      <c r="E8" s="86">
        <f t="shared" si="2"/>
        <v>61</v>
      </c>
      <c r="F8" s="86">
        <f t="shared" si="3"/>
        <v>63</v>
      </c>
      <c r="G8" s="86">
        <f t="shared" si="4"/>
        <v>64</v>
      </c>
      <c r="H8" s="87">
        <f t="shared" si="5"/>
        <v>65</v>
      </c>
      <c r="I8" s="78"/>
      <c r="J8" s="92"/>
      <c r="K8" s="93" t="s">
        <v>147</v>
      </c>
      <c r="L8" s="93" t="s">
        <v>147</v>
      </c>
      <c r="M8" s="93" t="s">
        <v>147</v>
      </c>
      <c r="N8" s="93" t="s">
        <v>147</v>
      </c>
      <c r="O8" s="93" t="s">
        <v>147</v>
      </c>
      <c r="P8" s="72"/>
    </row>
    <row r="9" s="69" customFormat="1" ht="21" customHeight="1" spans="1:16">
      <c r="A9" s="89" t="s">
        <v>155</v>
      </c>
      <c r="B9" s="86">
        <f>C9-4</f>
        <v>102</v>
      </c>
      <c r="C9" s="86">
        <f>D9-4</f>
        <v>106</v>
      </c>
      <c r="D9" s="86">
        <v>110</v>
      </c>
      <c r="E9" s="86">
        <f>D9+4</f>
        <v>114</v>
      </c>
      <c r="F9" s="86">
        <f>E9+4</f>
        <v>118</v>
      </c>
      <c r="G9" s="86">
        <f>F9+6</f>
        <v>124</v>
      </c>
      <c r="H9" s="87">
        <f>G9+6</f>
        <v>130</v>
      </c>
      <c r="I9" s="78"/>
      <c r="J9" s="92"/>
      <c r="K9" s="93" t="s">
        <v>147</v>
      </c>
      <c r="L9" s="93" t="s">
        <v>147</v>
      </c>
      <c r="M9" s="93" t="s">
        <v>156</v>
      </c>
      <c r="N9" s="93" t="s">
        <v>147</v>
      </c>
      <c r="O9" s="93" t="s">
        <v>147</v>
      </c>
      <c r="P9" s="72"/>
    </row>
    <row r="10" s="69" customFormat="1" ht="21" customHeight="1" spans="1:16">
      <c r="A10" s="89" t="s">
        <v>157</v>
      </c>
      <c r="B10" s="86">
        <f>C10-4</f>
        <v>106</v>
      </c>
      <c r="C10" s="86">
        <f>D10-4</f>
        <v>110</v>
      </c>
      <c r="D10" s="86">
        <v>114</v>
      </c>
      <c r="E10" s="86">
        <f>D10+4</f>
        <v>118</v>
      </c>
      <c r="F10" s="86">
        <f>E10+5</f>
        <v>123</v>
      </c>
      <c r="G10" s="86">
        <f>F10+6</f>
        <v>129</v>
      </c>
      <c r="H10" s="87">
        <f>G10+7</f>
        <v>136</v>
      </c>
      <c r="I10" s="78"/>
      <c r="J10" s="92"/>
      <c r="K10" s="93" t="s">
        <v>147</v>
      </c>
      <c r="L10" s="93" t="s">
        <v>147</v>
      </c>
      <c r="M10" s="93" t="s">
        <v>147</v>
      </c>
      <c r="N10" s="93" t="s">
        <v>147</v>
      </c>
      <c r="O10" s="93" t="s">
        <v>147</v>
      </c>
      <c r="P10" s="72"/>
    </row>
    <row r="11" s="69" customFormat="1" ht="21" customHeight="1" spans="1:16">
      <c r="A11" s="89" t="s">
        <v>158</v>
      </c>
      <c r="B11" s="86">
        <f>C11-1</f>
        <v>39.5</v>
      </c>
      <c r="C11" s="86">
        <f t="shared" ref="C11:C15" si="6">D11-1</f>
        <v>40.5</v>
      </c>
      <c r="D11" s="86">
        <v>41.5</v>
      </c>
      <c r="E11" s="86">
        <f t="shared" ref="E11:E15" si="7">D11+1</f>
        <v>42.5</v>
      </c>
      <c r="F11" s="86">
        <f t="shared" ref="F11:F15" si="8">E11+1</f>
        <v>43.5</v>
      </c>
      <c r="G11" s="86">
        <f>F11+1.2</f>
        <v>44.7</v>
      </c>
      <c r="H11" s="87">
        <f>G11+1.2</f>
        <v>45.9</v>
      </c>
      <c r="I11" s="78"/>
      <c r="J11" s="92"/>
      <c r="K11" s="93" t="s">
        <v>206</v>
      </c>
      <c r="L11" s="93" t="s">
        <v>147</v>
      </c>
      <c r="M11" s="93" t="s">
        <v>161</v>
      </c>
      <c r="N11" s="93" t="s">
        <v>206</v>
      </c>
      <c r="O11" s="93" t="s">
        <v>159</v>
      </c>
      <c r="P11" s="72"/>
    </row>
    <row r="12" s="69" customFormat="1" ht="21" customHeight="1" spans="1:16">
      <c r="A12" s="89" t="s">
        <v>163</v>
      </c>
      <c r="B12" s="86">
        <f>C12</f>
        <v>9.5</v>
      </c>
      <c r="C12" s="86">
        <f>D12</f>
        <v>9.5</v>
      </c>
      <c r="D12" s="86">
        <v>9.5</v>
      </c>
      <c r="E12" s="86">
        <f t="shared" ref="E12:H12" si="9">D12</f>
        <v>9.5</v>
      </c>
      <c r="F12" s="86">
        <f t="shared" si="9"/>
        <v>9.5</v>
      </c>
      <c r="G12" s="86">
        <f t="shared" si="9"/>
        <v>9.5</v>
      </c>
      <c r="H12" s="87">
        <f t="shared" si="9"/>
        <v>9.5</v>
      </c>
      <c r="I12" s="78"/>
      <c r="J12" s="92"/>
      <c r="K12" s="93" t="s">
        <v>164</v>
      </c>
      <c r="L12" s="93" t="s">
        <v>147</v>
      </c>
      <c r="M12" s="93" t="s">
        <v>156</v>
      </c>
      <c r="N12" s="93" t="s">
        <v>147</v>
      </c>
      <c r="O12" s="93" t="s">
        <v>165</v>
      </c>
      <c r="P12" s="72"/>
    </row>
    <row r="13" s="69" customFormat="1" ht="21" customHeight="1" spans="1:16">
      <c r="A13" s="89" t="s">
        <v>166</v>
      </c>
      <c r="B13" s="86">
        <f>C13</f>
        <v>9</v>
      </c>
      <c r="C13" s="86">
        <f>D13</f>
        <v>9</v>
      </c>
      <c r="D13" s="86">
        <v>9</v>
      </c>
      <c r="E13" s="86">
        <f t="shared" ref="E13:H13" si="10">D13</f>
        <v>9</v>
      </c>
      <c r="F13" s="86">
        <f t="shared" si="10"/>
        <v>9</v>
      </c>
      <c r="G13" s="86">
        <f t="shared" si="10"/>
        <v>9</v>
      </c>
      <c r="H13" s="87">
        <f t="shared" si="10"/>
        <v>9</v>
      </c>
      <c r="I13" s="78"/>
      <c r="J13" s="92"/>
      <c r="K13" s="93" t="s">
        <v>167</v>
      </c>
      <c r="L13" s="93" t="s">
        <v>167</v>
      </c>
      <c r="M13" s="93" t="s">
        <v>209</v>
      </c>
      <c r="N13" s="93" t="s">
        <v>167</v>
      </c>
      <c r="O13" s="93" t="s">
        <v>167</v>
      </c>
      <c r="P13" s="72"/>
    </row>
    <row r="14" s="69" customFormat="1" ht="21" customHeight="1" spans="1:16">
      <c r="A14" s="89" t="s">
        <v>168</v>
      </c>
      <c r="B14" s="86">
        <f>C14-1</f>
        <v>53</v>
      </c>
      <c r="C14" s="86">
        <f t="shared" si="6"/>
        <v>54</v>
      </c>
      <c r="D14" s="86">
        <v>55</v>
      </c>
      <c r="E14" s="86">
        <f t="shared" si="7"/>
        <v>56</v>
      </c>
      <c r="F14" s="86">
        <f t="shared" si="8"/>
        <v>57</v>
      </c>
      <c r="G14" s="86">
        <f>F14+1.5</f>
        <v>58.5</v>
      </c>
      <c r="H14" s="87">
        <f>G14+1.5</f>
        <v>60</v>
      </c>
      <c r="I14" s="78"/>
      <c r="J14" s="92"/>
      <c r="K14" s="93" t="s">
        <v>147</v>
      </c>
      <c r="L14" s="93" t="s">
        <v>169</v>
      </c>
      <c r="M14" s="93" t="s">
        <v>169</v>
      </c>
      <c r="N14" s="93" t="s">
        <v>167</v>
      </c>
      <c r="O14" s="93" t="s">
        <v>167</v>
      </c>
      <c r="P14" s="72"/>
    </row>
    <row r="15" s="69" customFormat="1" ht="21" customHeight="1" spans="1:16">
      <c r="A15" s="89" t="s">
        <v>170</v>
      </c>
      <c r="B15" s="86">
        <f t="shared" ref="B15:B20" si="11">C15-0.5</f>
        <v>59.5</v>
      </c>
      <c r="C15" s="86">
        <f t="shared" si="6"/>
        <v>60</v>
      </c>
      <c r="D15" s="86">
        <v>61</v>
      </c>
      <c r="E15" s="86">
        <f t="shared" si="7"/>
        <v>62</v>
      </c>
      <c r="F15" s="86">
        <f t="shared" si="8"/>
        <v>63</v>
      </c>
      <c r="G15" s="86">
        <f>F15+0.5</f>
        <v>63.5</v>
      </c>
      <c r="H15" s="87">
        <f>G15+0.5</f>
        <v>64</v>
      </c>
      <c r="I15" s="78"/>
      <c r="J15" s="92"/>
      <c r="K15" s="93" t="s">
        <v>147</v>
      </c>
      <c r="L15" s="93" t="s">
        <v>147</v>
      </c>
      <c r="M15" s="93" t="s">
        <v>147</v>
      </c>
      <c r="N15" s="93" t="s">
        <v>147</v>
      </c>
      <c r="O15" s="93" t="s">
        <v>147</v>
      </c>
      <c r="P15" s="72"/>
    </row>
    <row r="16" s="69" customFormat="1" ht="21" customHeight="1" spans="1:16">
      <c r="A16" s="89" t="s">
        <v>171</v>
      </c>
      <c r="B16" s="86">
        <f>C16-0.8</f>
        <v>21.8</v>
      </c>
      <c r="C16" s="86">
        <f>D16-0.8</f>
        <v>22.6</v>
      </c>
      <c r="D16" s="86">
        <v>23.4</v>
      </c>
      <c r="E16" s="86">
        <f>D16+0.8</f>
        <v>24.2</v>
      </c>
      <c r="F16" s="86">
        <f>E16+0.8</f>
        <v>25</v>
      </c>
      <c r="G16" s="86">
        <f>F16+1.3</f>
        <v>26.3</v>
      </c>
      <c r="H16" s="87">
        <f>G16+1.3</f>
        <v>27.6</v>
      </c>
      <c r="I16" s="78"/>
      <c r="J16" s="92"/>
      <c r="K16" s="93" t="s">
        <v>147</v>
      </c>
      <c r="L16" s="93" t="s">
        <v>147</v>
      </c>
      <c r="M16" s="93" t="s">
        <v>147</v>
      </c>
      <c r="N16" s="93" t="s">
        <v>147</v>
      </c>
      <c r="O16" s="93" t="s">
        <v>147</v>
      </c>
      <c r="P16" s="72"/>
    </row>
    <row r="17" s="69" customFormat="1" ht="21" customHeight="1" spans="1:16">
      <c r="A17" s="89" t="s">
        <v>172</v>
      </c>
      <c r="B17" s="86">
        <f>C17-0.7</f>
        <v>18.4</v>
      </c>
      <c r="C17" s="86">
        <f>D17-0.7</f>
        <v>19.1</v>
      </c>
      <c r="D17" s="86">
        <v>19.8</v>
      </c>
      <c r="E17" s="86">
        <f>D17+0.7</f>
        <v>20.5</v>
      </c>
      <c r="F17" s="86">
        <f>E17+0.7</f>
        <v>21.2</v>
      </c>
      <c r="G17" s="86">
        <f>F17+0.9</f>
        <v>22.1</v>
      </c>
      <c r="H17" s="87">
        <f>G17+0.9</f>
        <v>23</v>
      </c>
      <c r="I17" s="78"/>
      <c r="J17" s="92"/>
      <c r="K17" s="93" t="s">
        <v>147</v>
      </c>
      <c r="L17" s="93" t="s">
        <v>147</v>
      </c>
      <c r="M17" s="93" t="s">
        <v>147</v>
      </c>
      <c r="N17" s="93" t="s">
        <v>147</v>
      </c>
      <c r="O17" s="93" t="s">
        <v>147</v>
      </c>
      <c r="P17" s="72"/>
    </row>
    <row r="18" s="69" customFormat="1" ht="21" customHeight="1" spans="1:16">
      <c r="A18" s="89" t="s">
        <v>173</v>
      </c>
      <c r="B18" s="86">
        <f t="shared" si="11"/>
        <v>12.5</v>
      </c>
      <c r="C18" s="86">
        <f t="shared" ref="C18:C20" si="12">D18-0.5</f>
        <v>13</v>
      </c>
      <c r="D18" s="86">
        <v>13.5</v>
      </c>
      <c r="E18" s="86">
        <f>D18+0.5</f>
        <v>14</v>
      </c>
      <c r="F18" s="86">
        <f>E18+0.5</f>
        <v>14.5</v>
      </c>
      <c r="G18" s="86">
        <f>F18+0.7</f>
        <v>15.2</v>
      </c>
      <c r="H18" s="87">
        <f>G18+0.7</f>
        <v>15.9</v>
      </c>
      <c r="I18" s="78"/>
      <c r="J18" s="92"/>
      <c r="K18" s="93" t="s">
        <v>167</v>
      </c>
      <c r="L18" s="93" t="s">
        <v>209</v>
      </c>
      <c r="M18" s="93" t="s">
        <v>210</v>
      </c>
      <c r="N18" s="93" t="s">
        <v>167</v>
      </c>
      <c r="O18" s="93" t="s">
        <v>149</v>
      </c>
      <c r="P18" s="72"/>
    </row>
    <row r="19" s="69" customFormat="1" ht="21" customHeight="1" spans="1:16">
      <c r="A19" s="89" t="s">
        <v>175</v>
      </c>
      <c r="B19" s="86">
        <f t="shared" si="11"/>
        <v>35</v>
      </c>
      <c r="C19" s="86">
        <f t="shared" si="12"/>
        <v>35.5</v>
      </c>
      <c r="D19" s="86">
        <v>36</v>
      </c>
      <c r="E19" s="86">
        <f t="shared" ref="E19:G19" si="13">D19+0.5</f>
        <v>36.5</v>
      </c>
      <c r="F19" s="86">
        <f t="shared" si="13"/>
        <v>37</v>
      </c>
      <c r="G19" s="86">
        <f t="shared" si="13"/>
        <v>37.5</v>
      </c>
      <c r="H19" s="87">
        <f t="shared" ref="H19:H23" si="14">G19</f>
        <v>37.5</v>
      </c>
      <c r="I19" s="78"/>
      <c r="J19" s="92"/>
      <c r="K19" s="93" t="s">
        <v>147</v>
      </c>
      <c r="L19" s="93" t="s">
        <v>169</v>
      </c>
      <c r="M19" s="93" t="s">
        <v>169</v>
      </c>
      <c r="N19" s="93" t="s">
        <v>147</v>
      </c>
      <c r="O19" s="93" t="s">
        <v>147</v>
      </c>
      <c r="P19" s="72"/>
    </row>
    <row r="20" s="69" customFormat="1" ht="21" customHeight="1" spans="1:16">
      <c r="A20" s="89" t="s">
        <v>176</v>
      </c>
      <c r="B20" s="86">
        <f t="shared" si="11"/>
        <v>25</v>
      </c>
      <c r="C20" s="86">
        <f t="shared" si="12"/>
        <v>25.5</v>
      </c>
      <c r="D20" s="86">
        <v>26</v>
      </c>
      <c r="E20" s="86">
        <f>D20+0.5</f>
        <v>26.5</v>
      </c>
      <c r="F20" s="86">
        <f>E20+0.5</f>
        <v>27</v>
      </c>
      <c r="G20" s="86">
        <f>F20+0.75</f>
        <v>27.75</v>
      </c>
      <c r="H20" s="87">
        <f t="shared" si="14"/>
        <v>27.75</v>
      </c>
      <c r="I20" s="78"/>
      <c r="J20" s="92"/>
      <c r="K20" s="93" t="s">
        <v>164</v>
      </c>
      <c r="L20" s="93" t="s">
        <v>147</v>
      </c>
      <c r="M20" s="93" t="s">
        <v>156</v>
      </c>
      <c r="N20" s="93" t="s">
        <v>147</v>
      </c>
      <c r="O20" s="93" t="s">
        <v>165</v>
      </c>
      <c r="P20" s="72"/>
    </row>
    <row r="21" s="69" customFormat="1" ht="19" customHeight="1" spans="1:16">
      <c r="A21" s="89" t="s">
        <v>177</v>
      </c>
      <c r="B21" s="86">
        <f>C21</f>
        <v>19</v>
      </c>
      <c r="C21" s="86">
        <f>D21-1</f>
        <v>19</v>
      </c>
      <c r="D21" s="86">
        <v>20</v>
      </c>
      <c r="E21" s="86">
        <f t="shared" ref="E21:E23" si="15">D21</f>
        <v>20</v>
      </c>
      <c r="F21" s="86">
        <f>E21+1.5</f>
        <v>21.5</v>
      </c>
      <c r="G21" s="86">
        <f t="shared" ref="G21:G23" si="16">F21</f>
        <v>21.5</v>
      </c>
      <c r="H21" s="87">
        <f t="shared" si="14"/>
        <v>21.5</v>
      </c>
      <c r="I21" s="78"/>
      <c r="J21" s="92"/>
      <c r="K21" s="93" t="s">
        <v>169</v>
      </c>
      <c r="L21" s="93" t="s">
        <v>147</v>
      </c>
      <c r="M21" s="93" t="s">
        <v>147</v>
      </c>
      <c r="N21" s="93" t="s">
        <v>167</v>
      </c>
      <c r="O21" s="93" t="s">
        <v>167</v>
      </c>
      <c r="P21" s="94"/>
    </row>
    <row r="22" s="68" customFormat="1" ht="24" customHeight="1" spans="1:16">
      <c r="A22" s="89" t="s">
        <v>178</v>
      </c>
      <c r="B22" s="86">
        <f>C22</f>
        <v>16</v>
      </c>
      <c r="C22" s="86">
        <f>D22-1</f>
        <v>16</v>
      </c>
      <c r="D22" s="86">
        <v>17</v>
      </c>
      <c r="E22" s="86">
        <f t="shared" si="15"/>
        <v>17</v>
      </c>
      <c r="F22" s="86">
        <f>E22+1.5</f>
        <v>18.5</v>
      </c>
      <c r="G22" s="86">
        <f t="shared" si="16"/>
        <v>18.5</v>
      </c>
      <c r="H22" s="87">
        <f t="shared" si="14"/>
        <v>18.5</v>
      </c>
      <c r="I22" s="78"/>
      <c r="J22" s="92"/>
      <c r="K22" s="93" t="s">
        <v>147</v>
      </c>
      <c r="L22" s="93" t="s">
        <v>147</v>
      </c>
      <c r="M22" s="93" t="s">
        <v>147</v>
      </c>
      <c r="N22" s="93" t="s">
        <v>147</v>
      </c>
      <c r="O22" s="93" t="s">
        <v>147</v>
      </c>
      <c r="P22" s="95"/>
    </row>
    <row r="23" s="68" customFormat="1" ht="24" customHeight="1" spans="1:16">
      <c r="A23" s="89" t="s">
        <v>179</v>
      </c>
      <c r="B23" s="86">
        <v>13</v>
      </c>
      <c r="C23" s="86">
        <f>D23</f>
        <v>13</v>
      </c>
      <c r="D23" s="86">
        <v>13</v>
      </c>
      <c r="E23" s="86">
        <f t="shared" si="15"/>
        <v>13</v>
      </c>
      <c r="F23" s="86">
        <f>E23+2</f>
        <v>15</v>
      </c>
      <c r="G23" s="86">
        <f t="shared" si="16"/>
        <v>15</v>
      </c>
      <c r="H23" s="87">
        <f t="shared" si="14"/>
        <v>15</v>
      </c>
      <c r="I23" s="78"/>
      <c r="J23" s="92"/>
      <c r="K23" s="93" t="s">
        <v>147</v>
      </c>
      <c r="L23" s="93" t="s">
        <v>147</v>
      </c>
      <c r="M23" s="93" t="s">
        <v>147</v>
      </c>
      <c r="N23" s="93" t="s">
        <v>147</v>
      </c>
      <c r="O23" s="93" t="s">
        <v>147</v>
      </c>
      <c r="P23" s="95"/>
    </row>
    <row r="24" s="68" customFormat="1" ht="47" customHeight="1" spans="1:16">
      <c r="A24" s="96"/>
      <c r="B24" s="96"/>
      <c r="C24" s="96"/>
      <c r="D24" s="96"/>
      <c r="E24" s="96"/>
      <c r="F24" s="96"/>
      <c r="G24" s="96"/>
      <c r="H24" s="96"/>
      <c r="I24" s="96"/>
      <c r="K24" s="97"/>
    </row>
    <row r="25" s="68" customFormat="1" ht="47" customHeight="1" spans="1:16">
      <c r="A25" s="96"/>
      <c r="B25" s="96"/>
      <c r="C25" s="96"/>
      <c r="D25" s="96"/>
      <c r="E25" s="96"/>
      <c r="F25" s="96"/>
      <c r="G25" s="96"/>
      <c r="H25" s="96"/>
      <c r="I25" s="96"/>
      <c r="K25" s="97"/>
    </row>
    <row r="26" s="68" customFormat="1" ht="47" customHeight="1" spans="1:16">
      <c r="A26" s="96"/>
      <c r="B26" s="96"/>
      <c r="C26" s="96"/>
      <c r="D26" s="96"/>
      <c r="E26" s="96"/>
      <c r="F26" s="96"/>
      <c r="G26" s="96"/>
      <c r="H26" s="96"/>
      <c r="I26" s="96"/>
      <c r="J26" s="68" t="s">
        <v>266</v>
      </c>
      <c r="K26" s="97"/>
      <c r="L26" s="68" t="s">
        <v>181</v>
      </c>
      <c r="M26" s="68" t="s">
        <v>126</v>
      </c>
      <c r="N26" s="68" t="s">
        <v>182</v>
      </c>
      <c r="O26" s="68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J11" sqref="J11:M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268</v>
      </c>
      <c r="B2" s="7" t="s">
        <v>269</v>
      </c>
      <c r="C2" s="7" t="s">
        <v>270</v>
      </c>
      <c r="D2" s="7" t="s">
        <v>271</v>
      </c>
      <c r="E2" s="7" t="s">
        <v>272</v>
      </c>
      <c r="F2" s="7" t="s">
        <v>273</v>
      </c>
      <c r="G2" s="7" t="s">
        <v>274</v>
      </c>
      <c r="H2" s="7" t="s">
        <v>275</v>
      </c>
      <c r="I2" s="6" t="s">
        <v>276</v>
      </c>
      <c r="J2" s="6" t="s">
        <v>277</v>
      </c>
      <c r="K2" s="6" t="s">
        <v>278</v>
      </c>
      <c r="L2" s="6" t="s">
        <v>279</v>
      </c>
      <c r="M2" s="6" t="s">
        <v>280</v>
      </c>
      <c r="N2" s="7" t="s">
        <v>281</v>
      </c>
      <c r="O2" s="7" t="s">
        <v>282</v>
      </c>
    </row>
    <row r="3" s="2" customFormat="1" ht="18" customHeight="1" spans="1:15">
      <c r="A3" s="6"/>
      <c r="B3" s="10"/>
      <c r="C3" s="10"/>
      <c r="D3" s="10"/>
      <c r="E3" s="10"/>
      <c r="F3" s="10"/>
      <c r="G3" s="10"/>
      <c r="H3" s="10"/>
      <c r="I3" s="6" t="s">
        <v>283</v>
      </c>
      <c r="J3" s="6" t="s">
        <v>283</v>
      </c>
      <c r="K3" s="6" t="s">
        <v>283</v>
      </c>
      <c r="L3" s="6" t="s">
        <v>283</v>
      </c>
      <c r="M3" s="6" t="s">
        <v>283</v>
      </c>
      <c r="N3" s="10"/>
      <c r="O3" s="10"/>
    </row>
    <row r="4" s="2" customFormat="1" ht="18" customHeight="1" spans="1:15">
      <c r="A4" s="34">
        <v>1</v>
      </c>
      <c r="B4" s="29" t="s">
        <v>284</v>
      </c>
      <c r="C4" s="30" t="s">
        <v>285</v>
      </c>
      <c r="D4" s="14" t="s">
        <v>103</v>
      </c>
      <c r="E4" s="15" t="s">
        <v>47</v>
      </c>
      <c r="F4" s="13" t="s">
        <v>286</v>
      </c>
      <c r="G4" s="66" t="s">
        <v>79</v>
      </c>
      <c r="H4" s="67"/>
      <c r="I4" s="34">
        <v>1</v>
      </c>
      <c r="J4" s="34"/>
      <c r="K4" s="34">
        <v>1</v>
      </c>
      <c r="L4" s="34"/>
      <c r="M4" s="34">
        <v>1</v>
      </c>
      <c r="N4" s="67">
        <f>SUM(I4:M4)</f>
        <v>3</v>
      </c>
      <c r="O4" s="67"/>
    </row>
    <row r="5" s="2" customFormat="1" ht="18" customHeight="1" spans="1:15">
      <c r="A5" s="34">
        <v>2</v>
      </c>
      <c r="B5" s="29" t="s">
        <v>287</v>
      </c>
      <c r="C5" s="30" t="s">
        <v>285</v>
      </c>
      <c r="D5" s="14" t="s">
        <v>102</v>
      </c>
      <c r="E5" s="15" t="s">
        <v>47</v>
      </c>
      <c r="F5" s="13" t="s">
        <v>286</v>
      </c>
      <c r="G5" s="66" t="s">
        <v>79</v>
      </c>
      <c r="H5" s="67"/>
      <c r="I5" s="34"/>
      <c r="J5" s="34">
        <v>1</v>
      </c>
      <c r="K5" s="34"/>
      <c r="L5" s="34">
        <v>1</v>
      </c>
      <c r="M5" s="34">
        <v>1</v>
      </c>
      <c r="N5" s="67">
        <f>SUM(I5:M5)</f>
        <v>3</v>
      </c>
      <c r="O5" s="67"/>
    </row>
    <row r="6" s="2" customFormat="1" ht="18" customHeight="1" spans="1:15">
      <c r="A6" s="34">
        <v>3</v>
      </c>
      <c r="B6" s="29" t="s">
        <v>288</v>
      </c>
      <c r="C6" s="30" t="s">
        <v>285</v>
      </c>
      <c r="D6" s="14" t="s">
        <v>101</v>
      </c>
      <c r="E6" s="15" t="s">
        <v>47</v>
      </c>
      <c r="F6" s="13" t="s">
        <v>286</v>
      </c>
      <c r="G6" s="66" t="s">
        <v>79</v>
      </c>
      <c r="H6" s="67"/>
      <c r="I6" s="34">
        <v>1</v>
      </c>
      <c r="J6" s="34">
        <v>1</v>
      </c>
      <c r="K6" s="34"/>
      <c r="L6" s="34">
        <v>1</v>
      </c>
      <c r="M6" s="34"/>
      <c r="N6" s="67">
        <f>SUM(I6:M6)</f>
        <v>3</v>
      </c>
      <c r="O6" s="67"/>
    </row>
    <row r="7" s="2" customFormat="1" ht="18" customHeight="1" spans="1:15">
      <c r="A7" s="34">
        <v>4</v>
      </c>
      <c r="B7" s="29" t="s">
        <v>289</v>
      </c>
      <c r="C7" s="30" t="s">
        <v>285</v>
      </c>
      <c r="D7" s="14" t="s">
        <v>104</v>
      </c>
      <c r="E7" s="15" t="s">
        <v>47</v>
      </c>
      <c r="F7" s="13" t="s">
        <v>286</v>
      </c>
      <c r="G7" s="66" t="s">
        <v>79</v>
      </c>
      <c r="H7" s="67"/>
      <c r="I7" s="34">
        <v>1</v>
      </c>
      <c r="J7" s="34"/>
      <c r="K7" s="34">
        <v>1</v>
      </c>
      <c r="L7" s="34"/>
      <c r="M7" s="34">
        <v>1</v>
      </c>
      <c r="N7" s="67">
        <f>SUM(I7:M7)</f>
        <v>3</v>
      </c>
      <c r="O7" s="67"/>
    </row>
    <row r="8" s="2" customFormat="1" ht="18" customHeight="1" spans="1:15">
      <c r="A8" s="34"/>
      <c r="B8" s="29"/>
      <c r="C8" s="30"/>
      <c r="D8" s="14"/>
      <c r="E8" s="15"/>
      <c r="F8" s="13"/>
      <c r="G8" s="66"/>
      <c r="H8" s="67"/>
      <c r="I8" s="34"/>
      <c r="J8" s="34"/>
      <c r="K8" s="34"/>
      <c r="L8" s="34"/>
      <c r="M8" s="34"/>
      <c r="N8" s="67"/>
      <c r="O8" s="67"/>
    </row>
    <row r="9" s="2" customFormat="1" ht="18" customHeight="1" spans="1:15">
      <c r="A9" s="34"/>
      <c r="B9" s="15"/>
      <c r="C9" s="30"/>
      <c r="D9" s="14"/>
      <c r="E9" s="15"/>
      <c r="F9" s="13"/>
      <c r="G9" s="66"/>
      <c r="H9" s="67"/>
      <c r="I9" s="34"/>
      <c r="J9" s="34"/>
      <c r="K9" s="34"/>
      <c r="L9" s="34"/>
      <c r="M9" s="34"/>
      <c r="N9" s="67"/>
      <c r="O9" s="67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1" t="s">
        <v>290</v>
      </c>
      <c r="B11" s="22"/>
      <c r="C11" s="22"/>
      <c r="D11" s="23"/>
      <c r="E11" s="24"/>
      <c r="F11" s="42"/>
      <c r="G11" s="42"/>
      <c r="H11" s="42"/>
      <c r="I11" s="33"/>
      <c r="J11" s="21" t="s">
        <v>291</v>
      </c>
      <c r="K11" s="22"/>
      <c r="L11" s="22"/>
      <c r="M11" s="23"/>
      <c r="N11" s="22"/>
      <c r="O11" s="25"/>
    </row>
    <row r="12" s="1" customFormat="1" ht="72.95" customHeight="1" spans="1:15">
      <c r="A12" s="26" t="s">
        <v>292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2026-05-19T00:59:27Z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