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第一批2650" sheetId="5" r:id="rId7"/>
    <sheet name="验货尺寸表 (尾期第一批)" sheetId="17" r:id="rId8"/>
    <sheet name="验货尺寸表 (尾期) 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<sst xmlns="http://schemas.openxmlformats.org/spreadsheetml/2006/main" count="1164" uniqueCount="407">
  <si>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</si>
  <si>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</si>
  <si>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</si>
  <si>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</si>
  <si>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</si>
  <si>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</si>
  <si>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</si>
  <si>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</si>
  <si>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</si>
  <si>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</si>
  <si>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</si>
  <si>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</si>
  <si>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</si>
  <si>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</si>
  <si>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</si>
  <si>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</si>
  <si>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</si>
  <si>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</si>
  <si>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</si>
  <si>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</si>
  <si>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</si>
  <si>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</si>
  <si>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</si>
  <si>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</si>
  <si>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</si>
  <si>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</si>
  <si>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</si>
  <si>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</si>
  <si>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</si>
  <si>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</si>
  <si>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</si>
  <si>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</si>
  <si>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</si>
  <si>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</si>
  <si>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</si>
  <si>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</si>
  <si>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</si>
  <si>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</si>
  <si>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</si>
  <si>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</si>
  <si>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</si>
  <si>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</si>
  <si>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</si>
  <si>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</si>
  <si>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</si>
  <si>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</si>
  <si>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</si>
  <si>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</si>
  <si>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</si>
  <si>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</si>
  <si>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</si>
  <si>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</si>
  <si>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</si>
  <si>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</si>
  <si>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</si>
  <si>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</si>
  <si>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</si>
  <si>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</si>
  <si>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</si>
  <si>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</si>
  <si>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</si>
  <si>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</si>
  <si>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TAJJBO82716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</si>
  <si>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</si>
  <si>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</si>
  <si>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</si>
  <si>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</si>
  <si>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</si>
  <si>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</si>
  <si>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</si>
  <si>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</si>
  <si>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</si>
  <si>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</si>
  <si>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</si>
  <si>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</si>
  <si>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</si>
  <si>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</si>
  <si>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</si>
  <si>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CGDD26051100006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</si>
  <si>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</si>
  <si>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</si>
  <si>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</si>
  <si>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</si>
  <si>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</si>
  <si>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</si>
  <si>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</si>
  <si>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</si>
  <si>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</si>
  <si>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</si>
  <si>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</si>
  <si>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</si>
  <si>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</si>
  <si>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</si>
  <si>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</si>
  <si>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</si>
  <si>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</si>
  <si>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</si>
  <si>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</si>
  <si>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</si>
  <si>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</si>
  <si>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</si>
  <si>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</si>
  <si>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</si>
  <si>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</si>
  <si>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</si>
  <si>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</si>
  <si>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</si>
  <si>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</si>
  <si>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</si>
  <si>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</si>
  <si>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</si>
  <si>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</si>
  <si>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</si>
  <si>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</si>
  <si>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</si>
  <si>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</si>
  <si>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冰草蓝</t>
  </si>
  <si>
    <t>冰沁绿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</si>
  <si>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</si>
  <si>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</si>
  <si>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</si>
  <si>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</si>
  <si>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</si>
  <si>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</si>
  <si>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</si>
  <si>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1、前领容皱，后领织带容皱</t>
  </si>
  <si>
    <t>2、上袖容皱不均匀，侧骨容皱，不顺直</t>
  </si>
  <si>
    <t>3、冚脚起扭，不顺直。脚唛起针底大眼皮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</si>
  <si>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</si>
  <si>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</si>
  <si>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</si>
  <si>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</si>
  <si>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</si>
  <si>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</si>
  <si>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</si>
  <si>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</si>
  <si>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</si>
  <si>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</si>
  <si>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</si>
  <si>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</si>
  <si>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</si>
  <si>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</si>
  <si>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</si>
  <si>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</si>
  <si>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</si>
  <si>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</si>
  <si>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</si>
  <si>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</si>
  <si>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</si>
  <si>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</si>
  <si>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</si>
  <si>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</si>
  <si>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</si>
  <si>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</si>
  <si>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</si>
  <si>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</si>
  <si>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</si>
  <si>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</si>
  <si>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</si>
  <si>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</t>
  </si>
  <si>
    <t>胸围</t>
  </si>
  <si>
    <t>腰围</t>
  </si>
  <si>
    <t>摆围</t>
  </si>
  <si>
    <t>±0.5</t>
  </si>
  <si>
    <t>肩宽</t>
  </si>
  <si>
    <t>-0.2</t>
  </si>
  <si>
    <t>肩点短袖长</t>
  </si>
  <si>
    <t>±0.3</t>
  </si>
  <si>
    <t>+0.3</t>
  </si>
  <si>
    <t>袖肥/2（参考值）</t>
  </si>
  <si>
    <t>+00</t>
  </si>
  <si>
    <t>短袖口/2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</si>
  <si>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</si>
  <si>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</si>
  <si>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</si>
  <si>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</si>
  <si>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</si>
  <si>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</si>
  <si>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</si>
  <si>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</si>
  <si>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2025/12/20-2月</t>
  </si>
  <si>
    <t>CGDD25111000077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</si>
  <si>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</si>
  <si>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</si>
  <si>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</si>
  <si>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</si>
  <si>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</si>
  <si>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</si>
  <si>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</si>
  <si>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</si>
  <si>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1、领口外翻，后领织带起豆角，领口压边线有宽窄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</si>
  <si>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</si>
  <si>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</si>
  <si>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</si>
  <si>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</si>
  <si>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</si>
  <si>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+0.5 +0.5</t>
  </si>
  <si>
    <t>+0 +0</t>
  </si>
  <si>
    <t>+0 -0.2</t>
  </si>
  <si>
    <t>+0 -1</t>
  </si>
  <si>
    <t>-0.5 -1</t>
  </si>
  <si>
    <t>-0.5 -0.5</t>
  </si>
  <si>
    <t>+0 -0.5</t>
  </si>
  <si>
    <t>+1 +0</t>
  </si>
  <si>
    <t>-1 -1.5</t>
  </si>
  <si>
    <t>-1 -1</t>
  </si>
  <si>
    <t>+1 +1</t>
  </si>
  <si>
    <t>-0.2 -0.5</t>
  </si>
  <si>
    <t>+0.3 +0</t>
  </si>
  <si>
    <t>+0.5 +0.3</t>
  </si>
  <si>
    <t>+0.2 +0</t>
  </si>
  <si>
    <t>TOREAD-QC尾期检验报告书</t>
  </si>
  <si>
    <t>期货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</si>
  <si>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</si>
  <si>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</si>
  <si>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</si>
  <si>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</si>
  <si>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</si>
  <si>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</si>
  <si>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</si>
  <si>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</si>
  <si>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</si>
  <si>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</si>
  <si>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</si>
  <si>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</si>
  <si>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</si>
  <si>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</si>
  <si>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</si>
  <si>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</si>
  <si>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</si>
  <si>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</si>
  <si>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</si>
  <si>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采购凭证编号：CGDD26051100006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</si>
  <si>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</si>
  <si>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</si>
  <si>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</si>
  <si>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</si>
  <si>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</si>
  <si>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</si>
  <si>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</si>
  <si>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</si>
  <si>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</si>
  <si>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</si>
  <si>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</si>
  <si>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</si>
  <si>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</si>
  <si>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</si>
  <si>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</si>
  <si>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</si>
  <si>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</si>
  <si>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</si>
  <si>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1.领口不圆顺，后领织带起拱</t>
  </si>
  <si>
    <t>2.袖圈容皱，不圆顺，旗唛有卷边现象，线头没有清理干净</t>
  </si>
  <si>
    <t>3.下脚冚线起扭，止口外露不均匀。污渍没有清理干净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</si>
  <si>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</si>
  <si>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</si>
  <si>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</si>
  <si>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</si>
  <si>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</si>
  <si>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</si>
  <si>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</si>
  <si>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走货2900件，抽查125件，发现4件不良品，已按照以上提出的问题点改正，可以出货</t>
  </si>
  <si>
    <t>服装QC部门</t>
  </si>
  <si>
    <t>检验人</t>
  </si>
  <si>
    <t>-0.5 +0 +0</t>
  </si>
  <si>
    <t>+0 +0 +0.5</t>
  </si>
  <si>
    <t>+0 -0.5 +0</t>
  </si>
  <si>
    <t>-1 +0 -0.5</t>
  </si>
  <si>
    <t>-2 -1 -1</t>
  </si>
  <si>
    <t>+0 +0 -1</t>
  </si>
  <si>
    <t>+0 +0 +0</t>
  </si>
  <si>
    <t>+0 +1 +0</t>
  </si>
  <si>
    <t>-1 +0 +0</t>
  </si>
  <si>
    <t>+0 +0 +1</t>
  </si>
  <si>
    <t>+0 +1 +1</t>
  </si>
  <si>
    <t>-1 -1 +0</t>
  </si>
  <si>
    <t>-1 +2 +0</t>
  </si>
  <si>
    <t>-1 +1 -1</t>
  </si>
  <si>
    <t>-0.5 +0 -0.2</t>
  </si>
  <si>
    <t>+0 +0.5 +0</t>
  </si>
  <si>
    <t>+0 -0.2 +0.2</t>
  </si>
  <si>
    <t>+0.5 +0.5 +0</t>
  </si>
  <si>
    <t>+0.5 +0.5 +0.5</t>
  </si>
  <si>
    <t>+0 +0 +0.3</t>
  </si>
  <si>
    <t>+0.3 +0 +0</t>
  </si>
  <si>
    <t>+0.5 +0 +0</t>
  </si>
  <si>
    <t>+0.2 +0.2 +0</t>
  </si>
  <si>
    <t>-0.2 +0 +0</t>
  </si>
  <si>
    <t>+0.3 +0.3 +0.3</t>
  </si>
  <si>
    <t>-0.3 -0.6 -0.3</t>
  </si>
  <si>
    <t>+0 -0.2 +0</t>
  </si>
  <si>
    <t>-0.6 -0.4 -0.4</t>
  </si>
  <si>
    <t>-0.5 -0.5 -0.5</t>
  </si>
  <si>
    <t>-0.4 -0.4 -0.2</t>
  </si>
  <si>
    <t>+0.2 +0 +0.2</t>
  </si>
  <si>
    <t>-0.4 -0.4 +0</t>
  </si>
  <si>
    <t>黑色</t>
  </si>
  <si>
    <t>+0.5 +0 +0.8</t>
  </si>
  <si>
    <t>+0 +0.8 +0.8</t>
  </si>
  <si>
    <t>-1 -0.8 -1</t>
  </si>
  <si>
    <t>+0.5 -0.2 -1</t>
  </si>
  <si>
    <t>+1 -0.5 -0.5</t>
  </si>
  <si>
    <t>+0.5 +0 -1</t>
  </si>
  <si>
    <t>+1 +0.5 +1</t>
  </si>
  <si>
    <t>+1 +1 +0</t>
  </si>
  <si>
    <t>-1 -1 -0.5</t>
  </si>
  <si>
    <t>-0.5 -1 -1</t>
  </si>
  <si>
    <t>+0.5 +0 +0.3</t>
  </si>
  <si>
    <t>+0.5 +0.5 +0.3</t>
  </si>
  <si>
    <t>+1 +0 +0.5</t>
  </si>
  <si>
    <t>+0 +0.5 +0.5</t>
  </si>
  <si>
    <t>+0 +0.2 +0.3</t>
  </si>
  <si>
    <t>+0.3 +0.3 +0</t>
  </si>
  <si>
    <t>+0.2 +0 +0</t>
  </si>
  <si>
    <t>+0 +0.2 +0</t>
  </si>
  <si>
    <t>+0 +0 +0.2</t>
  </si>
  <si>
    <t>+0 +0.3 +0.2</t>
  </si>
  <si>
    <t>-0.3 +0 +0</t>
  </si>
  <si>
    <t>+0 +0 +0.4</t>
  </si>
  <si>
    <t>+0.6 +0.5 +0.5</t>
  </si>
  <si>
    <t>+0.3 +0.5 +0.3</t>
  </si>
  <si>
    <t>+0.6 +0.5 +0</t>
  </si>
  <si>
    <t>+0.3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</si>
  <si>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</si>
  <si>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</si>
  <si>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</si>
  <si>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</si>
  <si>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</si>
  <si>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</si>
  <si>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</si>
  <si>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</si>
  <si>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</si>
  <si>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</si>
  <si>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</si>
  <si>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</si>
  <si>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</si>
  <si>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</si>
  <si>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</si>
  <si>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</si>
  <si>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</si>
  <si>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19SS白色</t>
  </si>
  <si>
    <t>TAJJBO81715/82716</t>
  </si>
  <si>
    <t>海天</t>
  </si>
  <si>
    <t>YES</t>
  </si>
  <si>
    <t>灰冰蓝</t>
  </si>
  <si>
    <t>26SS松山绿</t>
  </si>
  <si>
    <t>制表时间：2026/5/4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</si>
  <si>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</si>
  <si>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</si>
  <si>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</si>
  <si>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</si>
  <si>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</si>
  <si>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</si>
  <si>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</si>
  <si>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</si>
  <si>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</si>
  <si>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</si>
  <si>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制表时间：2026/5/5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</si>
  <si>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</si>
  <si>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</si>
  <si>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</si>
  <si>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</si>
  <si>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</si>
  <si>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</si>
  <si>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</si>
  <si>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</si>
  <si>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</si>
  <si>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</si>
  <si>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</si>
  <si>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</si>
  <si>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</si>
  <si>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</si>
  <si>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</si>
  <si>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</si>
  <si>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</si>
  <si>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</si>
  <si>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</si>
  <si>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</si>
  <si>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</si>
  <si>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</si>
  <si>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</si>
  <si>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</si>
  <si>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</si>
  <si>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</si>
  <si>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</si>
  <si>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</si>
  <si>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</si>
  <si>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</si>
  <si>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</si>
  <si>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</si>
  <si>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</si>
  <si>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</si>
  <si>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</si>
  <si>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</si>
  <si>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</si>
  <si>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</si>
  <si>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松山绿</t>
  </si>
  <si>
    <t>制表时间：2026/5/6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</si>
  <si>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</si>
  <si>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</si>
  <si>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</si>
  <si>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</si>
  <si>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</si>
  <si>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</si>
  <si>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制表时间：4-30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</si>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</sst>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4" fillId="0" borderId="17" xfId="55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178" fontId="26" fillId="0" borderId="18" xfId="0" applyNumberFormat="1" applyFont="1" applyFill="1" applyBorder="1" applyAlignment="1">
      <alignment horizontal="center" vertical="center"/>
    </xf>
    <xf numFmtId="178" fontId="26" fillId="0" borderId="19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/>
    </xf>
    <xf numFmtId="180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9" fillId="0" borderId="2" xfId="55" applyFont="1" applyFill="1" applyBorder="1" applyAlignment="1">
      <alignment horizontal="left"/>
    </xf>
    <xf numFmtId="179" fontId="27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shrinkToFit="1"/>
    </xf>
    <xf numFmtId="0" fontId="26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0" fontId="24" fillId="0" borderId="16" xfId="55" applyFont="1" applyFill="1" applyBorder="1" applyAlignment="1">
      <alignment horizontal="center"/>
    </xf>
    <xf numFmtId="49" fontId="35" fillId="0" borderId="2" xfId="51" applyNumberFormat="1" applyFont="1" applyFill="1" applyBorder="1" applyAlignment="1">
      <alignment horizontal="center" vertical="center"/>
    </xf>
    <xf numFmtId="49" fontId="22" fillId="0" borderId="16" xfId="54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17" xfId="0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9" fillId="0" borderId="16" xfId="55" applyFont="1" applyFill="1" applyBorder="1" applyAlignment="1">
      <alignment horizontal="left"/>
    </xf>
    <xf numFmtId="179" fontId="35" fillId="0" borderId="17" xfId="0" applyNumberFormat="1" applyFont="1" applyFill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center" vertical="center"/>
    </xf>
    <xf numFmtId="0" fontId="26" fillId="0" borderId="44" xfId="0" applyNumberFormat="1" applyFont="1" applyFill="1" applyBorder="1" applyAlignment="1">
      <alignment horizontal="center" vertical="center"/>
    </xf>
    <xf numFmtId="0" fontId="16" fillId="0" borderId="45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4" xfId="54" applyNumberFormat="1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4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34" fillId="0" borderId="47" xfId="52" applyFont="1" applyBorder="1" applyAlignment="1">
      <alignment horizontal="center" vertical="center"/>
    </xf>
    <xf numFmtId="0" fontId="14" fillId="0" borderId="47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4" fillId="0" borderId="26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4" fillId="0" borderId="55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34" fillId="0" borderId="56" xfId="52" applyFont="1" applyBorder="1" applyAlignment="1">
      <alignment vertical="center"/>
    </xf>
    <xf numFmtId="58" fontId="17" fillId="0" borderId="56" xfId="52" applyNumberFormat="1" applyFont="1" applyBorder="1" applyAlignment="1">
      <alignment vertical="center"/>
    </xf>
    <xf numFmtId="0" fontId="34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4" fillId="0" borderId="58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59" xfId="52" applyFont="1" applyFill="1" applyBorder="1" applyAlignment="1">
      <alignment horizontal="left" vertical="center"/>
    </xf>
    <xf numFmtId="0" fontId="34" fillId="0" borderId="60" xfId="52" applyFont="1" applyFill="1" applyBorder="1" applyAlignment="1">
      <alignment horizontal="center" vertical="center"/>
    </xf>
    <xf numFmtId="0" fontId="34" fillId="0" borderId="61" xfId="52" applyFont="1" applyFill="1" applyBorder="1" applyAlignment="1">
      <alignment horizontal="center" vertical="center"/>
    </xf>
    <xf numFmtId="0" fontId="34" fillId="0" borderId="62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2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34" fillId="0" borderId="56" xfId="52" applyFont="1" applyBorder="1" applyAlignment="1">
      <alignment horizontal="left" vertical="center"/>
    </xf>
    <xf numFmtId="0" fontId="34" fillId="0" borderId="59" xfId="52" applyFont="1" applyBorder="1" applyAlignment="1">
      <alignment horizontal="left" vertical="center"/>
    </xf>
    <xf numFmtId="0" fontId="14" fillId="0" borderId="60" xfId="52" applyFont="1" applyBorder="1" applyAlignment="1">
      <alignment vertical="center"/>
    </xf>
    <xf numFmtId="0" fontId="17" fillId="0" borderId="61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17" fillId="0" borderId="61" xfId="52" applyFont="1" applyBorder="1" applyAlignment="1">
      <alignment vertical="center"/>
    </xf>
    <xf numFmtId="0" fontId="14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left" vertical="center"/>
    </xf>
    <xf numFmtId="0" fontId="14" fillId="0" borderId="60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14" fillId="0" borderId="61" xfId="52" applyFont="1" applyBorder="1" applyAlignment="1">
      <alignment horizontal="center" vertical="center"/>
    </xf>
    <xf numFmtId="0" fontId="17" fillId="0" borderId="61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3" xfId="52" applyFont="1" applyBorder="1" applyAlignment="1">
      <alignment horizontal="left" vertical="center" wrapText="1"/>
    </xf>
    <xf numFmtId="0" fontId="14" fillId="0" borderId="54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40" fillId="0" borderId="71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shrinkToFit="1"/>
    </xf>
    <xf numFmtId="0" fontId="34" fillId="0" borderId="58" xfId="0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0" fontId="34" fillId="0" borderId="59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54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4" fillId="0" borderId="46" xfId="52" applyFont="1" applyBorder="1" applyAlignment="1">
      <alignment vertical="center"/>
    </xf>
    <xf numFmtId="0" fontId="42" fillId="0" borderId="56" xfId="52" applyFont="1" applyBorder="1" applyAlignment="1">
      <alignment horizontal="center" vertical="center"/>
    </xf>
    <xf numFmtId="0" fontId="34" fillId="0" borderId="47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4" fillId="0" borderId="75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34" fillId="0" borderId="38" xfId="52" applyFont="1" applyBorder="1" applyAlignment="1">
      <alignment horizontal="center" vertical="center"/>
    </xf>
    <xf numFmtId="0" fontId="34" fillId="0" borderId="76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939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9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605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98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98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407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89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51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749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8225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988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702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511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987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117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89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70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8128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041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46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558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844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176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176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7176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616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60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892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70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041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8128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892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638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844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127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79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841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6414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367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12">
        <v>1</v>
      </c>
      <c r="B2" s="453" t="s">
        <v>1</v>
      </c>
    </row>
    <row r="3" spans="1:2">
      <c r="A3" s="12">
        <v>2</v>
      </c>
      <c r="B3" s="453" t="s">
        <v>2</v>
      </c>
    </row>
    <row r="4" spans="1:2">
      <c r="A4" s="12">
        <v>3</v>
      </c>
      <c r="B4" s="453" t="s">
        <v>3</v>
      </c>
    </row>
    <row r="5" spans="1:2">
      <c r="A5" s="12">
        <v>4</v>
      </c>
      <c r="B5" s="453" t="s">
        <v>4</v>
      </c>
    </row>
    <row r="6" spans="1:2">
      <c r="A6" s="12">
        <v>5</v>
      </c>
      <c r="B6" s="453" t="s">
        <v>5</v>
      </c>
    </row>
    <row r="7" spans="1:2">
      <c r="A7" s="12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12">
        <v>1</v>
      </c>
      <c r="B10" s="457" t="s">
        <v>9</v>
      </c>
    </row>
    <row r="11" spans="1:2">
      <c r="A11" s="12">
        <v>2</v>
      </c>
      <c r="B11" s="453" t="s">
        <v>10</v>
      </c>
    </row>
    <row r="12" spans="1:2">
      <c r="A12" s="12">
        <v>3</v>
      </c>
      <c r="B12" s="455" t="s">
        <v>11</v>
      </c>
    </row>
    <row r="13" spans="1:2">
      <c r="A13" s="12">
        <v>4</v>
      </c>
      <c r="B13" s="453" t="s">
        <v>12</v>
      </c>
    </row>
    <row r="14" spans="1:2">
      <c r="A14" s="12">
        <v>5</v>
      </c>
      <c r="B14" s="453" t="s">
        <v>13</v>
      </c>
    </row>
    <row r="15" spans="1:2">
      <c r="A15" s="12">
        <v>6</v>
      </c>
      <c r="B15" s="453" t="s">
        <v>14</v>
      </c>
    </row>
    <row r="16" spans="1:2">
      <c r="A16" s="12">
        <v>7</v>
      </c>
      <c r="B16" s="453" t="s">
        <v>15</v>
      </c>
    </row>
    <row r="17" spans="1:2">
      <c r="A17" s="12">
        <v>8</v>
      </c>
      <c r="B17" s="453" t="s">
        <v>16</v>
      </c>
    </row>
    <row r="18" spans="1:2">
      <c r="A18" s="12">
        <v>9</v>
      </c>
      <c r="B18" s="453" t="s">
        <v>17</v>
      </c>
    </row>
    <row r="19" spans="1:2">
      <c r="A19" s="12"/>
      <c r="B19" s="453"/>
    </row>
    <row r="20" ht="20.25" spans="1:2">
      <c r="A20" s="451"/>
      <c r="B20" s="452" t="s">
        <v>18</v>
      </c>
    </row>
    <row r="21" spans="1:2">
      <c r="A21" s="12">
        <v>1</v>
      </c>
      <c r="B21" s="458" t="s">
        <v>19</v>
      </c>
    </row>
    <row r="22" spans="1:2">
      <c r="A22" s="12">
        <v>2</v>
      </c>
      <c r="B22" s="453" t="s">
        <v>20</v>
      </c>
    </row>
    <row r="23" spans="1:2">
      <c r="A23" s="12">
        <v>3</v>
      </c>
      <c r="B23" s="453" t="s">
        <v>21</v>
      </c>
    </row>
    <row r="24" spans="1:2">
      <c r="A24" s="12">
        <v>4</v>
      </c>
      <c r="B24" s="453" t="s">
        <v>22</v>
      </c>
    </row>
    <row r="25" spans="1:2">
      <c r="A25" s="12">
        <v>5</v>
      </c>
      <c r="B25" s="453" t="s">
        <v>23</v>
      </c>
    </row>
    <row r="26" spans="1:2">
      <c r="A26" s="12">
        <v>6</v>
      </c>
      <c r="B26" s="453" t="s">
        <v>24</v>
      </c>
    </row>
    <row r="27" spans="1:2">
      <c r="A27" s="12">
        <v>7</v>
      </c>
      <c r="B27" s="453" t="s">
        <v>25</v>
      </c>
    </row>
    <row r="28" spans="1:2">
      <c r="A28" s="12"/>
      <c r="B28" s="453"/>
    </row>
    <row r="29" ht="20.25" spans="1:2">
      <c r="A29" s="451"/>
      <c r="B29" s="452" t="s">
        <v>26</v>
      </c>
    </row>
    <row r="30" spans="1:2">
      <c r="A30" s="12">
        <v>1</v>
      </c>
      <c r="B30" s="458" t="s">
        <v>27</v>
      </c>
    </row>
    <row r="31" spans="1:2">
      <c r="A31" s="12">
        <v>2</v>
      </c>
      <c r="B31" s="453" t="s">
        <v>28</v>
      </c>
    </row>
    <row r="32" spans="1:2">
      <c r="A32" s="12">
        <v>3</v>
      </c>
      <c r="B32" s="453" t="s">
        <v>29</v>
      </c>
    </row>
    <row r="33" ht="28.5" spans="1:2">
      <c r="A33" s="12">
        <v>4</v>
      </c>
      <c r="B33" s="453" t="s">
        <v>30</v>
      </c>
    </row>
    <row r="34" spans="1:2">
      <c r="A34" s="12">
        <v>5</v>
      </c>
      <c r="B34" s="453" t="s">
        <v>31</v>
      </c>
    </row>
    <row r="35" spans="1:2">
      <c r="A35" s="12">
        <v>6</v>
      </c>
      <c r="B35" s="453" t="s">
        <v>32</v>
      </c>
    </row>
    <row r="36" spans="1:2">
      <c r="A36" s="12">
        <v>7</v>
      </c>
      <c r="B36" s="453" t="s">
        <v>33</v>
      </c>
    </row>
    <row r="37" spans="1:2">
      <c r="A37" s="12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323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324</v>
      </c>
      <c r="B2" s="5" t="s">
        <v>325</v>
      </c>
      <c r="C2" s="5" t="s">
        <v>326</v>
      </c>
      <c r="D2" s="5" t="s">
        <v>327</v>
      </c>
      <c r="E2" s="70" t="s">
        <v>328</v>
      </c>
      <c r="F2" s="5" t="s">
        <v>329</v>
      </c>
      <c r="G2" s="5" t="s">
        <v>330</v>
      </c>
      <c r="H2" s="71" t="s">
        <v>331</v>
      </c>
      <c r="I2" s="4" t="s">
        <v>332</v>
      </c>
      <c r="J2" s="4" t="s">
        <v>333</v>
      </c>
      <c r="K2" s="4" t="s">
        <v>334</v>
      </c>
      <c r="L2" s="4" t="s">
        <v>335</v>
      </c>
      <c r="M2" s="4" t="s">
        <v>336</v>
      </c>
      <c r="N2" s="5" t="s">
        <v>337</v>
      </c>
      <c r="O2" s="5" t="s">
        <v>338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8"/>
      <c r="O3" s="8"/>
    </row>
    <row r="4" ht="20" customHeight="1" spans="1:15">
      <c r="A4" s="74">
        <v>1</v>
      </c>
      <c r="B4" s="14">
        <v>260427109</v>
      </c>
      <c r="C4" s="14" t="s">
        <v>339</v>
      </c>
      <c r="D4" s="14" t="s">
        <v>340</v>
      </c>
      <c r="E4" s="15" t="s">
        <v>341</v>
      </c>
      <c r="F4" s="27" t="s">
        <v>342</v>
      </c>
      <c r="G4" s="75" t="s">
        <v>65</v>
      </c>
      <c r="H4" s="11" t="s">
        <v>65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 t="shared" ref="N4:N9" si="0">SUM(I4:M4)</f>
        <v>3</v>
      </c>
      <c r="O4" s="11" t="s">
        <v>343</v>
      </c>
    </row>
    <row r="5" ht="20" customHeight="1" spans="1:15">
      <c r="A5" s="74">
        <v>2</v>
      </c>
      <c r="B5" s="14">
        <v>260427113</v>
      </c>
      <c r="C5" s="14" t="s">
        <v>339</v>
      </c>
      <c r="D5" s="14" t="s">
        <v>117</v>
      </c>
      <c r="E5" s="15" t="s">
        <v>341</v>
      </c>
      <c r="F5" s="27" t="s">
        <v>342</v>
      </c>
      <c r="G5" s="75" t="s">
        <v>65</v>
      </c>
      <c r="H5" s="11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 t="shared" si="0"/>
        <v>3</v>
      </c>
      <c r="O5" s="11" t="s">
        <v>343</v>
      </c>
    </row>
    <row r="6" ht="20" customHeight="1" spans="1:15">
      <c r="A6" s="74">
        <v>3</v>
      </c>
      <c r="B6" s="14">
        <v>260427114</v>
      </c>
      <c r="C6" s="14" t="s">
        <v>339</v>
      </c>
      <c r="D6" s="14" t="s">
        <v>344</v>
      </c>
      <c r="E6" s="15" t="s">
        <v>341</v>
      </c>
      <c r="F6" s="27" t="s">
        <v>342</v>
      </c>
      <c r="G6" s="75" t="s">
        <v>65</v>
      </c>
      <c r="H6" s="11" t="s">
        <v>65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 t="shared" si="0"/>
        <v>4</v>
      </c>
      <c r="O6" s="11" t="s">
        <v>343</v>
      </c>
    </row>
    <row r="7" ht="20" customHeight="1" spans="1:15">
      <c r="A7" s="74">
        <v>4</v>
      </c>
      <c r="B7" s="14">
        <v>260427115</v>
      </c>
      <c r="C7" s="14" t="s">
        <v>339</v>
      </c>
      <c r="D7" s="14" t="s">
        <v>116</v>
      </c>
      <c r="E7" s="15" t="s">
        <v>341</v>
      </c>
      <c r="F7" s="27" t="s">
        <v>342</v>
      </c>
      <c r="G7" s="75" t="s">
        <v>65</v>
      </c>
      <c r="H7" s="11" t="s">
        <v>65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 t="shared" si="0"/>
        <v>3</v>
      </c>
      <c r="O7" s="11" t="s">
        <v>343</v>
      </c>
    </row>
    <row r="8" ht="20" customHeight="1" spans="1:15">
      <c r="A8" s="74">
        <v>5</v>
      </c>
      <c r="B8" s="14">
        <v>260427112</v>
      </c>
      <c r="C8" s="14" t="s">
        <v>339</v>
      </c>
      <c r="D8" s="14" t="s">
        <v>345</v>
      </c>
      <c r="E8" s="15" t="s">
        <v>341</v>
      </c>
      <c r="F8" s="27" t="s">
        <v>342</v>
      </c>
      <c r="G8" s="75" t="s">
        <v>65</v>
      </c>
      <c r="H8" s="11" t="s">
        <v>65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 t="shared" si="0"/>
        <v>3</v>
      </c>
      <c r="O8" s="11" t="s">
        <v>343</v>
      </c>
    </row>
    <row r="9" ht="20" customHeight="1" spans="1:15">
      <c r="A9" s="74">
        <v>6</v>
      </c>
      <c r="B9" s="14">
        <v>260508118</v>
      </c>
      <c r="C9" s="14" t="s">
        <v>339</v>
      </c>
      <c r="D9" s="14" t="s">
        <v>296</v>
      </c>
      <c r="E9" s="15" t="s">
        <v>341</v>
      </c>
      <c r="F9" s="27" t="s">
        <v>342</v>
      </c>
      <c r="G9" s="75" t="s">
        <v>65</v>
      </c>
      <c r="H9" s="11" t="s">
        <v>65</v>
      </c>
      <c r="I9" s="76">
        <v>2</v>
      </c>
      <c r="J9" s="76">
        <v>0</v>
      </c>
      <c r="K9" s="76">
        <v>1</v>
      </c>
      <c r="L9" s="76">
        <v>0</v>
      </c>
      <c r="M9" s="76">
        <v>0</v>
      </c>
      <c r="N9" s="11">
        <f t="shared" si="0"/>
        <v>3</v>
      </c>
      <c r="O9" s="11" t="s">
        <v>343</v>
      </c>
    </row>
    <row r="10" ht="20" customHeight="1" spans="1:15">
      <c r="A10" s="74"/>
      <c r="B10" s="14"/>
      <c r="C10" s="14"/>
      <c r="D10" s="14"/>
      <c r="E10" s="15"/>
      <c r="F10" s="27"/>
      <c r="G10" s="75"/>
      <c r="H10" s="11"/>
      <c r="I10" s="76"/>
      <c r="J10" s="76"/>
      <c r="K10" s="76"/>
      <c r="L10" s="76"/>
      <c r="M10" s="76"/>
      <c r="N10" s="11"/>
      <c r="O10" s="11"/>
    </row>
    <row r="11" ht="20" customHeight="1" spans="1:15">
      <c r="A11" s="11"/>
      <c r="B11" s="60"/>
      <c r="C11" s="60"/>
      <c r="D11" s="60"/>
      <c r="E11" s="77"/>
      <c r="F11" s="60"/>
      <c r="G11" s="11"/>
      <c r="H11" s="12"/>
      <c r="I11" s="78"/>
      <c r="J11" s="76"/>
      <c r="K11" s="76"/>
      <c r="L11" s="76"/>
      <c r="M11" s="11"/>
      <c r="N11" s="11"/>
      <c r="O11" s="12"/>
    </row>
    <row r="12" s="2" customFormat="1" ht="18.75" spans="1:15">
      <c r="A12" s="19" t="s">
        <v>346</v>
      </c>
      <c r="B12" s="20"/>
      <c r="C12" s="60"/>
      <c r="D12" s="21"/>
      <c r="E12" s="79"/>
      <c r="F12" s="60"/>
      <c r="G12" s="11"/>
      <c r="H12" s="34"/>
      <c r="I12" s="29"/>
      <c r="J12" s="19" t="s">
        <v>347</v>
      </c>
      <c r="K12" s="20"/>
      <c r="L12" s="20"/>
      <c r="M12" s="21"/>
      <c r="N12" s="20"/>
      <c r="O12" s="23"/>
    </row>
    <row r="13" ht="61" customHeight="1" spans="1:15">
      <c r="A13" s="80" t="s">
        <v>348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2" sqref="A2:M13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324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4" t="s">
        <v>350</v>
      </c>
      <c r="H2" s="4"/>
      <c r="I2" s="4" t="s">
        <v>351</v>
      </c>
      <c r="J2" s="4"/>
      <c r="K2" s="6" t="s">
        <v>352</v>
      </c>
      <c r="L2" s="53" t="s">
        <v>353</v>
      </c>
      <c r="M2" s="7" t="s">
        <v>354</v>
      </c>
    </row>
    <row r="3" s="1" customFormat="1" ht="16.5" spans="1:13">
      <c r="A3" s="4"/>
      <c r="B3" s="8"/>
      <c r="C3" s="8"/>
      <c r="D3" s="8"/>
      <c r="E3" s="8"/>
      <c r="F3" s="8"/>
      <c r="G3" s="4" t="s">
        <v>355</v>
      </c>
      <c r="H3" s="4" t="s">
        <v>356</v>
      </c>
      <c r="I3" s="4" t="s">
        <v>355</v>
      </c>
      <c r="J3" s="4" t="s">
        <v>356</v>
      </c>
      <c r="K3" s="9"/>
      <c r="L3" s="54"/>
      <c r="M3" s="10"/>
    </row>
    <row r="4" ht="22" customHeight="1" spans="1:13">
      <c r="A4" s="55">
        <v>1</v>
      </c>
      <c r="B4" s="27" t="s">
        <v>342</v>
      </c>
      <c r="C4" s="14">
        <v>260427109</v>
      </c>
      <c r="D4" s="14" t="s">
        <v>339</v>
      </c>
      <c r="E4" s="14" t="s">
        <v>340</v>
      </c>
      <c r="F4" s="15" t="s">
        <v>341</v>
      </c>
      <c r="G4" s="56">
        <v>-0.02</v>
      </c>
      <c r="H4" s="57">
        <v>-0.01</v>
      </c>
      <c r="I4" s="57">
        <v>-0.02</v>
      </c>
      <c r="J4" s="57">
        <v>-0.01</v>
      </c>
      <c r="K4" s="58"/>
      <c r="L4" s="11"/>
      <c r="M4" s="11"/>
    </row>
    <row r="5" ht="22" customHeight="1" spans="1:13">
      <c r="A5" s="55">
        <v>2</v>
      </c>
      <c r="B5" s="27" t="s">
        <v>342</v>
      </c>
      <c r="C5" s="14">
        <v>260427113</v>
      </c>
      <c r="D5" s="14" t="s">
        <v>339</v>
      </c>
      <c r="E5" s="14" t="s">
        <v>117</v>
      </c>
      <c r="F5" s="15" t="s">
        <v>341</v>
      </c>
      <c r="G5" s="56">
        <v>-0.02</v>
      </c>
      <c r="H5" s="57">
        <v>0</v>
      </c>
      <c r="I5" s="56">
        <v>-0.03</v>
      </c>
      <c r="J5" s="57">
        <v>-0.01</v>
      </c>
      <c r="K5" s="58"/>
      <c r="L5" s="11"/>
      <c r="M5" s="11"/>
    </row>
    <row r="6" ht="22" customHeight="1" spans="1:13">
      <c r="A6" s="55">
        <v>3</v>
      </c>
      <c r="B6" s="27" t="s">
        <v>342</v>
      </c>
      <c r="C6" s="14">
        <v>260427114</v>
      </c>
      <c r="D6" s="14" t="s">
        <v>339</v>
      </c>
      <c r="E6" s="14" t="s">
        <v>344</v>
      </c>
      <c r="F6" s="15" t="s">
        <v>341</v>
      </c>
      <c r="G6" s="56">
        <v>-0.01</v>
      </c>
      <c r="H6" s="57">
        <v>-0.01</v>
      </c>
      <c r="I6" s="57">
        <v>-0.01</v>
      </c>
      <c r="J6" s="57">
        <v>-0.01</v>
      </c>
      <c r="K6" s="58"/>
      <c r="L6" s="11"/>
      <c r="M6" s="11"/>
    </row>
    <row r="7" ht="22" customHeight="1" spans="1:13">
      <c r="A7" s="55">
        <v>4</v>
      </c>
      <c r="B7" s="27" t="s">
        <v>342</v>
      </c>
      <c r="C7" s="14">
        <v>260427115</v>
      </c>
      <c r="D7" s="14" t="s">
        <v>339</v>
      </c>
      <c r="E7" s="14" t="s">
        <v>116</v>
      </c>
      <c r="F7" s="15" t="s">
        <v>341</v>
      </c>
      <c r="G7" s="56">
        <v>-0.01</v>
      </c>
      <c r="H7" s="57">
        <v>-0.01</v>
      </c>
      <c r="I7" s="56">
        <v>-0.01</v>
      </c>
      <c r="J7" s="57">
        <v>-0.01</v>
      </c>
      <c r="K7" s="58"/>
      <c r="L7" s="11"/>
      <c r="M7" s="11"/>
    </row>
    <row r="8" ht="22" customHeight="1" spans="1:13">
      <c r="A8" s="55">
        <v>5</v>
      </c>
      <c r="B8" s="27" t="s">
        <v>342</v>
      </c>
      <c r="C8" s="14">
        <v>260427112</v>
      </c>
      <c r="D8" s="14" t="s">
        <v>339</v>
      </c>
      <c r="E8" s="14" t="s">
        <v>345</v>
      </c>
      <c r="F8" s="15" t="s">
        <v>341</v>
      </c>
      <c r="G8" s="56">
        <v>-0.015</v>
      </c>
      <c r="H8" s="57">
        <v>-0.01</v>
      </c>
      <c r="I8" s="56">
        <v>-0.015</v>
      </c>
      <c r="J8" s="57">
        <v>-0.01</v>
      </c>
      <c r="K8" s="58"/>
      <c r="L8" s="12"/>
      <c r="M8" s="12"/>
    </row>
    <row r="9" ht="22" customHeight="1" spans="1:13">
      <c r="A9" s="55">
        <v>6</v>
      </c>
      <c r="B9" s="27" t="s">
        <v>342</v>
      </c>
      <c r="C9" s="14">
        <v>260508118</v>
      </c>
      <c r="D9" s="14" t="s">
        <v>339</v>
      </c>
      <c r="E9" s="14" t="s">
        <v>296</v>
      </c>
      <c r="F9" s="15" t="s">
        <v>341</v>
      </c>
      <c r="G9" s="56">
        <v>-0.01</v>
      </c>
      <c r="H9" s="57">
        <v>-0.01</v>
      </c>
      <c r="I9" s="56">
        <v>-0.01</v>
      </c>
      <c r="J9" s="57">
        <v>-0.01</v>
      </c>
      <c r="K9" s="58"/>
      <c r="L9" s="12"/>
      <c r="M9" s="12"/>
    </row>
    <row r="10" ht="22" customHeight="1" spans="1:13">
      <c r="A10" s="55"/>
      <c r="B10" s="27"/>
      <c r="C10" s="14"/>
      <c r="D10" s="14"/>
      <c r="E10" s="14"/>
      <c r="F10" s="47"/>
      <c r="G10" s="56"/>
      <c r="H10" s="57"/>
      <c r="I10" s="56"/>
      <c r="J10" s="57"/>
      <c r="K10" s="58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8"/>
      <c r="H11" s="62"/>
      <c r="I11" s="62"/>
      <c r="J11" s="62"/>
      <c r="K11" s="58"/>
      <c r="L11" s="12"/>
      <c r="M11" s="12"/>
    </row>
    <row r="12" s="2" customFormat="1" ht="18.75" spans="1:13">
      <c r="A12" s="19" t="s">
        <v>357</v>
      </c>
      <c r="B12" s="20"/>
      <c r="C12" s="20"/>
      <c r="D12" s="60"/>
      <c r="E12" s="21"/>
      <c r="F12" s="61"/>
      <c r="G12" s="29"/>
      <c r="H12" s="19" t="s">
        <v>347</v>
      </c>
      <c r="I12" s="20"/>
      <c r="J12" s="20"/>
      <c r="K12" s="21"/>
      <c r="L12" s="63"/>
      <c r="M12" s="23"/>
    </row>
    <row r="13" ht="84" customHeight="1" spans="1:13">
      <c r="A13" s="64" t="s">
        <v>358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2" sqref="A2:W1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360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35" t="s">
        <v>361</v>
      </c>
      <c r="H2" s="36"/>
      <c r="I2" s="37"/>
      <c r="J2" s="35" t="s">
        <v>362</v>
      </c>
      <c r="K2" s="36"/>
      <c r="L2" s="37"/>
      <c r="M2" s="35" t="s">
        <v>363</v>
      </c>
      <c r="N2" s="36"/>
      <c r="O2" s="37"/>
      <c r="P2" s="35" t="s">
        <v>364</v>
      </c>
      <c r="Q2" s="36"/>
      <c r="R2" s="37"/>
      <c r="S2" s="36" t="s">
        <v>365</v>
      </c>
      <c r="T2" s="36"/>
      <c r="U2" s="37"/>
      <c r="V2" s="31" t="s">
        <v>366</v>
      </c>
      <c r="W2" s="31" t="s">
        <v>338</v>
      </c>
    </row>
    <row r="3" s="1" customFormat="1" ht="16.5" spans="1:23">
      <c r="A3" s="8"/>
      <c r="B3" s="38"/>
      <c r="C3" s="38"/>
      <c r="D3" s="38"/>
      <c r="E3" s="38"/>
      <c r="F3" s="38"/>
      <c r="G3" s="4" t="s">
        <v>367</v>
      </c>
      <c r="H3" s="4" t="s">
        <v>67</v>
      </c>
      <c r="I3" s="4" t="s">
        <v>329</v>
      </c>
      <c r="J3" s="4" t="s">
        <v>367</v>
      </c>
      <c r="K3" s="4" t="s">
        <v>67</v>
      </c>
      <c r="L3" s="4" t="s">
        <v>329</v>
      </c>
      <c r="M3" s="4" t="s">
        <v>367</v>
      </c>
      <c r="N3" s="4" t="s">
        <v>67</v>
      </c>
      <c r="O3" s="4" t="s">
        <v>329</v>
      </c>
      <c r="P3" s="4" t="s">
        <v>367</v>
      </c>
      <c r="Q3" s="4" t="s">
        <v>67</v>
      </c>
      <c r="R3" s="4" t="s">
        <v>329</v>
      </c>
      <c r="S3" s="4" t="s">
        <v>367</v>
      </c>
      <c r="T3" s="4" t="s">
        <v>67</v>
      </c>
      <c r="U3" s="4" t="s">
        <v>329</v>
      </c>
      <c r="V3" s="39"/>
      <c r="W3" s="39"/>
    </row>
    <row r="4" ht="20" customHeight="1" spans="1:23">
      <c r="A4" s="26" t="s">
        <v>368</v>
      </c>
      <c r="B4" s="27" t="s">
        <v>342</v>
      </c>
      <c r="C4" s="14">
        <v>260427109</v>
      </c>
      <c r="D4" s="14" t="s">
        <v>339</v>
      </c>
      <c r="E4" s="14" t="s">
        <v>340</v>
      </c>
      <c r="F4" s="15" t="s">
        <v>341</v>
      </c>
      <c r="G4" s="40" t="s">
        <v>369</v>
      </c>
      <c r="H4" s="40"/>
      <c r="I4" s="40" t="s">
        <v>370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371</v>
      </c>
      <c r="W4" s="11"/>
    </row>
    <row r="5" ht="20" customHeight="1" spans="1:23">
      <c r="A5" s="26" t="s">
        <v>368</v>
      </c>
      <c r="B5" s="27" t="s">
        <v>342</v>
      </c>
      <c r="C5" s="14">
        <v>260427113</v>
      </c>
      <c r="D5" s="14" t="s">
        <v>339</v>
      </c>
      <c r="E5" s="14" t="s">
        <v>117</v>
      </c>
      <c r="F5" s="15" t="s">
        <v>341</v>
      </c>
      <c r="G5" s="42" t="s">
        <v>372</v>
      </c>
      <c r="H5" s="43"/>
      <c r="I5" s="44"/>
      <c r="J5" s="42" t="s">
        <v>373</v>
      </c>
      <c r="K5" s="43"/>
      <c r="L5" s="44"/>
      <c r="M5" s="35" t="s">
        <v>374</v>
      </c>
      <c r="N5" s="36"/>
      <c r="O5" s="37"/>
      <c r="P5" s="35" t="s">
        <v>375</v>
      </c>
      <c r="Q5" s="36"/>
      <c r="R5" s="37"/>
      <c r="S5" s="36" t="s">
        <v>376</v>
      </c>
      <c r="T5" s="36"/>
      <c r="U5" s="37"/>
      <c r="V5" s="11"/>
      <c r="W5" s="11"/>
    </row>
    <row r="6" ht="20" customHeight="1" spans="1:23">
      <c r="A6" s="26" t="s">
        <v>368</v>
      </c>
      <c r="B6" s="27" t="s">
        <v>342</v>
      </c>
      <c r="C6" s="14">
        <v>260427114</v>
      </c>
      <c r="D6" s="14" t="s">
        <v>339</v>
      </c>
      <c r="E6" s="14" t="s">
        <v>344</v>
      </c>
      <c r="F6" s="15" t="s">
        <v>341</v>
      </c>
      <c r="G6" s="45" t="s">
        <v>367</v>
      </c>
      <c r="H6" s="45" t="s">
        <v>67</v>
      </c>
      <c r="I6" s="45" t="s">
        <v>329</v>
      </c>
      <c r="J6" s="45" t="s">
        <v>367</v>
      </c>
      <c r="K6" s="45" t="s">
        <v>67</v>
      </c>
      <c r="L6" s="45" t="s">
        <v>329</v>
      </c>
      <c r="M6" s="4" t="s">
        <v>367</v>
      </c>
      <c r="N6" s="4" t="s">
        <v>67</v>
      </c>
      <c r="O6" s="4" t="s">
        <v>329</v>
      </c>
      <c r="P6" s="4" t="s">
        <v>367</v>
      </c>
      <c r="Q6" s="4" t="s">
        <v>67</v>
      </c>
      <c r="R6" s="4" t="s">
        <v>329</v>
      </c>
      <c r="S6" s="4" t="s">
        <v>367</v>
      </c>
      <c r="T6" s="4" t="s">
        <v>67</v>
      </c>
      <c r="U6" s="4" t="s">
        <v>329</v>
      </c>
      <c r="V6" s="11"/>
      <c r="W6" s="11"/>
    </row>
    <row r="7" ht="18.75" spans="1:23">
      <c r="A7" s="26" t="s">
        <v>368</v>
      </c>
      <c r="B7" s="27" t="s">
        <v>342</v>
      </c>
      <c r="C7" s="14">
        <v>260427115</v>
      </c>
      <c r="D7" s="14" t="s">
        <v>339</v>
      </c>
      <c r="E7" s="14" t="s">
        <v>116</v>
      </c>
      <c r="F7" s="15" t="s">
        <v>341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368</v>
      </c>
      <c r="B8" s="27" t="s">
        <v>342</v>
      </c>
      <c r="C8" s="14">
        <v>260427112</v>
      </c>
      <c r="D8" s="14" t="s">
        <v>339</v>
      </c>
      <c r="E8" s="14" t="s">
        <v>345</v>
      </c>
      <c r="F8" s="15" t="s">
        <v>341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368</v>
      </c>
      <c r="B9" s="27" t="s">
        <v>342</v>
      </c>
      <c r="C9" s="14">
        <v>260508118</v>
      </c>
      <c r="D9" s="14" t="s">
        <v>339</v>
      </c>
      <c r="E9" s="14" t="s">
        <v>296</v>
      </c>
      <c r="F9" s="15" t="s">
        <v>341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46"/>
      <c r="B10" s="27"/>
      <c r="C10" s="14"/>
      <c r="D10" s="14"/>
      <c r="E10" s="14"/>
      <c r="F10" s="4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46"/>
      <c r="B11" s="48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6"/>
      <c r="B12" s="48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357</v>
      </c>
      <c r="B13" s="20"/>
      <c r="C13" s="20"/>
      <c r="D13" s="20"/>
      <c r="E13" s="21"/>
      <c r="F13" s="22"/>
      <c r="G13" s="29"/>
      <c r="H13" s="34"/>
      <c r="I13" s="34"/>
      <c r="J13" s="19" t="s">
        <v>347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51" t="s">
        <v>377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379</v>
      </c>
      <c r="B2" s="31" t="s">
        <v>325</v>
      </c>
      <c r="C2" s="31" t="s">
        <v>326</v>
      </c>
      <c r="D2" s="31" t="s">
        <v>327</v>
      </c>
      <c r="E2" s="31" t="s">
        <v>328</v>
      </c>
      <c r="F2" s="31" t="s">
        <v>329</v>
      </c>
      <c r="G2" s="30" t="s">
        <v>380</v>
      </c>
      <c r="H2" s="30" t="s">
        <v>381</v>
      </c>
      <c r="I2" s="30" t="s">
        <v>382</v>
      </c>
      <c r="J2" s="30" t="s">
        <v>381</v>
      </c>
      <c r="K2" s="30" t="s">
        <v>383</v>
      </c>
      <c r="L2" s="30" t="s">
        <v>381</v>
      </c>
      <c r="M2" s="31" t="s">
        <v>366</v>
      </c>
      <c r="N2" s="31" t="s">
        <v>338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379</v>
      </c>
      <c r="B4" s="33" t="s">
        <v>384</v>
      </c>
      <c r="C4" s="33" t="s">
        <v>367</v>
      </c>
      <c r="D4" s="33" t="s">
        <v>327</v>
      </c>
      <c r="E4" s="31" t="s">
        <v>328</v>
      </c>
      <c r="F4" s="31" t="s">
        <v>329</v>
      </c>
      <c r="G4" s="30" t="s">
        <v>380</v>
      </c>
      <c r="H4" s="30" t="s">
        <v>381</v>
      </c>
      <c r="I4" s="30" t="s">
        <v>382</v>
      </c>
      <c r="J4" s="30" t="s">
        <v>381</v>
      </c>
      <c r="K4" s="30" t="s">
        <v>383</v>
      </c>
      <c r="L4" s="30" t="s">
        <v>381</v>
      </c>
      <c r="M4" s="31" t="s">
        <v>366</v>
      </c>
      <c r="N4" s="31" t="s">
        <v>338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385</v>
      </c>
      <c r="B11" s="20"/>
      <c r="C11" s="20"/>
      <c r="D11" s="21"/>
      <c r="E11" s="22"/>
      <c r="F11" s="34"/>
      <c r="G11" s="29"/>
      <c r="H11" s="34"/>
      <c r="I11" s="19" t="s">
        <v>386</v>
      </c>
      <c r="J11" s="20"/>
      <c r="K11" s="20"/>
      <c r="L11" s="20"/>
      <c r="M11" s="20"/>
      <c r="N11" s="23"/>
    </row>
    <row r="12" ht="16.5" spans="1:14">
      <c r="A12" s="24" t="s">
        <v>387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2" sqref="$A12:$XFD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360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4" t="s">
        <v>389</v>
      </c>
      <c r="H2" s="4" t="s">
        <v>390</v>
      </c>
      <c r="I2" s="4" t="s">
        <v>391</v>
      </c>
      <c r="J2" s="4" t="s">
        <v>392</v>
      </c>
      <c r="K2" s="5" t="s">
        <v>366</v>
      </c>
      <c r="L2" s="5" t="s">
        <v>338</v>
      </c>
    </row>
    <row r="3" ht="18.75" spans="1:12">
      <c r="A3" s="26" t="s">
        <v>368</v>
      </c>
      <c r="B3" s="27" t="s">
        <v>342</v>
      </c>
      <c r="C3" s="14">
        <v>250922047</v>
      </c>
      <c r="D3" s="14" t="s">
        <v>339</v>
      </c>
      <c r="E3" s="14" t="s">
        <v>117</v>
      </c>
      <c r="F3" s="15" t="s">
        <v>341</v>
      </c>
      <c r="G3" s="11" t="s">
        <v>393</v>
      </c>
      <c r="H3" s="11" t="s">
        <v>394</v>
      </c>
      <c r="I3" s="11"/>
      <c r="J3" s="11"/>
      <c r="K3" s="28" t="s">
        <v>395</v>
      </c>
      <c r="L3" s="11" t="s">
        <v>343</v>
      </c>
    </row>
    <row r="4" ht="18.75" spans="1:12">
      <c r="A4" s="26" t="s">
        <v>368</v>
      </c>
      <c r="B4" s="27" t="s">
        <v>342</v>
      </c>
      <c r="C4" s="14">
        <v>250924097</v>
      </c>
      <c r="D4" s="14" t="s">
        <v>339</v>
      </c>
      <c r="E4" s="14" t="s">
        <v>344</v>
      </c>
      <c r="F4" s="15" t="s">
        <v>341</v>
      </c>
      <c r="G4" s="11" t="s">
        <v>393</v>
      </c>
      <c r="H4" s="11" t="s">
        <v>394</v>
      </c>
      <c r="I4" s="11"/>
      <c r="J4" s="11"/>
      <c r="K4" s="28" t="s">
        <v>395</v>
      </c>
      <c r="L4" s="11" t="s">
        <v>343</v>
      </c>
    </row>
    <row r="5" ht="18.75" spans="1:12">
      <c r="A5" s="26" t="s">
        <v>368</v>
      </c>
      <c r="B5" s="27" t="s">
        <v>342</v>
      </c>
      <c r="C5" s="14">
        <v>250930016</v>
      </c>
      <c r="D5" s="14" t="s">
        <v>339</v>
      </c>
      <c r="E5" s="14" t="s">
        <v>116</v>
      </c>
      <c r="F5" s="15" t="s">
        <v>341</v>
      </c>
      <c r="G5" s="11" t="s">
        <v>393</v>
      </c>
      <c r="H5" s="11" t="s">
        <v>394</v>
      </c>
      <c r="I5" s="11"/>
      <c r="J5" s="11"/>
      <c r="K5" s="28" t="s">
        <v>395</v>
      </c>
      <c r="L5" s="11" t="s">
        <v>343</v>
      </c>
    </row>
    <row r="6" ht="18.75" spans="1:12">
      <c r="A6" s="26" t="s">
        <v>368</v>
      </c>
      <c r="B6" s="27" t="s">
        <v>342</v>
      </c>
      <c r="C6" s="14">
        <v>251006001</v>
      </c>
      <c r="D6" s="14" t="s">
        <v>339</v>
      </c>
      <c r="E6" s="14" t="s">
        <v>118</v>
      </c>
      <c r="F6" s="15" t="s">
        <v>341</v>
      </c>
      <c r="G6" s="11" t="s">
        <v>393</v>
      </c>
      <c r="H6" s="11" t="s">
        <v>394</v>
      </c>
      <c r="I6" s="11"/>
      <c r="J6" s="11"/>
      <c r="K6" s="28" t="s">
        <v>395</v>
      </c>
      <c r="L6" s="11" t="s">
        <v>343</v>
      </c>
    </row>
    <row r="7" ht="18.75" spans="1:12">
      <c r="A7" s="26" t="s">
        <v>368</v>
      </c>
      <c r="B7" s="27" t="s">
        <v>342</v>
      </c>
      <c r="C7" s="14">
        <v>250926018</v>
      </c>
      <c r="D7" s="14" t="s">
        <v>339</v>
      </c>
      <c r="E7" s="14" t="s">
        <v>296</v>
      </c>
      <c r="F7" s="15" t="s">
        <v>341</v>
      </c>
      <c r="G7" s="11" t="s">
        <v>393</v>
      </c>
      <c r="H7" s="11" t="s">
        <v>394</v>
      </c>
      <c r="I7" s="12"/>
      <c r="J7" s="12"/>
      <c r="K7" s="28" t="s">
        <v>395</v>
      </c>
      <c r="L7" s="11" t="s">
        <v>343</v>
      </c>
    </row>
    <row r="8" ht="18.75" spans="1:12">
      <c r="A8" s="26" t="s">
        <v>368</v>
      </c>
      <c r="B8" s="27" t="s">
        <v>342</v>
      </c>
      <c r="C8" s="14">
        <v>250926019</v>
      </c>
      <c r="D8" s="14" t="s">
        <v>339</v>
      </c>
      <c r="E8" s="14" t="s">
        <v>396</v>
      </c>
      <c r="F8" s="15" t="s">
        <v>341</v>
      </c>
      <c r="G8" s="11" t="s">
        <v>393</v>
      </c>
      <c r="H8" s="11" t="s">
        <v>394</v>
      </c>
      <c r="I8" s="12"/>
      <c r="J8" s="12"/>
      <c r="K8" s="28" t="s">
        <v>395</v>
      </c>
      <c r="L8" s="11" t="s">
        <v>343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8.75" spans="1:12">
      <c r="A10" s="19" t="s">
        <v>397</v>
      </c>
      <c r="B10" s="20"/>
      <c r="C10" s="20"/>
      <c r="D10" s="20"/>
      <c r="E10" s="21"/>
      <c r="F10" s="22"/>
      <c r="G10" s="29"/>
      <c r="H10" s="19" t="s">
        <v>398</v>
      </c>
      <c r="I10" s="20"/>
      <c r="J10" s="20"/>
      <c r="K10" s="20"/>
      <c r="L10" s="23"/>
    </row>
    <row r="11" s="2" customFormat="1" ht="16.5" spans="1:12">
      <c r="A11" s="24" t="s">
        <v>399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324</v>
      </c>
      <c r="B2" s="5" t="s">
        <v>329</v>
      </c>
      <c r="C2" s="5" t="s">
        <v>367</v>
      </c>
      <c r="D2" s="5" t="s">
        <v>327</v>
      </c>
      <c r="E2" s="5" t="s">
        <v>328</v>
      </c>
      <c r="F2" s="4" t="s">
        <v>401</v>
      </c>
      <c r="G2" s="4" t="s">
        <v>351</v>
      </c>
      <c r="H2" s="6" t="s">
        <v>352</v>
      </c>
      <c r="I2" s="7" t="s">
        <v>354</v>
      </c>
    </row>
    <row r="3" s="1" customFormat="1" ht="16.5" spans="1:9">
      <c r="A3" s="4"/>
      <c r="B3" s="8"/>
      <c r="C3" s="8"/>
      <c r="D3" s="8"/>
      <c r="E3" s="8"/>
      <c r="F3" s="4" t="s">
        <v>402</v>
      </c>
      <c r="G3" s="4" t="s">
        <v>355</v>
      </c>
      <c r="H3" s="9"/>
      <c r="I3" s="10"/>
    </row>
    <row r="4" ht="18.75" spans="1:9">
      <c r="A4" s="11">
        <v>1</v>
      </c>
      <c r="B4" s="12" t="s">
        <v>370</v>
      </c>
      <c r="C4" s="13" t="s">
        <v>403</v>
      </c>
      <c r="D4" s="14" t="s">
        <v>117</v>
      </c>
      <c r="E4" s="15" t="s">
        <v>341</v>
      </c>
      <c r="F4" s="16">
        <v>-0.03</v>
      </c>
      <c r="G4" s="16">
        <v>-0.025</v>
      </c>
      <c r="H4" s="11"/>
      <c r="I4" s="11" t="s">
        <v>343</v>
      </c>
    </row>
    <row r="5" ht="18.75" spans="1:9">
      <c r="A5" s="11">
        <v>2</v>
      </c>
      <c r="B5" s="12" t="s">
        <v>370</v>
      </c>
      <c r="C5" s="13" t="s">
        <v>403</v>
      </c>
      <c r="D5" s="14" t="s">
        <v>344</v>
      </c>
      <c r="E5" s="15" t="s">
        <v>341</v>
      </c>
      <c r="F5" s="17">
        <v>-0.05</v>
      </c>
      <c r="G5" s="16">
        <v>-0.03</v>
      </c>
      <c r="H5" s="11"/>
      <c r="I5" s="11" t="s">
        <v>343</v>
      </c>
    </row>
    <row r="6" ht="18.75" spans="1:9">
      <c r="A6" s="11">
        <v>3</v>
      </c>
      <c r="B6" s="12" t="s">
        <v>370</v>
      </c>
      <c r="C6" s="13" t="s">
        <v>403</v>
      </c>
      <c r="D6" s="14" t="s">
        <v>116</v>
      </c>
      <c r="E6" s="15" t="s">
        <v>341</v>
      </c>
      <c r="F6" s="16">
        <v>-0.04</v>
      </c>
      <c r="G6" s="16">
        <v>-0.03</v>
      </c>
      <c r="H6" s="11"/>
      <c r="I6" s="11" t="s">
        <v>343</v>
      </c>
    </row>
    <row r="7" ht="18.75" spans="1:9">
      <c r="A7" s="11">
        <v>4</v>
      </c>
      <c r="B7" s="12" t="s">
        <v>370</v>
      </c>
      <c r="C7" s="13" t="s">
        <v>403</v>
      </c>
      <c r="D7" s="14" t="s">
        <v>118</v>
      </c>
      <c r="E7" s="15" t="s">
        <v>341</v>
      </c>
      <c r="F7" s="18">
        <v>-0.04</v>
      </c>
      <c r="G7" s="16">
        <v>-0.03</v>
      </c>
      <c r="H7" s="11"/>
      <c r="I7" s="11" t="s">
        <v>343</v>
      </c>
    </row>
    <row r="8" ht="18.75" spans="1:9">
      <c r="A8" s="11">
        <v>5</v>
      </c>
      <c r="B8" s="12" t="s">
        <v>370</v>
      </c>
      <c r="C8" s="13" t="s">
        <v>403</v>
      </c>
      <c r="D8" s="14" t="s">
        <v>296</v>
      </c>
      <c r="E8" s="15" t="s">
        <v>341</v>
      </c>
      <c r="F8" s="16">
        <v>-0.05</v>
      </c>
      <c r="G8" s="16">
        <v>-0.03</v>
      </c>
      <c r="H8" s="11"/>
      <c r="I8" s="11" t="s">
        <v>343</v>
      </c>
    </row>
    <row r="9" ht="18.75" spans="1:9">
      <c r="A9" s="11">
        <v>7</v>
      </c>
      <c r="B9" s="12" t="s">
        <v>370</v>
      </c>
      <c r="C9" s="13" t="s">
        <v>403</v>
      </c>
      <c r="D9" s="14" t="s">
        <v>396</v>
      </c>
      <c r="E9" s="15" t="s">
        <v>341</v>
      </c>
      <c r="F9" s="18">
        <v>-0.04</v>
      </c>
      <c r="G9" s="16">
        <v>-0.03</v>
      </c>
      <c r="H9" s="12"/>
      <c r="I9" s="11" t="s">
        <v>343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9" t="s">
        <v>404</v>
      </c>
      <c r="B11" s="20"/>
      <c r="C11" s="20"/>
      <c r="D11" s="21"/>
      <c r="E11" s="22"/>
      <c r="F11" s="19" t="s">
        <v>405</v>
      </c>
      <c r="G11" s="20"/>
      <c r="H11" s="21"/>
      <c r="I11" s="23"/>
    </row>
    <row r="12" ht="16.5" spans="1:9">
      <c r="A12" s="24" t="s">
        <v>406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31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38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9" t="s">
        <v>41</v>
      </c>
      <c r="G4" s="439" t="s">
        <v>42</v>
      </c>
      <c r="H4" s="433" t="s">
        <v>41</v>
      </c>
      <c r="I4" s="440" t="s">
        <v>42</v>
      </c>
    </row>
    <row r="5" ht="27.95" customHeight="1" spans="2:9">
      <c r="B5" s="441" t="s">
        <v>43</v>
      </c>
      <c r="C5" s="12">
        <v>13</v>
      </c>
      <c r="D5" s="12">
        <v>0</v>
      </c>
      <c r="E5" s="12">
        <v>1</v>
      </c>
      <c r="F5" s="442">
        <v>0</v>
      </c>
      <c r="G5" s="442">
        <v>1</v>
      </c>
      <c r="H5" s="12">
        <v>1</v>
      </c>
      <c r="I5" s="443">
        <v>2</v>
      </c>
    </row>
    <row r="6" ht="27.95" customHeight="1" spans="2:9">
      <c r="B6" s="441" t="s">
        <v>44</v>
      </c>
      <c r="C6" s="12">
        <v>20</v>
      </c>
      <c r="D6" s="12">
        <v>0</v>
      </c>
      <c r="E6" s="12">
        <v>1</v>
      </c>
      <c r="F6" s="442">
        <v>1</v>
      </c>
      <c r="G6" s="442">
        <v>2</v>
      </c>
      <c r="H6" s="12">
        <v>2</v>
      </c>
      <c r="I6" s="443">
        <v>3</v>
      </c>
    </row>
    <row r="7" ht="27.95" customHeight="1" spans="2:9">
      <c r="B7" s="441" t="s">
        <v>45</v>
      </c>
      <c r="C7" s="12">
        <v>32</v>
      </c>
      <c r="D7" s="12">
        <v>0</v>
      </c>
      <c r="E7" s="12">
        <v>1</v>
      </c>
      <c r="F7" s="442">
        <v>2</v>
      </c>
      <c r="G7" s="442">
        <v>3</v>
      </c>
      <c r="H7" s="12">
        <v>3</v>
      </c>
      <c r="I7" s="443">
        <v>4</v>
      </c>
    </row>
    <row r="8" ht="27.95" customHeight="1" spans="2:9">
      <c r="B8" s="441" t="s">
        <v>46</v>
      </c>
      <c r="C8" s="12">
        <v>50</v>
      </c>
      <c r="D8" s="12">
        <v>1</v>
      </c>
      <c r="E8" s="12">
        <v>2</v>
      </c>
      <c r="F8" s="442">
        <v>3</v>
      </c>
      <c r="G8" s="442">
        <v>4</v>
      </c>
      <c r="H8" s="12">
        <v>5</v>
      </c>
      <c r="I8" s="443">
        <v>6</v>
      </c>
    </row>
    <row r="9" ht="27.95" customHeight="1" spans="2:9">
      <c r="B9" s="441" t="s">
        <v>47</v>
      </c>
      <c r="C9" s="12">
        <v>80</v>
      </c>
      <c r="D9" s="12">
        <v>2</v>
      </c>
      <c r="E9" s="12">
        <v>3</v>
      </c>
      <c r="F9" s="442">
        <v>5</v>
      </c>
      <c r="G9" s="442">
        <v>6</v>
      </c>
      <c r="H9" s="12">
        <v>7</v>
      </c>
      <c r="I9" s="443">
        <v>8</v>
      </c>
    </row>
    <row r="10" ht="27.95" customHeight="1" spans="2:9">
      <c r="B10" s="441" t="s">
        <v>48</v>
      </c>
      <c r="C10" s="12">
        <v>125</v>
      </c>
      <c r="D10" s="12">
        <v>3</v>
      </c>
      <c r="E10" s="12">
        <v>4</v>
      </c>
      <c r="F10" s="442">
        <v>7</v>
      </c>
      <c r="G10" s="442">
        <v>8</v>
      </c>
      <c r="H10" s="12">
        <v>10</v>
      </c>
      <c r="I10" s="443">
        <v>11</v>
      </c>
    </row>
    <row r="11" ht="27.95" customHeight="1" spans="2:9">
      <c r="B11" s="441" t="s">
        <v>49</v>
      </c>
      <c r="C11" s="12">
        <v>200</v>
      </c>
      <c r="D11" s="12">
        <v>5</v>
      </c>
      <c r="E11" s="12">
        <v>6</v>
      </c>
      <c r="F11" s="442">
        <v>10</v>
      </c>
      <c r="G11" s="442">
        <v>11</v>
      </c>
      <c r="H11" s="12">
        <v>14</v>
      </c>
      <c r="I11" s="443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47">
        <v>22</v>
      </c>
    </row>
    <row r="14" spans="2:9">
      <c r="B14" s="448" t="s">
        <v>51</v>
      </c>
      <c r="C14" s="448"/>
      <c r="D14" s="4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51" customWidth="1"/>
    <col min="2" max="9" width="10.375" style="251"/>
    <col min="10" max="10" width="8.875" style="251" customWidth="1"/>
    <col min="11" max="11" width="12" style="251" customWidth="1"/>
    <col min="12" max="16384" width="10.375" style="251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256" t="s">
        <v>56</v>
      </c>
      <c r="J2" s="256"/>
      <c r="K2" s="257"/>
    </row>
    <row r="3" ht="14.25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ht="18" customHeight="1" spans="1:11">
      <c r="A4" s="264" t="s">
        <v>61</v>
      </c>
      <c r="B4" s="265" t="s">
        <v>62</v>
      </c>
      <c r="C4" s="266"/>
      <c r="D4" s="264" t="s">
        <v>63</v>
      </c>
      <c r="E4" s="267"/>
      <c r="F4" s="268">
        <v>46172</v>
      </c>
      <c r="G4" s="269"/>
      <c r="H4" s="264" t="s">
        <v>64</v>
      </c>
      <c r="I4" s="267"/>
      <c r="J4" s="153" t="s">
        <v>65</v>
      </c>
      <c r="K4" s="154" t="s">
        <v>66</v>
      </c>
    </row>
    <row r="5" ht="14.25" spans="1:11">
      <c r="A5" s="270" t="s">
        <v>67</v>
      </c>
      <c r="B5" s="153" t="s">
        <v>68</v>
      </c>
      <c r="C5" s="154"/>
      <c r="D5" s="264" t="s">
        <v>69</v>
      </c>
      <c r="E5" s="267"/>
      <c r="F5" s="268">
        <v>46155</v>
      </c>
      <c r="G5" s="269"/>
      <c r="H5" s="264" t="s">
        <v>70</v>
      </c>
      <c r="I5" s="267"/>
      <c r="J5" s="153" t="s">
        <v>65</v>
      </c>
      <c r="K5" s="154" t="s">
        <v>66</v>
      </c>
    </row>
    <row r="6" ht="14.25" spans="1:11">
      <c r="A6" s="264" t="s">
        <v>71</v>
      </c>
      <c r="B6" s="271">
        <v>3</v>
      </c>
      <c r="C6" s="272">
        <v>5</v>
      </c>
      <c r="D6" s="270" t="s">
        <v>72</v>
      </c>
      <c r="E6" s="273"/>
      <c r="F6" s="268">
        <v>46158</v>
      </c>
      <c r="G6" s="269"/>
      <c r="H6" s="264" t="s">
        <v>73</v>
      </c>
      <c r="I6" s="267"/>
      <c r="J6" s="153" t="s">
        <v>65</v>
      </c>
      <c r="K6" s="154" t="s">
        <v>66</v>
      </c>
    </row>
    <row r="7" ht="14.25" spans="1:11">
      <c r="A7" s="264" t="s">
        <v>74</v>
      </c>
      <c r="B7" s="274">
        <v>5000</v>
      </c>
      <c r="C7" s="275"/>
      <c r="D7" s="270" t="s">
        <v>75</v>
      </c>
      <c r="E7" s="276"/>
      <c r="F7" s="268">
        <v>46167</v>
      </c>
      <c r="G7" s="269"/>
      <c r="H7" s="264" t="s">
        <v>76</v>
      </c>
      <c r="I7" s="267"/>
      <c r="J7" s="153" t="s">
        <v>65</v>
      </c>
      <c r="K7" s="154" t="s">
        <v>66</v>
      </c>
    </row>
    <row r="8" ht="15" spans="1:11">
      <c r="A8" s="277" t="s">
        <v>77</v>
      </c>
      <c r="B8" s="278" t="s">
        <v>78</v>
      </c>
      <c r="C8" s="279"/>
      <c r="D8" s="280" t="s">
        <v>79</v>
      </c>
      <c r="E8" s="281"/>
      <c r="F8" s="282">
        <v>46169</v>
      </c>
      <c r="G8" s="283"/>
      <c r="H8" s="280" t="s">
        <v>80</v>
      </c>
      <c r="I8" s="281"/>
      <c r="J8" s="284" t="s">
        <v>65</v>
      </c>
      <c r="K8" s="285" t="s">
        <v>66</v>
      </c>
    </row>
    <row r="9" ht="15" spans="1:11">
      <c r="A9" s="365" t="s">
        <v>81</v>
      </c>
      <c r="B9" s="366"/>
      <c r="C9" s="366"/>
      <c r="D9" s="367"/>
      <c r="E9" s="367"/>
      <c r="F9" s="367"/>
      <c r="G9" s="367"/>
      <c r="H9" s="367"/>
      <c r="I9" s="367"/>
      <c r="J9" s="367"/>
      <c r="K9" s="368"/>
    </row>
    <row r="10" ht="15" spans="1:11">
      <c r="A10" s="369" t="s">
        <v>82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ht="14.25" spans="1:11">
      <c r="A11" s="372" t="s">
        <v>83</v>
      </c>
      <c r="B11" s="373" t="s">
        <v>84</v>
      </c>
      <c r="C11" s="374" t="s">
        <v>85</v>
      </c>
      <c r="D11" s="375"/>
      <c r="E11" s="376" t="s">
        <v>86</v>
      </c>
      <c r="F11" s="373" t="s">
        <v>84</v>
      </c>
      <c r="G11" s="374" t="s">
        <v>85</v>
      </c>
      <c r="H11" s="374" t="s">
        <v>87</v>
      </c>
      <c r="I11" s="376" t="s">
        <v>88</v>
      </c>
      <c r="J11" s="373" t="s">
        <v>84</v>
      </c>
      <c r="K11" s="377" t="s">
        <v>85</v>
      </c>
    </row>
    <row r="12" ht="14.25" spans="1:11">
      <c r="A12" s="270" t="s">
        <v>89</v>
      </c>
      <c r="B12" s="293" t="s">
        <v>84</v>
      </c>
      <c r="C12" s="153" t="s">
        <v>85</v>
      </c>
      <c r="D12" s="276"/>
      <c r="E12" s="273" t="s">
        <v>90</v>
      </c>
      <c r="F12" s="293" t="s">
        <v>84</v>
      </c>
      <c r="G12" s="153" t="s">
        <v>85</v>
      </c>
      <c r="H12" s="153" t="s">
        <v>87</v>
      </c>
      <c r="I12" s="273" t="s">
        <v>91</v>
      </c>
      <c r="J12" s="293" t="s">
        <v>84</v>
      </c>
      <c r="K12" s="154" t="s">
        <v>85</v>
      </c>
    </row>
    <row r="13" ht="14.25" spans="1:11">
      <c r="A13" s="270" t="s">
        <v>92</v>
      </c>
      <c r="B13" s="293" t="s">
        <v>84</v>
      </c>
      <c r="C13" s="153" t="s">
        <v>85</v>
      </c>
      <c r="D13" s="276"/>
      <c r="E13" s="273" t="s">
        <v>93</v>
      </c>
      <c r="F13" s="153" t="s">
        <v>94</v>
      </c>
      <c r="G13" s="153" t="s">
        <v>95</v>
      </c>
      <c r="H13" s="153" t="s">
        <v>87</v>
      </c>
      <c r="I13" s="273" t="s">
        <v>96</v>
      </c>
      <c r="J13" s="293" t="s">
        <v>84</v>
      </c>
      <c r="K13" s="154" t="s">
        <v>85</v>
      </c>
    </row>
    <row r="14" ht="15" spans="1:11">
      <c r="A14" s="280" t="s">
        <v>97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94"/>
    </row>
    <row r="15" ht="15" spans="1:11">
      <c r="A15" s="369" t="s">
        <v>98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ht="14.25" spans="1:11">
      <c r="A16" s="378" t="s">
        <v>99</v>
      </c>
      <c r="B16" s="374" t="s">
        <v>94</v>
      </c>
      <c r="C16" s="374" t="s">
        <v>95</v>
      </c>
      <c r="D16" s="379"/>
      <c r="E16" s="380" t="s">
        <v>100</v>
      </c>
      <c r="F16" s="374" t="s">
        <v>94</v>
      </c>
      <c r="G16" s="374" t="s">
        <v>95</v>
      </c>
      <c r="H16" s="381"/>
      <c r="I16" s="380" t="s">
        <v>101</v>
      </c>
      <c r="J16" s="374" t="s">
        <v>94</v>
      </c>
      <c r="K16" s="377" t="s">
        <v>95</v>
      </c>
    </row>
    <row r="17" customHeight="1" spans="1:22">
      <c r="A17" s="317" t="s">
        <v>102</v>
      </c>
      <c r="B17" s="153" t="s">
        <v>94</v>
      </c>
      <c r="C17" s="153" t="s">
        <v>95</v>
      </c>
      <c r="D17" s="382"/>
      <c r="E17" s="318" t="s">
        <v>103</v>
      </c>
      <c r="F17" s="153" t="s">
        <v>94</v>
      </c>
      <c r="G17" s="153" t="s">
        <v>95</v>
      </c>
      <c r="H17" s="383"/>
      <c r="I17" s="318" t="s">
        <v>104</v>
      </c>
      <c r="J17" s="153" t="s">
        <v>94</v>
      </c>
      <c r="K17" s="154" t="s">
        <v>95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ht="18" customHeight="1" spans="1:22">
      <c r="A18" s="385" t="s">
        <v>105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7"/>
    </row>
    <row r="19" s="363" customFormat="1" ht="18" customHeight="1" spans="1:22">
      <c r="A19" s="369" t="s">
        <v>106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customHeight="1" spans="1:22">
      <c r="A20" s="388" t="s">
        <v>107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ht="21.75" customHeight="1" spans="1:22">
      <c r="A21" s="391" t="s">
        <v>108</v>
      </c>
      <c r="B21" s="108"/>
      <c r="C21" s="108" t="s">
        <v>109</v>
      </c>
      <c r="D21" s="108" t="s">
        <v>110</v>
      </c>
      <c r="E21" s="108" t="s">
        <v>111</v>
      </c>
      <c r="F21" s="108" t="s">
        <v>112</v>
      </c>
      <c r="G21" s="108" t="s">
        <v>113</v>
      </c>
      <c r="H21" s="108" t="s">
        <v>114</v>
      </c>
      <c r="I21" s="108"/>
      <c r="J21" s="318"/>
      <c r="K21" s="320" t="s">
        <v>115</v>
      </c>
    </row>
    <row r="22" ht="23" customHeight="1" spans="1:22">
      <c r="A22" s="392" t="s">
        <v>116</v>
      </c>
      <c r="B22" s="393"/>
      <c r="C22" s="393"/>
      <c r="D22" s="393">
        <v>1</v>
      </c>
      <c r="E22" s="393">
        <v>1</v>
      </c>
      <c r="F22" s="393">
        <v>1</v>
      </c>
      <c r="G22" s="393">
        <v>1</v>
      </c>
      <c r="H22" s="393">
        <v>1</v>
      </c>
      <c r="I22" s="393"/>
      <c r="J22" s="393"/>
      <c r="K22" s="394"/>
    </row>
    <row r="23" ht="23" customHeight="1" spans="1:22">
      <c r="A23" s="392" t="s">
        <v>117</v>
      </c>
      <c r="B23" s="393"/>
      <c r="C23" s="393"/>
      <c r="D23" s="393">
        <v>1</v>
      </c>
      <c r="E23" s="393">
        <v>1</v>
      </c>
      <c r="F23" s="393">
        <v>1</v>
      </c>
      <c r="G23" s="393">
        <v>1</v>
      </c>
      <c r="H23" s="393">
        <v>1</v>
      </c>
      <c r="I23" s="393"/>
      <c r="J23" s="393"/>
      <c r="K23" s="395"/>
    </row>
    <row r="24" ht="23" customHeight="1" spans="1:22">
      <c r="A24" s="392" t="s">
        <v>118</v>
      </c>
      <c r="B24" s="393"/>
      <c r="C24" s="393"/>
      <c r="D24" s="393">
        <v>1</v>
      </c>
      <c r="E24" s="393">
        <v>1</v>
      </c>
      <c r="F24" s="393">
        <v>1</v>
      </c>
      <c r="G24" s="393">
        <v>1</v>
      </c>
      <c r="H24" s="393">
        <v>1</v>
      </c>
      <c r="I24" s="393"/>
      <c r="J24" s="393"/>
      <c r="K24" s="395"/>
    </row>
    <row r="25" ht="23" customHeight="1" spans="1:22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5"/>
    </row>
    <row r="26" ht="23" customHeight="1" spans="1:22">
      <c r="A26" s="396"/>
      <c r="B26" s="393"/>
      <c r="C26" s="393"/>
      <c r="D26" s="393"/>
      <c r="E26" s="393"/>
      <c r="F26" s="393"/>
      <c r="G26" s="393"/>
      <c r="H26" s="393"/>
      <c r="I26" s="393"/>
      <c r="J26" s="393"/>
      <c r="K26" s="395"/>
    </row>
    <row r="27" ht="18" customHeight="1" spans="1:22">
      <c r="A27" s="397" t="s">
        <v>119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9"/>
    </row>
    <row r="28" ht="18.75" customHeight="1" spans="1:22">
      <c r="A28" s="400"/>
      <c r="B28" s="401"/>
      <c r="C28" s="401"/>
      <c r="D28" s="401"/>
      <c r="E28" s="401"/>
      <c r="F28" s="401"/>
      <c r="G28" s="401"/>
      <c r="H28" s="401"/>
      <c r="I28" s="401"/>
      <c r="J28" s="401"/>
      <c r="K28" s="402"/>
    </row>
    <row r="29" ht="18.75" customHeight="1" spans="1:22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05"/>
    </row>
    <row r="30" ht="18" customHeight="1" spans="1:22">
      <c r="A30" s="397" t="s">
        <v>120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9"/>
    </row>
    <row r="31" ht="14.25" spans="1:22">
      <c r="A31" s="406" t="s">
        <v>121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08"/>
    </row>
    <row r="32" ht="15" spans="1:22">
      <c r="A32" s="165" t="s">
        <v>122</v>
      </c>
      <c r="B32" s="166"/>
      <c r="C32" s="153" t="s">
        <v>65</v>
      </c>
      <c r="D32" s="153" t="s">
        <v>66</v>
      </c>
      <c r="E32" s="409" t="s">
        <v>123</v>
      </c>
      <c r="F32" s="410"/>
      <c r="G32" s="410"/>
      <c r="H32" s="410"/>
      <c r="I32" s="410"/>
      <c r="J32" s="410"/>
      <c r="K32" s="411"/>
    </row>
    <row r="33" ht="15" spans="1:11">
      <c r="A33" s="412" t="s">
        <v>124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</row>
    <row r="34" ht="21" customHeight="1" spans="1:11">
      <c r="A34" s="413" t="s">
        <v>125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5"/>
    </row>
    <row r="35" ht="21" customHeight="1" spans="1:11">
      <c r="A35" s="328" t="s">
        <v>126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ht="21" customHeight="1" spans="1:11">
      <c r="A36" s="328" t="s">
        <v>127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ht="15" spans="1:11">
      <c r="A41" s="321" t="s">
        <v>128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3"/>
    </row>
    <row r="42" ht="15" spans="1:11">
      <c r="A42" s="369" t="s">
        <v>129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1"/>
    </row>
    <row r="43" ht="14.25" spans="1:11">
      <c r="A43" s="378" t="s">
        <v>130</v>
      </c>
      <c r="B43" s="374" t="s">
        <v>94</v>
      </c>
      <c r="C43" s="374" t="s">
        <v>95</v>
      </c>
      <c r="D43" s="374" t="s">
        <v>87</v>
      </c>
      <c r="E43" s="380" t="s">
        <v>131</v>
      </c>
      <c r="F43" s="374" t="s">
        <v>94</v>
      </c>
      <c r="G43" s="374" t="s">
        <v>95</v>
      </c>
      <c r="H43" s="374" t="s">
        <v>87</v>
      </c>
      <c r="I43" s="380" t="s">
        <v>132</v>
      </c>
      <c r="J43" s="374" t="s">
        <v>94</v>
      </c>
      <c r="K43" s="377" t="s">
        <v>95</v>
      </c>
    </row>
    <row r="44" ht="14.25" spans="1:11">
      <c r="A44" s="317" t="s">
        <v>86</v>
      </c>
      <c r="B44" s="153" t="s">
        <v>94</v>
      </c>
      <c r="C44" s="153" t="s">
        <v>95</v>
      </c>
      <c r="D44" s="153" t="s">
        <v>87</v>
      </c>
      <c r="E44" s="318" t="s">
        <v>93</v>
      </c>
      <c r="F44" s="153" t="s">
        <v>94</v>
      </c>
      <c r="G44" s="153" t="s">
        <v>95</v>
      </c>
      <c r="H44" s="153" t="s">
        <v>87</v>
      </c>
      <c r="I44" s="318" t="s">
        <v>104</v>
      </c>
      <c r="J44" s="153" t="s">
        <v>94</v>
      </c>
      <c r="K44" s="154" t="s">
        <v>95</v>
      </c>
    </row>
    <row r="45" ht="15" spans="1:11">
      <c r="A45" s="280" t="s">
        <v>97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94"/>
    </row>
    <row r="46" ht="15" spans="1:11">
      <c r="A46" s="412" t="s">
        <v>133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2"/>
    </row>
    <row r="47" ht="15" spans="1:11">
      <c r="A47" s="413"/>
      <c r="B47" s="414"/>
      <c r="C47" s="414"/>
      <c r="D47" s="414"/>
      <c r="E47" s="414"/>
      <c r="F47" s="414"/>
      <c r="G47" s="414"/>
      <c r="H47" s="414"/>
      <c r="I47" s="414"/>
      <c r="J47" s="414"/>
      <c r="K47" s="415"/>
    </row>
    <row r="48" ht="15" spans="1:11">
      <c r="A48" s="416" t="s">
        <v>134</v>
      </c>
      <c r="B48" s="417" t="s">
        <v>135</v>
      </c>
      <c r="C48" s="417"/>
      <c r="D48" s="418" t="s">
        <v>136</v>
      </c>
      <c r="E48" s="419" t="s">
        <v>137</v>
      </c>
      <c r="F48" s="420" t="s">
        <v>138</v>
      </c>
      <c r="G48" s="421">
        <v>46155</v>
      </c>
      <c r="H48" s="422" t="s">
        <v>139</v>
      </c>
      <c r="I48" s="423"/>
      <c r="J48" s="424" t="s">
        <v>140</v>
      </c>
      <c r="K48" s="425"/>
    </row>
    <row r="49" ht="15" spans="1:11">
      <c r="A49" s="412" t="s">
        <v>141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</row>
    <row r="50" ht="15" spans="1:11">
      <c r="A50" s="426" t="s">
        <v>142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8"/>
    </row>
    <row r="51" ht="15" spans="1:11">
      <c r="A51" s="416" t="s">
        <v>134</v>
      </c>
      <c r="B51" s="417" t="s">
        <v>135</v>
      </c>
      <c r="C51" s="417"/>
      <c r="D51" s="418" t="s">
        <v>136</v>
      </c>
      <c r="E51" s="419" t="s">
        <v>137</v>
      </c>
      <c r="F51" s="420" t="s">
        <v>138</v>
      </c>
      <c r="G51" s="421">
        <v>46155</v>
      </c>
      <c r="H51" s="422" t="s">
        <v>139</v>
      </c>
      <c r="I51" s="423"/>
      <c r="J51" s="424" t="s">
        <v>140</v>
      </c>
      <c r="K51" s="4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L27" sqref="L27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50" customWidth="1"/>
    <col min="18" max="255" width="9" style="83"/>
    <col min="256" max="16384" width="9" style="86"/>
  </cols>
  <sheetData>
    <row r="1" s="83" customFormat="1" ht="29" customHeight="1" spans="1:258">
      <c r="A1" s="226" t="s">
        <v>143</v>
      </c>
      <c r="B1" s="226"/>
      <c r="C1" s="228"/>
      <c r="D1" s="228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349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TAJJBO82716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50"/>
      <c r="Q2" s="351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52"/>
      <c r="Q3" s="353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146</v>
      </c>
      <c r="I4" s="233" t="s">
        <v>147</v>
      </c>
      <c r="J4" s="105"/>
      <c r="K4" s="354"/>
      <c r="L4" s="355" t="s">
        <v>118</v>
      </c>
      <c r="M4" s="355" t="s">
        <v>112</v>
      </c>
      <c r="N4" s="355" t="s">
        <v>112</v>
      </c>
      <c r="O4" s="355"/>
      <c r="P4" s="355"/>
      <c r="Q4" s="35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148</v>
      </c>
      <c r="C5" s="108" t="s">
        <v>149</v>
      </c>
      <c r="D5" s="109" t="s">
        <v>150</v>
      </c>
      <c r="E5" s="114" t="s">
        <v>151</v>
      </c>
      <c r="F5" s="114" t="s">
        <v>152</v>
      </c>
      <c r="G5" s="114" t="s">
        <v>153</v>
      </c>
      <c r="H5" s="114" t="s">
        <v>154</v>
      </c>
      <c r="I5" s="233"/>
      <c r="J5" s="115"/>
      <c r="K5" s="116"/>
      <c r="L5" s="117"/>
      <c r="M5" s="118" t="s">
        <v>155</v>
      </c>
      <c r="N5" s="118" t="s">
        <v>156</v>
      </c>
      <c r="O5" s="118"/>
      <c r="P5" s="118"/>
      <c r="Q5" s="357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20" t="s">
        <v>157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239" t="s">
        <v>158</v>
      </c>
      <c r="J6" s="115"/>
      <c r="K6" s="116"/>
      <c r="L6" s="116"/>
      <c r="M6" s="116" t="s">
        <v>159</v>
      </c>
      <c r="N6" s="116" t="s">
        <v>159</v>
      </c>
      <c r="O6" s="116"/>
      <c r="P6" s="116"/>
      <c r="Q6" s="123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20" t="s">
        <v>160</v>
      </c>
      <c r="B7" s="121">
        <f t="shared" ref="B7:B9" si="0">C7-4</f>
        <v>84</v>
      </c>
      <c r="C7" s="121">
        <f t="shared" ref="C7:C9" si="1">D7-4</f>
        <v>88</v>
      </c>
      <c r="D7" s="122">
        <v>92</v>
      </c>
      <c r="E7" s="121">
        <f t="shared" ref="E7:E9" si="2">D7+4</f>
        <v>96</v>
      </c>
      <c r="F7" s="121">
        <f>E7+4</f>
        <v>100</v>
      </c>
      <c r="G7" s="121">
        <f t="shared" ref="G7:G9" si="3">F7+6</f>
        <v>106</v>
      </c>
      <c r="H7" s="121">
        <f>G7+6</f>
        <v>112</v>
      </c>
      <c r="I7" s="239" t="s">
        <v>158</v>
      </c>
      <c r="J7" s="115"/>
      <c r="K7" s="116"/>
      <c r="L7" s="116"/>
      <c r="M7" s="116" t="s">
        <v>159</v>
      </c>
      <c r="N7" s="116" t="s">
        <v>159</v>
      </c>
      <c r="O7" s="116"/>
      <c r="P7" s="116"/>
      <c r="Q7" s="123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20" t="s">
        <v>161</v>
      </c>
      <c r="B8" s="121">
        <f t="shared" si="0"/>
        <v>80</v>
      </c>
      <c r="C8" s="121">
        <f t="shared" si="1"/>
        <v>84</v>
      </c>
      <c r="D8" s="122">
        <v>88</v>
      </c>
      <c r="E8" s="121">
        <f t="shared" si="2"/>
        <v>92</v>
      </c>
      <c r="F8" s="121">
        <f>E8+5</f>
        <v>97</v>
      </c>
      <c r="G8" s="121">
        <f t="shared" si="3"/>
        <v>103</v>
      </c>
      <c r="H8" s="121">
        <f>G8+7</f>
        <v>110</v>
      </c>
      <c r="I8" s="239" t="s">
        <v>158</v>
      </c>
      <c r="J8" s="115"/>
      <c r="K8" s="116"/>
      <c r="L8" s="116"/>
      <c r="M8" s="116" t="s">
        <v>159</v>
      </c>
      <c r="N8" s="116" t="s">
        <v>159</v>
      </c>
      <c r="O8" s="116"/>
      <c r="P8" s="116"/>
      <c r="Q8" s="123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20" t="s">
        <v>162</v>
      </c>
      <c r="B9" s="121">
        <f t="shared" si="0"/>
        <v>88</v>
      </c>
      <c r="C9" s="121">
        <f t="shared" si="1"/>
        <v>92</v>
      </c>
      <c r="D9" s="122">
        <v>96</v>
      </c>
      <c r="E9" s="121">
        <f t="shared" si="2"/>
        <v>100</v>
      </c>
      <c r="F9" s="121">
        <f>E9+5</f>
        <v>105</v>
      </c>
      <c r="G9" s="121">
        <f t="shared" si="3"/>
        <v>111</v>
      </c>
      <c r="H9" s="121">
        <f>G9+7</f>
        <v>118</v>
      </c>
      <c r="I9" s="239" t="s">
        <v>163</v>
      </c>
      <c r="J9" s="115"/>
      <c r="K9" s="116"/>
      <c r="L9" s="116"/>
      <c r="M9" s="116" t="s">
        <v>159</v>
      </c>
      <c r="N9" s="116" t="s">
        <v>159</v>
      </c>
      <c r="O9" s="116"/>
      <c r="P9" s="116"/>
      <c r="Q9" s="123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20" t="s">
        <v>164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239" t="s">
        <v>163</v>
      </c>
      <c r="J10" s="115"/>
      <c r="K10" s="116"/>
      <c r="L10" s="116"/>
      <c r="M10" s="116" t="s">
        <v>165</v>
      </c>
      <c r="N10" s="116" t="s">
        <v>165</v>
      </c>
      <c r="O10" s="116"/>
      <c r="P10" s="116"/>
      <c r="Q10" s="123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20" t="s">
        <v>166</v>
      </c>
      <c r="B11" s="121">
        <f>C11-0.5</f>
        <v>17</v>
      </c>
      <c r="C11" s="121">
        <f>D11-0.5</f>
        <v>17.5</v>
      </c>
      <c r="D11" s="122">
        <v>18</v>
      </c>
      <c r="E11" s="121">
        <f t="shared" ref="E11:H11" si="4">D11+0.5</f>
        <v>18.5</v>
      </c>
      <c r="F11" s="121">
        <f t="shared" si="4"/>
        <v>19</v>
      </c>
      <c r="G11" s="121">
        <f t="shared" si="4"/>
        <v>19.5</v>
      </c>
      <c r="H11" s="121">
        <f t="shared" si="4"/>
        <v>20</v>
      </c>
      <c r="I11" s="239" t="s">
        <v>167</v>
      </c>
      <c r="J11" s="115"/>
      <c r="K11" s="116"/>
      <c r="L11" s="116"/>
      <c r="M11" s="116" t="s">
        <v>168</v>
      </c>
      <c r="N11" s="116" t="s">
        <v>168</v>
      </c>
      <c r="O11" s="116"/>
      <c r="P11" s="116"/>
      <c r="Q11" s="123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20" t="s">
        <v>169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239" t="s">
        <v>163</v>
      </c>
      <c r="J12" s="115"/>
      <c r="K12" s="116"/>
      <c r="L12" s="116"/>
      <c r="M12" s="116" t="s">
        <v>170</v>
      </c>
      <c r="N12" s="116" t="s">
        <v>159</v>
      </c>
      <c r="O12" s="116"/>
      <c r="P12" s="116"/>
      <c r="Q12" s="123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0" t="s">
        <v>171</v>
      </c>
      <c r="B13" s="124">
        <f>C13-0.8</f>
        <v>14.4</v>
      </c>
      <c r="C13" s="124">
        <f>D13-0.8</f>
        <v>15.2</v>
      </c>
      <c r="D13" s="122">
        <v>16</v>
      </c>
      <c r="E13" s="124">
        <f>D13+0.8</f>
        <v>16.8</v>
      </c>
      <c r="F13" s="124">
        <f>E13+0.8</f>
        <v>17.6</v>
      </c>
      <c r="G13" s="124">
        <f>F13+1.1</f>
        <v>18.7</v>
      </c>
      <c r="H13" s="124">
        <f>G13+1.1</f>
        <v>19.8</v>
      </c>
      <c r="I13" s="239">
        <v>0</v>
      </c>
      <c r="J13" s="115"/>
      <c r="K13" s="116"/>
      <c r="L13" s="116"/>
      <c r="M13" s="116" t="s">
        <v>159</v>
      </c>
      <c r="N13" s="116" t="s">
        <v>159</v>
      </c>
      <c r="O13" s="116"/>
      <c r="P13" s="116"/>
      <c r="Q13" s="123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5" t="s">
        <v>172</v>
      </c>
      <c r="B14" s="121">
        <f>C14-0.4</f>
        <v>20.2</v>
      </c>
      <c r="C14" s="121">
        <f>D14-0.4</f>
        <v>20.6</v>
      </c>
      <c r="D14" s="126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240"/>
      <c r="J14" s="115"/>
      <c r="K14" s="116"/>
      <c r="L14" s="116"/>
      <c r="M14" s="116" t="s">
        <v>165</v>
      </c>
      <c r="N14" s="116" t="s">
        <v>165</v>
      </c>
      <c r="O14" s="116"/>
      <c r="P14" s="116"/>
      <c r="Q14" s="123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25" t="s">
        <v>173</v>
      </c>
      <c r="B15" s="121">
        <f>C15-0.2</f>
        <v>10.6</v>
      </c>
      <c r="C15" s="121">
        <f>D15-0.2</f>
        <v>10.8</v>
      </c>
      <c r="D15" s="126">
        <v>11</v>
      </c>
      <c r="E15" s="121">
        <f>D15+0.2</f>
        <v>11.2</v>
      </c>
      <c r="F15" s="121">
        <f>E15+0.2</f>
        <v>11.4</v>
      </c>
      <c r="G15" s="127">
        <f>F15+0.25</f>
        <v>11.65</v>
      </c>
      <c r="H15" s="127">
        <f>G15+0.25</f>
        <v>11.9</v>
      </c>
      <c r="I15" s="240"/>
      <c r="J15" s="115"/>
      <c r="K15" s="116"/>
      <c r="L15" s="116"/>
      <c r="M15" s="116" t="s">
        <v>159</v>
      </c>
      <c r="N15" s="116" t="s">
        <v>159</v>
      </c>
      <c r="O15" s="116"/>
      <c r="P15" s="116"/>
      <c r="Q15" s="123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120" t="s">
        <v>174</v>
      </c>
      <c r="B16" s="128">
        <f>C16</f>
        <v>1.3</v>
      </c>
      <c r="C16" s="128">
        <f>D16</f>
        <v>1.3</v>
      </c>
      <c r="D16" s="122">
        <v>1.3</v>
      </c>
      <c r="E16" s="128">
        <f t="shared" ref="E16:H16" si="5">D16</f>
        <v>1.3</v>
      </c>
      <c r="F16" s="128">
        <f t="shared" si="5"/>
        <v>1.3</v>
      </c>
      <c r="G16" s="128">
        <f t="shared" si="5"/>
        <v>1.3</v>
      </c>
      <c r="H16" s="128">
        <f t="shared" si="5"/>
        <v>1.3</v>
      </c>
      <c r="I16" s="240"/>
      <c r="J16" s="115"/>
      <c r="K16" s="116"/>
      <c r="L16" s="116"/>
      <c r="M16" s="116"/>
      <c r="N16" s="116"/>
      <c r="O16" s="116"/>
      <c r="P16" s="116"/>
      <c r="Q16" s="123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129"/>
      <c r="B17" s="130"/>
      <c r="C17" s="130"/>
      <c r="D17" s="131"/>
      <c r="E17" s="130"/>
      <c r="F17" s="130"/>
      <c r="G17" s="130"/>
      <c r="H17" s="130"/>
      <c r="I17" s="358"/>
      <c r="J17" s="115"/>
      <c r="K17" s="116"/>
      <c r="L17" s="116"/>
      <c r="M17" s="116"/>
      <c r="N17" s="116"/>
      <c r="O17" s="116"/>
      <c r="P17" s="116"/>
      <c r="Q17" s="123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129"/>
      <c r="B18" s="130"/>
      <c r="C18" s="130"/>
      <c r="D18" s="131"/>
      <c r="E18" s="130"/>
      <c r="F18" s="130"/>
      <c r="G18" s="130"/>
      <c r="H18" s="130"/>
      <c r="I18" s="359"/>
      <c r="J18" s="115"/>
      <c r="K18" s="116"/>
      <c r="L18" s="116"/>
      <c r="M18" s="116"/>
      <c r="N18" s="116"/>
      <c r="O18" s="116"/>
      <c r="P18" s="116"/>
      <c r="Q18" s="123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2"/>
      <c r="B19" s="133"/>
      <c r="C19" s="133"/>
      <c r="D19" s="133"/>
      <c r="E19" s="134"/>
      <c r="F19" s="133"/>
      <c r="G19" s="133"/>
      <c r="H19" s="133"/>
      <c r="I19" s="133"/>
      <c r="J19" s="135"/>
      <c r="K19" s="136"/>
      <c r="L19" s="136"/>
      <c r="M19" s="137"/>
      <c r="N19" s="136"/>
      <c r="O19" s="136"/>
      <c r="P19" s="137"/>
      <c r="Q19" s="138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60"/>
      <c r="B20" s="360"/>
      <c r="C20" s="361"/>
      <c r="D20" s="361"/>
      <c r="E20" s="362"/>
      <c r="F20" s="361"/>
      <c r="G20" s="361"/>
      <c r="H20" s="361"/>
      <c r="I20" s="361"/>
      <c r="Q20" s="349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39" t="s">
        <v>175</v>
      </c>
      <c r="B21" s="139"/>
      <c r="C21" s="140"/>
      <c r="D21" s="140"/>
      <c r="Q21" s="349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1" t="s">
        <v>176</v>
      </c>
      <c r="L22" s="249">
        <v>46155</v>
      </c>
      <c r="M22" s="141" t="s">
        <v>177</v>
      </c>
      <c r="N22" s="141" t="s">
        <v>137</v>
      </c>
      <c r="O22" s="141" t="s">
        <v>178</v>
      </c>
      <c r="P22" s="83" t="s">
        <v>140</v>
      </c>
      <c r="Q22" s="349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42" sqref="M42"/>
    </sheetView>
  </sheetViews>
  <sheetFormatPr defaultColWidth="10" defaultRowHeight="16.5" customHeight="1"/>
  <cols>
    <col min="1" max="1" width="10.875" style="251" customWidth="1"/>
    <col min="2" max="16384" width="10" style="251"/>
  </cols>
  <sheetData>
    <row r="1" ht="22.5" customHeight="1" spans="1:16">
      <c r="A1" s="147" t="s">
        <v>179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6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256" t="s">
        <v>56</v>
      </c>
      <c r="J2" s="256"/>
      <c r="K2" s="257"/>
    </row>
    <row r="3" customHeight="1" spans="1:16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customHeight="1" spans="1:16">
      <c r="A4" s="264" t="s">
        <v>61</v>
      </c>
      <c r="B4" s="265" t="s">
        <v>62</v>
      </c>
      <c r="C4" s="266"/>
      <c r="D4" s="264" t="s">
        <v>63</v>
      </c>
      <c r="E4" s="267"/>
      <c r="F4" s="268" t="s">
        <v>180</v>
      </c>
      <c r="G4" s="269"/>
      <c r="H4" s="264" t="s">
        <v>64</v>
      </c>
      <c r="I4" s="267"/>
      <c r="J4" s="153" t="s">
        <v>65</v>
      </c>
      <c r="K4" s="154" t="s">
        <v>66</v>
      </c>
    </row>
    <row r="5" customHeight="1" spans="1:16">
      <c r="A5" s="270" t="s">
        <v>67</v>
      </c>
      <c r="B5" s="153" t="s">
        <v>68</v>
      </c>
      <c r="C5" s="154"/>
      <c r="D5" s="264" t="s">
        <v>69</v>
      </c>
      <c r="E5" s="267"/>
      <c r="F5" s="268">
        <v>45992</v>
      </c>
      <c r="G5" s="269"/>
      <c r="H5" s="264" t="s">
        <v>70</v>
      </c>
      <c r="I5" s="267"/>
      <c r="J5" s="153" t="s">
        <v>65</v>
      </c>
      <c r="K5" s="154" t="s">
        <v>66</v>
      </c>
    </row>
    <row r="6" customHeight="1" spans="1:16">
      <c r="A6" s="264" t="s">
        <v>71</v>
      </c>
      <c r="B6" s="271">
        <v>4</v>
      </c>
      <c r="C6" s="272">
        <v>5</v>
      </c>
      <c r="D6" s="270" t="s">
        <v>72</v>
      </c>
      <c r="E6" s="273"/>
      <c r="F6" s="268">
        <v>46006</v>
      </c>
      <c r="G6" s="269"/>
      <c r="H6" s="264" t="s">
        <v>73</v>
      </c>
      <c r="I6" s="267"/>
      <c r="J6" s="153" t="s">
        <v>65</v>
      </c>
      <c r="K6" s="154" t="s">
        <v>66</v>
      </c>
    </row>
    <row r="7" customHeight="1" spans="1:16">
      <c r="A7" s="264" t="s">
        <v>74</v>
      </c>
      <c r="B7" s="274">
        <v>5500</v>
      </c>
      <c r="C7" s="275"/>
      <c r="D7" s="270" t="s">
        <v>75</v>
      </c>
      <c r="E7" s="276"/>
      <c r="F7" s="268">
        <v>46009</v>
      </c>
      <c r="G7" s="269"/>
      <c r="H7" s="264" t="s">
        <v>76</v>
      </c>
      <c r="I7" s="267"/>
      <c r="J7" s="153" t="s">
        <v>65</v>
      </c>
      <c r="K7" s="154" t="s">
        <v>66</v>
      </c>
    </row>
    <row r="8" customHeight="1" spans="1:16">
      <c r="A8" s="277" t="s">
        <v>77</v>
      </c>
      <c r="B8" s="278" t="s">
        <v>181</v>
      </c>
      <c r="C8" s="279"/>
      <c r="D8" s="280" t="s">
        <v>79</v>
      </c>
      <c r="E8" s="281"/>
      <c r="F8" s="282">
        <v>46011</v>
      </c>
      <c r="G8" s="283"/>
      <c r="H8" s="280" t="s">
        <v>80</v>
      </c>
      <c r="I8" s="281"/>
      <c r="J8" s="284" t="s">
        <v>65</v>
      </c>
      <c r="K8" s="285" t="s">
        <v>66</v>
      </c>
      <c r="P8" s="175" t="s">
        <v>182</v>
      </c>
    </row>
    <row r="9" customHeight="1" spans="1:16">
      <c r="A9" s="286" t="s">
        <v>183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customHeight="1" spans="1:16">
      <c r="A10" s="287" t="s">
        <v>83</v>
      </c>
      <c r="B10" s="288" t="s">
        <v>84</v>
      </c>
      <c r="C10" s="289" t="s">
        <v>85</v>
      </c>
      <c r="D10" s="290"/>
      <c r="E10" s="291" t="s">
        <v>88</v>
      </c>
      <c r="F10" s="288" t="s">
        <v>84</v>
      </c>
      <c r="G10" s="289" t="s">
        <v>85</v>
      </c>
      <c r="H10" s="288"/>
      <c r="I10" s="291" t="s">
        <v>86</v>
      </c>
      <c r="J10" s="288" t="s">
        <v>84</v>
      </c>
      <c r="K10" s="292" t="s">
        <v>85</v>
      </c>
    </row>
    <row r="11" customHeight="1" spans="1:16">
      <c r="A11" s="270" t="s">
        <v>89</v>
      </c>
      <c r="B11" s="293" t="s">
        <v>84</v>
      </c>
      <c r="C11" s="153" t="s">
        <v>85</v>
      </c>
      <c r="D11" s="276"/>
      <c r="E11" s="273" t="s">
        <v>91</v>
      </c>
      <c r="F11" s="293" t="s">
        <v>84</v>
      </c>
      <c r="G11" s="153" t="s">
        <v>85</v>
      </c>
      <c r="H11" s="293"/>
      <c r="I11" s="273" t="s">
        <v>96</v>
      </c>
      <c r="J11" s="293" t="s">
        <v>84</v>
      </c>
      <c r="K11" s="154" t="s">
        <v>85</v>
      </c>
    </row>
    <row r="12" customHeight="1" spans="1:16">
      <c r="A12" s="280" t="s">
        <v>123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94"/>
    </row>
    <row r="13" customHeight="1" spans="1:16">
      <c r="A13" s="295" t="s">
        <v>184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6">
      <c r="A14" s="296" t="s">
        <v>185</v>
      </c>
      <c r="B14" s="297"/>
      <c r="C14" s="297"/>
      <c r="D14" s="297"/>
      <c r="E14" s="297"/>
      <c r="F14" s="297"/>
      <c r="G14" s="297"/>
      <c r="H14" s="298"/>
      <c r="I14" s="299"/>
      <c r="J14" s="299"/>
      <c r="K14" s="300"/>
    </row>
    <row r="15" customHeight="1" spans="1:16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customHeight="1" spans="1:16">
      <c r="A16" s="308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customHeight="1" spans="1:11">
      <c r="A17" s="295" t="s">
        <v>186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309" t="s">
        <v>187</v>
      </c>
      <c r="B18" s="310"/>
      <c r="C18" s="310"/>
      <c r="D18" s="310"/>
      <c r="E18" s="310"/>
      <c r="F18" s="310"/>
      <c r="G18" s="310"/>
      <c r="H18" s="310"/>
      <c r="I18" s="299"/>
      <c r="J18" s="299"/>
      <c r="K18" s="300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customHeight="1" spans="1:11">
      <c r="A20" s="308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customHeight="1" spans="1:11">
      <c r="A21" s="311" t="s">
        <v>120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48" t="s">
        <v>121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92"/>
    </row>
    <row r="23" customHeight="1" spans="1:11">
      <c r="A23" s="165" t="s">
        <v>122</v>
      </c>
      <c r="B23" s="166"/>
      <c r="C23" s="153" t="s">
        <v>65</v>
      </c>
      <c r="D23" s="153" t="s">
        <v>66</v>
      </c>
      <c r="E23" s="163"/>
      <c r="F23" s="163"/>
      <c r="G23" s="163"/>
      <c r="H23" s="163"/>
      <c r="I23" s="163"/>
      <c r="J23" s="163"/>
      <c r="K23" s="164"/>
    </row>
    <row r="24" customHeight="1" spans="1:11">
      <c r="A24" s="312" t="s">
        <v>188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13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customHeight="1" spans="1:11">
      <c r="A26" s="286" t="s">
        <v>129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customHeight="1" spans="1:11">
      <c r="A27" s="258" t="s">
        <v>130</v>
      </c>
      <c r="B27" s="289" t="s">
        <v>94</v>
      </c>
      <c r="C27" s="289" t="s">
        <v>95</v>
      </c>
      <c r="D27" s="289" t="s">
        <v>87</v>
      </c>
      <c r="E27" s="259" t="s">
        <v>131</v>
      </c>
      <c r="F27" s="289" t="s">
        <v>94</v>
      </c>
      <c r="G27" s="289" t="s">
        <v>95</v>
      </c>
      <c r="H27" s="289" t="s">
        <v>87</v>
      </c>
      <c r="I27" s="259" t="s">
        <v>132</v>
      </c>
      <c r="J27" s="289" t="s">
        <v>94</v>
      </c>
      <c r="K27" s="292" t="s">
        <v>95</v>
      </c>
    </row>
    <row r="28" customHeight="1" spans="1:11">
      <c r="A28" s="317" t="s">
        <v>86</v>
      </c>
      <c r="B28" s="153" t="s">
        <v>94</v>
      </c>
      <c r="C28" s="153" t="s">
        <v>95</v>
      </c>
      <c r="D28" s="153" t="s">
        <v>87</v>
      </c>
      <c r="E28" s="318" t="s">
        <v>93</v>
      </c>
      <c r="F28" s="153" t="s">
        <v>94</v>
      </c>
      <c r="G28" s="153" t="s">
        <v>95</v>
      </c>
      <c r="H28" s="153" t="s">
        <v>87</v>
      </c>
      <c r="I28" s="318" t="s">
        <v>104</v>
      </c>
      <c r="J28" s="153" t="s">
        <v>94</v>
      </c>
      <c r="K28" s="154" t="s">
        <v>95</v>
      </c>
    </row>
    <row r="29" customHeight="1" spans="1:11">
      <c r="A29" s="264" t="s">
        <v>97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customHeight="1" spans="1:11">
      <c r="A31" s="324" t="s">
        <v>189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21" customHeight="1" spans="1:11">
      <c r="A32" s="325" t="s">
        <v>190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ht="21" customHeight="1" spans="1:11">
      <c r="A33" s="328" t="s">
        <v>191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ht="21" customHeight="1" spans="1:11">
      <c r="A34" s="328" t="s">
        <v>192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ht="21" customHeight="1" spans="1:1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ht="21" customHeight="1" spans="1:1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ht="21" customHeight="1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ht="21" customHeight="1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ht="17.25" customHeight="1" spans="1:11">
      <c r="A43" s="321" t="s">
        <v>128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3"/>
    </row>
    <row r="44" customHeight="1" spans="1:11">
      <c r="A44" s="324" t="s">
        <v>193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31" t="s">
        <v>123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ht="18" customHeight="1" spans="1:11">
      <c r="A46" s="331" t="s">
        <v>194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ht="21" customHeight="1" spans="1:11">
      <c r="A48" s="334" t="s">
        <v>134</v>
      </c>
      <c r="B48" s="335" t="s">
        <v>135</v>
      </c>
      <c r="C48" s="335"/>
      <c r="D48" s="336" t="s">
        <v>136</v>
      </c>
      <c r="E48" s="336" t="s">
        <v>137</v>
      </c>
      <c r="F48" s="336" t="s">
        <v>138</v>
      </c>
      <c r="G48" s="337">
        <v>46156</v>
      </c>
      <c r="H48" s="338" t="s">
        <v>139</v>
      </c>
      <c r="I48" s="338"/>
      <c r="J48" s="335" t="s">
        <v>140</v>
      </c>
      <c r="K48" s="339"/>
    </row>
    <row r="49" customHeight="1" spans="1:11">
      <c r="A49" s="340" t="s">
        <v>141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customHeight="1" spans="1:1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ht="21" customHeight="1" spans="1:11">
      <c r="A52" s="334" t="s">
        <v>134</v>
      </c>
      <c r="B52" s="335" t="s">
        <v>135</v>
      </c>
      <c r="C52" s="335"/>
      <c r="D52" s="336" t="s">
        <v>136</v>
      </c>
      <c r="E52" s="336" t="s">
        <v>137</v>
      </c>
      <c r="F52" s="336" t="s">
        <v>138</v>
      </c>
      <c r="G52" s="337">
        <v>46156</v>
      </c>
      <c r="H52" s="338" t="s">
        <v>139</v>
      </c>
      <c r="I52" s="338"/>
      <c r="J52" s="335" t="s">
        <v>140</v>
      </c>
      <c r="K52" s="33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0"/>
  <sheetViews>
    <sheetView workbookViewId="0">
      <selection activeCell="F28" sqref="F28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2" width="13.625" style="83" customWidth="1"/>
    <col min="13" max="15" width="13.625" style="225" customWidth="1"/>
    <col min="16" max="246" width="9" style="83"/>
    <col min="247" max="16384" width="9" style="86"/>
  </cols>
  <sheetData>
    <row r="1" s="83" customFormat="1" ht="29" customHeight="1" spans="1:249">
      <c r="A1" s="226" t="s">
        <v>143</v>
      </c>
      <c r="B1" s="227"/>
      <c r="C1" s="228"/>
      <c r="D1" s="227"/>
      <c r="E1" s="227"/>
      <c r="F1" s="227"/>
      <c r="G1" s="227"/>
      <c r="H1" s="227"/>
      <c r="I1" s="227"/>
      <c r="J1" s="227"/>
      <c r="K1" s="227"/>
      <c r="L1" s="227"/>
      <c r="M1" s="229"/>
      <c r="N1" s="229"/>
      <c r="O1" s="229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</row>
    <row r="2" s="83" customFormat="1" ht="20" customHeight="1" spans="1:249">
      <c r="A2" s="92" t="s">
        <v>61</v>
      </c>
      <c r="B2" s="93" t="str">
        <f>首期!B4</f>
        <v>TAJJBO82716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7"/>
      <c r="J2" s="230"/>
      <c r="K2" s="92" t="s">
        <v>57</v>
      </c>
      <c r="L2" s="100" t="s">
        <v>56</v>
      </c>
      <c r="M2" s="100"/>
      <c r="N2" s="100"/>
      <c r="O2" s="10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</row>
    <row r="3" s="83" customFormat="1" ht="16.5" spans="1:249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231"/>
      <c r="K3" s="232" t="s">
        <v>110</v>
      </c>
      <c r="L3" s="111" t="s">
        <v>111</v>
      </c>
      <c r="M3" s="111" t="s">
        <v>112</v>
      </c>
      <c r="N3" s="111" t="s">
        <v>113</v>
      </c>
      <c r="O3" s="113" t="s">
        <v>114</v>
      </c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</row>
    <row r="4" s="83" customFormat="1" ht="16.5" spans="1:249">
      <c r="A4" s="102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146</v>
      </c>
      <c r="I4" s="233" t="s">
        <v>147</v>
      </c>
      <c r="J4" s="231"/>
      <c r="K4" s="234" t="s">
        <v>117</v>
      </c>
      <c r="L4" s="235" t="s">
        <v>118</v>
      </c>
      <c r="M4" s="235" t="s">
        <v>116</v>
      </c>
      <c r="N4" s="235" t="s">
        <v>118</v>
      </c>
      <c r="O4" s="236" t="s">
        <v>116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</row>
    <row r="5" s="83" customFormat="1" ht="20" customHeight="1" spans="1:249">
      <c r="A5" s="102"/>
      <c r="B5" s="108" t="s">
        <v>148</v>
      </c>
      <c r="C5" s="108" t="s">
        <v>149</v>
      </c>
      <c r="D5" s="109" t="s">
        <v>150</v>
      </c>
      <c r="E5" s="114" t="s">
        <v>151</v>
      </c>
      <c r="F5" s="114" t="s">
        <v>152</v>
      </c>
      <c r="G5" s="114" t="s">
        <v>153</v>
      </c>
      <c r="H5" s="114" t="s">
        <v>154</v>
      </c>
      <c r="I5" s="233"/>
      <c r="J5" s="231"/>
      <c r="K5" s="234" t="s">
        <v>195</v>
      </c>
      <c r="L5" s="237" t="s">
        <v>195</v>
      </c>
      <c r="M5" s="237" t="s">
        <v>195</v>
      </c>
      <c r="N5" s="237" t="s">
        <v>195</v>
      </c>
      <c r="O5" s="238" t="s">
        <v>195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</row>
    <row r="6" s="83" customFormat="1" ht="20" customHeight="1" spans="1:249">
      <c r="A6" s="120" t="s">
        <v>157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239" t="s">
        <v>158</v>
      </c>
      <c r="J6" s="231"/>
      <c r="K6" s="234" t="s">
        <v>196</v>
      </c>
      <c r="L6" s="237" t="s">
        <v>197</v>
      </c>
      <c r="M6" s="237" t="s">
        <v>196</v>
      </c>
      <c r="N6" s="237" t="s">
        <v>197</v>
      </c>
      <c r="O6" s="238" t="s">
        <v>198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</row>
    <row r="7" s="83" customFormat="1" ht="20" customHeight="1" spans="1:249">
      <c r="A7" s="120" t="s">
        <v>160</v>
      </c>
      <c r="B7" s="121">
        <f t="shared" ref="B7:B9" si="0">C7-4</f>
        <v>84</v>
      </c>
      <c r="C7" s="121">
        <f t="shared" ref="C7:C9" si="1">D7-4</f>
        <v>88</v>
      </c>
      <c r="D7" s="122">
        <v>92</v>
      </c>
      <c r="E7" s="121">
        <f t="shared" ref="E7:E9" si="2">D7+4</f>
        <v>96</v>
      </c>
      <c r="F7" s="121">
        <f>E7+4</f>
        <v>100</v>
      </c>
      <c r="G7" s="121">
        <f t="shared" ref="G7:G9" si="3">F7+6</f>
        <v>106</v>
      </c>
      <c r="H7" s="121">
        <f>G7+6</f>
        <v>112</v>
      </c>
      <c r="I7" s="239" t="s">
        <v>158</v>
      </c>
      <c r="J7" s="231"/>
      <c r="K7" s="234" t="s">
        <v>199</v>
      </c>
      <c r="L7" s="237" t="s">
        <v>200</v>
      </c>
      <c r="M7" s="237" t="s">
        <v>197</v>
      </c>
      <c r="N7" s="237" t="s">
        <v>201</v>
      </c>
      <c r="O7" s="238" t="s">
        <v>197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</row>
    <row r="8" s="83" customFormat="1" ht="20" customHeight="1" spans="1:249">
      <c r="A8" s="120" t="s">
        <v>161</v>
      </c>
      <c r="B8" s="121">
        <f t="shared" si="0"/>
        <v>80</v>
      </c>
      <c r="C8" s="121">
        <f t="shared" si="1"/>
        <v>84</v>
      </c>
      <c r="D8" s="122">
        <v>88</v>
      </c>
      <c r="E8" s="121">
        <f t="shared" si="2"/>
        <v>92</v>
      </c>
      <c r="F8" s="121">
        <f>E8+5</f>
        <v>97</v>
      </c>
      <c r="G8" s="121">
        <f t="shared" si="3"/>
        <v>103</v>
      </c>
      <c r="H8" s="121">
        <f>G8+7</f>
        <v>110</v>
      </c>
      <c r="I8" s="239" t="s">
        <v>158</v>
      </c>
      <c r="J8" s="231"/>
      <c r="K8" s="234" t="s">
        <v>199</v>
      </c>
      <c r="L8" s="237" t="s">
        <v>202</v>
      </c>
      <c r="M8" s="237" t="s">
        <v>199</v>
      </c>
      <c r="N8" s="237" t="s">
        <v>197</v>
      </c>
      <c r="O8" s="238" t="s">
        <v>203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</row>
    <row r="9" s="83" customFormat="1" ht="20" customHeight="1" spans="1:249">
      <c r="A9" s="120" t="s">
        <v>162</v>
      </c>
      <c r="B9" s="121">
        <f t="shared" si="0"/>
        <v>88</v>
      </c>
      <c r="C9" s="121">
        <f t="shared" si="1"/>
        <v>92</v>
      </c>
      <c r="D9" s="122">
        <v>96</v>
      </c>
      <c r="E9" s="121">
        <f t="shared" si="2"/>
        <v>100</v>
      </c>
      <c r="F9" s="121">
        <f>E9+5</f>
        <v>105</v>
      </c>
      <c r="G9" s="121">
        <f t="shared" si="3"/>
        <v>111</v>
      </c>
      <c r="H9" s="121">
        <f>G9+7</f>
        <v>118</v>
      </c>
      <c r="I9" s="239" t="s">
        <v>163</v>
      </c>
      <c r="J9" s="231"/>
      <c r="K9" s="234" t="s">
        <v>204</v>
      </c>
      <c r="L9" s="237" t="s">
        <v>197</v>
      </c>
      <c r="M9" s="237" t="s">
        <v>199</v>
      </c>
      <c r="N9" s="237" t="s">
        <v>200</v>
      </c>
      <c r="O9" s="238" t="s">
        <v>205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</row>
    <row r="10" s="83" customFormat="1" ht="20" customHeight="1" spans="1:249">
      <c r="A10" s="120" t="s">
        <v>164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239" t="s">
        <v>163</v>
      </c>
      <c r="J10" s="231"/>
      <c r="K10" s="234" t="s">
        <v>202</v>
      </c>
      <c r="L10" s="237" t="s">
        <v>206</v>
      </c>
      <c r="M10" s="237" t="s">
        <v>196</v>
      </c>
      <c r="N10" s="237" t="s">
        <v>197</v>
      </c>
      <c r="O10" s="238" t="s">
        <v>207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</row>
    <row r="11" s="83" customFormat="1" ht="20" customHeight="1" spans="1:249">
      <c r="A11" s="120" t="s">
        <v>166</v>
      </c>
      <c r="B11" s="121">
        <f>C11-0.5</f>
        <v>17</v>
      </c>
      <c r="C11" s="121">
        <f>D11-0.5</f>
        <v>17.5</v>
      </c>
      <c r="D11" s="122">
        <v>18</v>
      </c>
      <c r="E11" s="121">
        <f t="shared" ref="E11:H11" si="4">D11+0.5</f>
        <v>18.5</v>
      </c>
      <c r="F11" s="121">
        <f t="shared" si="4"/>
        <v>19</v>
      </c>
      <c r="G11" s="121">
        <f t="shared" si="4"/>
        <v>19.5</v>
      </c>
      <c r="H11" s="121">
        <f t="shared" si="4"/>
        <v>20</v>
      </c>
      <c r="I11" s="239" t="s">
        <v>167</v>
      </c>
      <c r="J11" s="231"/>
      <c r="K11" s="234" t="s">
        <v>198</v>
      </c>
      <c r="L11" s="237" t="s">
        <v>208</v>
      </c>
      <c r="M11" s="237" t="s">
        <v>208</v>
      </c>
      <c r="N11" s="237" t="s">
        <v>197</v>
      </c>
      <c r="O11" s="238" t="s">
        <v>209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</row>
    <row r="12" s="83" customFormat="1" ht="20" customHeight="1" spans="1:249">
      <c r="A12" s="120" t="s">
        <v>169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239" t="s">
        <v>163</v>
      </c>
      <c r="J12" s="231"/>
      <c r="K12" s="234" t="s">
        <v>197</v>
      </c>
      <c r="L12" s="237" t="s">
        <v>197</v>
      </c>
      <c r="M12" s="237" t="s">
        <v>197</v>
      </c>
      <c r="N12" s="237" t="s">
        <v>197</v>
      </c>
      <c r="O12" s="238" t="s">
        <v>197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</row>
    <row r="13" s="83" customFormat="1" ht="20" customHeight="1" spans="1:249">
      <c r="A13" s="120" t="s">
        <v>171</v>
      </c>
      <c r="B13" s="124">
        <f>C13-0.8</f>
        <v>14.4</v>
      </c>
      <c r="C13" s="124">
        <f>D13-0.8</f>
        <v>15.2</v>
      </c>
      <c r="D13" s="122">
        <v>16</v>
      </c>
      <c r="E13" s="124">
        <f>D13+0.8</f>
        <v>16.8</v>
      </c>
      <c r="F13" s="124">
        <f>E13+0.8</f>
        <v>17.6</v>
      </c>
      <c r="G13" s="124">
        <f>F13+1.1</f>
        <v>18.7</v>
      </c>
      <c r="H13" s="124">
        <f>G13+1.1</f>
        <v>19.8</v>
      </c>
      <c r="I13" s="239">
        <v>0</v>
      </c>
      <c r="J13" s="231"/>
      <c r="K13" s="234" t="s">
        <v>197</v>
      </c>
      <c r="L13" s="237" t="s">
        <v>198</v>
      </c>
      <c r="M13" s="237" t="s">
        <v>210</v>
      </c>
      <c r="N13" s="237" t="s">
        <v>197</v>
      </c>
      <c r="O13" s="238" t="s">
        <v>208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</row>
    <row r="14" s="83" customFormat="1" ht="20" customHeight="1" spans="1:249">
      <c r="A14" s="125" t="s">
        <v>172</v>
      </c>
      <c r="B14" s="121">
        <f>C14-0.4</f>
        <v>20.2</v>
      </c>
      <c r="C14" s="121">
        <f>D14-0.4</f>
        <v>20.6</v>
      </c>
      <c r="D14" s="126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240"/>
      <c r="J14" s="231"/>
      <c r="K14" s="234" t="s">
        <v>197</v>
      </c>
      <c r="L14" s="237" t="s">
        <v>197</v>
      </c>
      <c r="M14" s="237" t="s">
        <v>197</v>
      </c>
      <c r="N14" s="237" t="s">
        <v>197</v>
      </c>
      <c r="O14" s="238" t="s">
        <v>197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</row>
    <row r="15" s="83" customFormat="1" ht="20" customHeight="1" spans="1:249">
      <c r="A15" s="125" t="s">
        <v>173</v>
      </c>
      <c r="B15" s="121">
        <f>C15-0.2</f>
        <v>10.6</v>
      </c>
      <c r="C15" s="121">
        <f>D15-0.2</f>
        <v>10.8</v>
      </c>
      <c r="D15" s="126">
        <v>11</v>
      </c>
      <c r="E15" s="121">
        <f>D15+0.2</f>
        <v>11.2</v>
      </c>
      <c r="F15" s="121">
        <f>E15+0.2</f>
        <v>11.4</v>
      </c>
      <c r="G15" s="127">
        <f>F15+0.25</f>
        <v>11.65</v>
      </c>
      <c r="H15" s="127">
        <f>G15+0.25</f>
        <v>11.9</v>
      </c>
      <c r="I15" s="240"/>
      <c r="J15" s="231"/>
      <c r="K15" s="234" t="s">
        <v>197</v>
      </c>
      <c r="L15" s="237" t="s">
        <v>197</v>
      </c>
      <c r="M15" s="237" t="s">
        <v>197</v>
      </c>
      <c r="N15" s="237" t="s">
        <v>197</v>
      </c>
      <c r="O15" s="238" t="s">
        <v>197</v>
      </c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</row>
    <row r="16" s="83" customFormat="1" ht="20" customHeight="1" spans="1:249">
      <c r="A16" s="120" t="s">
        <v>174</v>
      </c>
      <c r="B16" s="128">
        <f>C16</f>
        <v>1.3</v>
      </c>
      <c r="C16" s="128">
        <f>D16</f>
        <v>1.3</v>
      </c>
      <c r="D16" s="122">
        <v>1.3</v>
      </c>
      <c r="E16" s="128">
        <f t="shared" ref="E16:H16" si="5">D16</f>
        <v>1.3</v>
      </c>
      <c r="F16" s="128">
        <f t="shared" si="5"/>
        <v>1.3</v>
      </c>
      <c r="G16" s="128">
        <f t="shared" si="5"/>
        <v>1.3</v>
      </c>
      <c r="H16" s="128">
        <f t="shared" si="5"/>
        <v>1.3</v>
      </c>
      <c r="I16" s="240"/>
      <c r="J16" s="231"/>
      <c r="K16" s="234" t="s">
        <v>197</v>
      </c>
      <c r="L16" s="237" t="s">
        <v>197</v>
      </c>
      <c r="M16" s="237" t="s">
        <v>197</v>
      </c>
      <c r="N16" s="237" t="s">
        <v>197</v>
      </c>
      <c r="O16" s="238" t="s">
        <v>197</v>
      </c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</row>
    <row r="17" s="83" customFormat="1" ht="20" customHeight="1" spans="1:249">
      <c r="A17" s="241"/>
      <c r="B17" s="130"/>
      <c r="C17" s="130"/>
      <c r="D17" s="131"/>
      <c r="E17" s="130"/>
      <c r="F17" s="130"/>
      <c r="G17" s="130"/>
      <c r="H17" s="130"/>
      <c r="I17" s="242"/>
      <c r="J17" s="231"/>
      <c r="K17" s="234"/>
      <c r="L17" s="237"/>
      <c r="M17" s="237"/>
      <c r="N17" s="237"/>
      <c r="O17" s="238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</row>
    <row r="18" s="83" customFormat="1" ht="18" spans="1:249">
      <c r="A18" s="241"/>
      <c r="B18" s="130"/>
      <c r="C18" s="130"/>
      <c r="D18" s="131"/>
      <c r="E18" s="130"/>
      <c r="F18" s="130"/>
      <c r="G18" s="130"/>
      <c r="H18" s="130"/>
      <c r="I18" s="243"/>
      <c r="J18" s="231"/>
      <c r="K18" s="234"/>
      <c r="L18" s="237"/>
      <c r="M18" s="237"/>
      <c r="N18" s="237"/>
      <c r="O18" s="238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</row>
    <row r="19" s="83" customFormat="1" ht="17.25" spans="1:249">
      <c r="A19" s="132"/>
      <c r="B19" s="133"/>
      <c r="C19" s="133"/>
      <c r="D19" s="133"/>
      <c r="E19" s="134"/>
      <c r="F19" s="133"/>
      <c r="G19" s="133"/>
      <c r="H19" s="133"/>
      <c r="I19" s="244"/>
      <c r="J19" s="245"/>
      <c r="K19" s="246"/>
      <c r="L19" s="247"/>
      <c r="M19" s="247"/>
      <c r="N19" s="247"/>
      <c r="O19" s="248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</row>
    <row r="20" s="83" customFormat="1" spans="1:249">
      <c r="C20" s="84"/>
      <c r="J20" s="141" t="s">
        <v>176</v>
      </c>
      <c r="K20" s="249">
        <v>46156</v>
      </c>
      <c r="L20" s="141" t="s">
        <v>177</v>
      </c>
      <c r="M20" s="83" t="s">
        <v>137</v>
      </c>
      <c r="N20" s="141" t="s">
        <v>178</v>
      </c>
      <c r="O20" s="250" t="s">
        <v>140</v>
      </c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11" sqref="O11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211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22" customHeight="1" spans="1:13">
      <c r="A2" s="148" t="s">
        <v>53</v>
      </c>
      <c r="B2" s="149" t="s">
        <v>212</v>
      </c>
      <c r="C2" s="149"/>
      <c r="D2" s="150" t="s">
        <v>61</v>
      </c>
      <c r="E2" s="151" t="str">
        <f>首期!B4</f>
        <v>TAJJBO82716</v>
      </c>
      <c r="F2" s="152" t="s">
        <v>213</v>
      </c>
      <c r="G2" s="153" t="s">
        <v>214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74</v>
      </c>
      <c r="B3" s="159">
        <v>2900</v>
      </c>
      <c r="C3" s="159"/>
      <c r="D3" s="160" t="s">
        <v>215</v>
      </c>
      <c r="E3" s="161">
        <v>46011</v>
      </c>
      <c r="F3" s="162"/>
      <c r="G3" s="162"/>
      <c r="H3" s="163" t="s">
        <v>216</v>
      </c>
      <c r="I3" s="163"/>
      <c r="J3" s="163"/>
      <c r="K3" s="164"/>
    </row>
    <row r="4" ht="18" customHeight="1" spans="1:13">
      <c r="A4" s="165" t="s">
        <v>71</v>
      </c>
      <c r="B4" s="159">
        <v>3</v>
      </c>
      <c r="C4" s="159">
        <v>6</v>
      </c>
      <c r="D4" s="166" t="s">
        <v>217</v>
      </c>
      <c r="E4" s="162" t="s">
        <v>218</v>
      </c>
      <c r="F4" s="162"/>
      <c r="G4" s="162"/>
      <c r="H4" s="166" t="s">
        <v>219</v>
      </c>
      <c r="I4" s="166"/>
      <c r="J4" s="167" t="s">
        <v>65</v>
      </c>
      <c r="K4" s="168" t="s">
        <v>66</v>
      </c>
    </row>
    <row r="5" ht="18" customHeight="1" spans="1:13">
      <c r="A5" s="165" t="s">
        <v>220</v>
      </c>
      <c r="B5" s="159">
        <v>1</v>
      </c>
      <c r="C5" s="159"/>
      <c r="D5" s="160" t="s">
        <v>221</v>
      </c>
      <c r="E5" s="160"/>
      <c r="G5" s="160"/>
      <c r="H5" s="166" t="s">
        <v>222</v>
      </c>
      <c r="I5" s="166"/>
      <c r="J5" s="167" t="s">
        <v>65</v>
      </c>
      <c r="K5" s="168" t="s">
        <v>66</v>
      </c>
    </row>
    <row r="6" ht="18" customHeight="1" spans="1:13">
      <c r="A6" s="169" t="s">
        <v>223</v>
      </c>
      <c r="B6" s="170">
        <v>125</v>
      </c>
      <c r="C6" s="170"/>
      <c r="D6" s="171" t="s">
        <v>224</v>
      </c>
      <c r="E6" s="172">
        <v>2650</v>
      </c>
      <c r="F6" s="172"/>
      <c r="G6" s="171"/>
      <c r="H6" s="173" t="s">
        <v>225</v>
      </c>
      <c r="I6" s="173"/>
      <c r="J6" s="172" t="s">
        <v>65</v>
      </c>
      <c r="K6" s="174" t="s">
        <v>66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226</v>
      </c>
      <c r="B8" s="152" t="s">
        <v>227</v>
      </c>
      <c r="C8" s="152" t="s">
        <v>228</v>
      </c>
      <c r="D8" s="152" t="s">
        <v>229</v>
      </c>
      <c r="E8" s="152" t="s">
        <v>230</v>
      </c>
      <c r="F8" s="152" t="s">
        <v>231</v>
      </c>
      <c r="G8" s="180" t="s">
        <v>232</v>
      </c>
      <c r="H8" s="181"/>
      <c r="I8" s="181"/>
      <c r="J8" s="181"/>
      <c r="K8" s="182"/>
    </row>
    <row r="9" ht="18" customHeight="1" spans="1:13">
      <c r="A9" s="165" t="s">
        <v>233</v>
      </c>
      <c r="B9" s="166"/>
      <c r="C9" s="167" t="s">
        <v>65</v>
      </c>
      <c r="D9" s="167" t="s">
        <v>66</v>
      </c>
      <c r="E9" s="160" t="s">
        <v>234</v>
      </c>
      <c r="F9" s="183" t="s">
        <v>235</v>
      </c>
      <c r="G9" s="184"/>
      <c r="H9" s="185"/>
      <c r="I9" s="185"/>
      <c r="J9" s="185"/>
      <c r="K9" s="186"/>
    </row>
    <row r="10" ht="18" customHeight="1" spans="1:13">
      <c r="A10" s="165" t="s">
        <v>236</v>
      </c>
      <c r="B10" s="166"/>
      <c r="C10" s="167" t="s">
        <v>65</v>
      </c>
      <c r="D10" s="167" t="s">
        <v>66</v>
      </c>
      <c r="E10" s="160" t="s">
        <v>237</v>
      </c>
      <c r="F10" s="183" t="s">
        <v>238</v>
      </c>
      <c r="G10" s="184" t="s">
        <v>239</v>
      </c>
      <c r="H10" s="185"/>
      <c r="I10" s="185"/>
      <c r="J10" s="185"/>
      <c r="K10" s="186"/>
    </row>
    <row r="11" ht="18" customHeight="1" spans="1:13">
      <c r="A11" s="187" t="s">
        <v>183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88</v>
      </c>
      <c r="B12" s="167" t="s">
        <v>84</v>
      </c>
      <c r="C12" s="167" t="s">
        <v>85</v>
      </c>
      <c r="D12" s="183"/>
      <c r="E12" s="160" t="s">
        <v>86</v>
      </c>
      <c r="F12" s="167" t="s">
        <v>84</v>
      </c>
      <c r="G12" s="167" t="s">
        <v>85</v>
      </c>
      <c r="H12" s="167"/>
      <c r="I12" s="160" t="s">
        <v>240</v>
      </c>
      <c r="J12" s="167" t="s">
        <v>84</v>
      </c>
      <c r="K12" s="168" t="s">
        <v>85</v>
      </c>
    </row>
    <row r="13" ht="18" customHeight="1" spans="1:13">
      <c r="A13" s="158" t="s">
        <v>91</v>
      </c>
      <c r="B13" s="167" t="s">
        <v>84</v>
      </c>
      <c r="C13" s="167" t="s">
        <v>85</v>
      </c>
      <c r="D13" s="183"/>
      <c r="E13" s="160" t="s">
        <v>96</v>
      </c>
      <c r="F13" s="167" t="s">
        <v>84</v>
      </c>
      <c r="G13" s="167" t="s">
        <v>85</v>
      </c>
      <c r="H13" s="167"/>
      <c r="I13" s="160" t="s">
        <v>241</v>
      </c>
      <c r="J13" s="167" t="s">
        <v>84</v>
      </c>
      <c r="K13" s="168" t="s">
        <v>85</v>
      </c>
    </row>
    <row r="14" ht="18" customHeight="1" spans="1:13">
      <c r="A14" s="169" t="s">
        <v>242</v>
      </c>
      <c r="B14" s="172" t="s">
        <v>84</v>
      </c>
      <c r="C14" s="172" t="s">
        <v>85</v>
      </c>
      <c r="D14" s="190"/>
      <c r="E14" s="171" t="s">
        <v>243</v>
      </c>
      <c r="F14" s="172" t="s">
        <v>84</v>
      </c>
      <c r="G14" s="172" t="s">
        <v>85</v>
      </c>
      <c r="H14" s="172"/>
      <c r="I14" s="171" t="s">
        <v>244</v>
      </c>
      <c r="J14" s="172" t="s">
        <v>84</v>
      </c>
      <c r="K14" s="174" t="s">
        <v>85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245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246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247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122</v>
      </c>
      <c r="B24" s="166"/>
      <c r="C24" s="167" t="s">
        <v>65</v>
      </c>
      <c r="D24" s="167" t="s">
        <v>66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248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249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6" t="s">
        <v>250</v>
      </c>
    </row>
    <row r="28" ht="23" customHeight="1" spans="1:11">
      <c r="A28" s="195" t="s">
        <v>251</v>
      </c>
      <c r="B28" s="196"/>
      <c r="C28" s="196"/>
      <c r="D28" s="196"/>
      <c r="E28" s="196"/>
      <c r="F28" s="196"/>
      <c r="G28" s="196"/>
      <c r="H28" s="196"/>
      <c r="I28" s="196"/>
      <c r="J28" s="207"/>
      <c r="K28" s="208">
        <v>1</v>
      </c>
    </row>
    <row r="29" ht="23" customHeight="1" spans="1:11">
      <c r="A29" s="195" t="s">
        <v>252</v>
      </c>
      <c r="B29" s="196"/>
      <c r="C29" s="196"/>
      <c r="D29" s="196"/>
      <c r="E29" s="196"/>
      <c r="F29" s="196"/>
      <c r="G29" s="196"/>
      <c r="H29" s="196"/>
      <c r="I29" s="196"/>
      <c r="J29" s="207"/>
      <c r="K29" s="186">
        <v>1</v>
      </c>
    </row>
    <row r="30" ht="23" customHeight="1" spans="1:11">
      <c r="A30" s="195" t="s">
        <v>253</v>
      </c>
      <c r="B30" s="196"/>
      <c r="C30" s="196"/>
      <c r="D30" s="196"/>
      <c r="E30" s="196"/>
      <c r="F30" s="196"/>
      <c r="G30" s="196"/>
      <c r="H30" s="196"/>
      <c r="I30" s="196"/>
      <c r="J30" s="207"/>
      <c r="K30" s="186">
        <v>2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7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7"/>
      <c r="K32" s="20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7"/>
      <c r="K33" s="21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7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7"/>
      <c r="K35" s="211"/>
    </row>
    <row r="36" ht="23" customHeight="1" spans="1:11">
      <c r="A36" s="212" t="s">
        <v>254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4</v>
      </c>
    </row>
    <row r="37" ht="18.75" customHeight="1" spans="1:11">
      <c r="A37" s="216" t="s">
        <v>255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5" customFormat="1" ht="18.75" customHeight="1" spans="1:11">
      <c r="A38" s="165" t="s">
        <v>256</v>
      </c>
      <c r="B38" s="166"/>
      <c r="C38" s="166"/>
      <c r="D38" s="163" t="s">
        <v>257</v>
      </c>
      <c r="E38" s="163"/>
      <c r="F38" s="219" t="s">
        <v>258</v>
      </c>
      <c r="G38" s="220"/>
      <c r="H38" s="166" t="s">
        <v>259</v>
      </c>
      <c r="I38" s="166"/>
      <c r="J38" s="166" t="s">
        <v>260</v>
      </c>
      <c r="K38" s="193"/>
    </row>
    <row r="39" ht="18.75" customHeight="1" spans="1:11">
      <c r="A39" s="165" t="s">
        <v>123</v>
      </c>
      <c r="B39" s="166" t="s">
        <v>261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134</v>
      </c>
      <c r="B42" s="221" t="s">
        <v>262</v>
      </c>
      <c r="C42" s="221"/>
      <c r="D42" s="171" t="s">
        <v>263</v>
      </c>
      <c r="E42" s="190" t="s">
        <v>137</v>
      </c>
      <c r="F42" s="171" t="s">
        <v>138</v>
      </c>
      <c r="G42" s="222">
        <v>46160</v>
      </c>
      <c r="H42" s="223" t="s">
        <v>139</v>
      </c>
      <c r="I42" s="223"/>
      <c r="J42" s="221" t="s">
        <v>140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M10" sqref="M10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2.75" style="83" customWidth="1"/>
    <col min="10" max="12" width="15.625" style="83" customWidth="1"/>
    <col min="13" max="14" width="15.625" style="85" customWidth="1"/>
    <col min="15" max="15" width="10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143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91"/>
      <c r="N1" s="91"/>
      <c r="O1" s="91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2" t="s">
        <v>61</v>
      </c>
      <c r="B2" s="93" t="str">
        <f>首期!B4</f>
        <v>TAJJBO82716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8"/>
      <c r="J2" s="99" t="s">
        <v>57</v>
      </c>
      <c r="K2" s="100" t="s">
        <v>56</v>
      </c>
      <c r="L2" s="100"/>
      <c r="M2" s="100"/>
      <c r="N2" s="100"/>
      <c r="O2" s="10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5"/>
      <c r="J3" s="106"/>
      <c r="K3" s="106"/>
      <c r="L3" s="106"/>
      <c r="M3" s="106"/>
      <c r="N3" s="106"/>
      <c r="O3" s="107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ht="16.5" spans="1:256">
      <c r="A4" s="102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146</v>
      </c>
      <c r="I4" s="105"/>
      <c r="J4" s="110" t="s">
        <v>110</v>
      </c>
      <c r="K4" s="111" t="s">
        <v>111</v>
      </c>
      <c r="L4" s="112" t="s">
        <v>112</v>
      </c>
      <c r="M4" s="111" t="s">
        <v>113</v>
      </c>
      <c r="N4" s="111" t="s">
        <v>114</v>
      </c>
      <c r="O4" s="113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102"/>
      <c r="B5" s="108" t="s">
        <v>148</v>
      </c>
      <c r="C5" s="108" t="s">
        <v>149</v>
      </c>
      <c r="D5" s="109" t="s">
        <v>150</v>
      </c>
      <c r="E5" s="114" t="s">
        <v>151</v>
      </c>
      <c r="F5" s="114" t="s">
        <v>152</v>
      </c>
      <c r="G5" s="114" t="s">
        <v>153</v>
      </c>
      <c r="H5" s="114" t="s">
        <v>154</v>
      </c>
      <c r="I5" s="115"/>
      <c r="J5" s="117" t="s">
        <v>116</v>
      </c>
      <c r="K5" s="118" t="s">
        <v>117</v>
      </c>
      <c r="L5" s="118" t="s">
        <v>118</v>
      </c>
      <c r="M5" s="117" t="s">
        <v>116</v>
      </c>
      <c r="N5" s="118" t="s">
        <v>118</v>
      </c>
      <c r="O5" s="119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1" customHeight="1" spans="1:256">
      <c r="A6" s="120" t="s">
        <v>157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115"/>
      <c r="J6" s="116" t="s">
        <v>264</v>
      </c>
      <c r="K6" s="116" t="s">
        <v>264</v>
      </c>
      <c r="L6" s="116" t="s">
        <v>265</v>
      </c>
      <c r="M6" s="116" t="s">
        <v>266</v>
      </c>
      <c r="N6" s="116" t="s">
        <v>267</v>
      </c>
      <c r="O6" s="123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1" customHeight="1" spans="1:256">
      <c r="A7" s="120" t="s">
        <v>160</v>
      </c>
      <c r="B7" s="121">
        <f t="shared" ref="B7:B9" si="0">C7-4</f>
        <v>84</v>
      </c>
      <c r="C7" s="121">
        <f t="shared" ref="C7:C9" si="1">D7-4</f>
        <v>88</v>
      </c>
      <c r="D7" s="122">
        <v>92</v>
      </c>
      <c r="E7" s="121">
        <f t="shared" ref="E7:E9" si="2">D7+4</f>
        <v>96</v>
      </c>
      <c r="F7" s="121">
        <f>E7+4</f>
        <v>100</v>
      </c>
      <c r="G7" s="121">
        <f t="shared" ref="G7:G9" si="3">F7+6</f>
        <v>106</v>
      </c>
      <c r="H7" s="121">
        <f>G7+6</f>
        <v>112</v>
      </c>
      <c r="I7" s="115"/>
      <c r="J7" s="116" t="s">
        <v>268</v>
      </c>
      <c r="K7" s="116" t="s">
        <v>269</v>
      </c>
      <c r="L7" s="116" t="s">
        <v>270</v>
      </c>
      <c r="M7" s="116" t="s">
        <v>270</v>
      </c>
      <c r="N7" s="116" t="s">
        <v>271</v>
      </c>
      <c r="O7" s="123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1" customHeight="1" spans="1:256">
      <c r="A8" s="120" t="s">
        <v>161</v>
      </c>
      <c r="B8" s="121">
        <f t="shared" si="0"/>
        <v>80</v>
      </c>
      <c r="C8" s="121">
        <f t="shared" si="1"/>
        <v>84</v>
      </c>
      <c r="D8" s="122">
        <v>88</v>
      </c>
      <c r="E8" s="121">
        <f t="shared" si="2"/>
        <v>92</v>
      </c>
      <c r="F8" s="121">
        <f>E8+5</f>
        <v>97</v>
      </c>
      <c r="G8" s="121">
        <f t="shared" si="3"/>
        <v>103</v>
      </c>
      <c r="H8" s="121">
        <f>G8+7</f>
        <v>110</v>
      </c>
      <c r="I8" s="115"/>
      <c r="J8" s="116" t="s">
        <v>272</v>
      </c>
      <c r="K8" s="116" t="s">
        <v>270</v>
      </c>
      <c r="L8" s="116" t="s">
        <v>271</v>
      </c>
      <c r="M8" s="116" t="s">
        <v>273</v>
      </c>
      <c r="N8" s="116" t="s">
        <v>274</v>
      </c>
      <c r="O8" s="123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20" t="s">
        <v>162</v>
      </c>
      <c r="B9" s="121">
        <f t="shared" si="0"/>
        <v>88</v>
      </c>
      <c r="C9" s="121">
        <f t="shared" si="1"/>
        <v>92</v>
      </c>
      <c r="D9" s="122">
        <v>96</v>
      </c>
      <c r="E9" s="121">
        <f t="shared" si="2"/>
        <v>100</v>
      </c>
      <c r="F9" s="121">
        <f>E9+5</f>
        <v>105</v>
      </c>
      <c r="G9" s="121">
        <f t="shared" si="3"/>
        <v>111</v>
      </c>
      <c r="H9" s="121">
        <f>G9+7</f>
        <v>118</v>
      </c>
      <c r="I9" s="115"/>
      <c r="J9" s="116" t="s">
        <v>272</v>
      </c>
      <c r="K9" s="116" t="s">
        <v>275</v>
      </c>
      <c r="L9" s="116" t="s">
        <v>276</v>
      </c>
      <c r="M9" s="116" t="s">
        <v>277</v>
      </c>
      <c r="N9" s="116" t="s">
        <v>274</v>
      </c>
      <c r="O9" s="123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20" t="s">
        <v>164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115"/>
      <c r="J10" s="116" t="s">
        <v>264</v>
      </c>
      <c r="K10" s="116" t="s">
        <v>270</v>
      </c>
      <c r="L10" s="116" t="s">
        <v>265</v>
      </c>
      <c r="M10" s="116" t="s">
        <v>265</v>
      </c>
      <c r="N10" s="116" t="s">
        <v>278</v>
      </c>
      <c r="O10" s="123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20" t="s">
        <v>166</v>
      </c>
      <c r="B11" s="121">
        <f>C11-0.5</f>
        <v>17</v>
      </c>
      <c r="C11" s="121">
        <f>D11-0.5</f>
        <v>17.5</v>
      </c>
      <c r="D11" s="122">
        <v>18</v>
      </c>
      <c r="E11" s="121">
        <f t="shared" ref="E11:H11" si="4">D11+0.5</f>
        <v>18.5</v>
      </c>
      <c r="F11" s="121">
        <f t="shared" si="4"/>
        <v>19</v>
      </c>
      <c r="G11" s="121">
        <f t="shared" si="4"/>
        <v>19.5</v>
      </c>
      <c r="H11" s="121">
        <f t="shared" si="4"/>
        <v>20</v>
      </c>
      <c r="I11" s="115"/>
      <c r="J11" s="116" t="s">
        <v>279</v>
      </c>
      <c r="K11" s="116" t="s">
        <v>280</v>
      </c>
      <c r="L11" s="116" t="s">
        <v>279</v>
      </c>
      <c r="M11" s="116" t="s">
        <v>281</v>
      </c>
      <c r="N11" s="116" t="s">
        <v>282</v>
      </c>
      <c r="O11" s="123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20" t="s">
        <v>169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115"/>
      <c r="J12" s="116" t="s">
        <v>270</v>
      </c>
      <c r="K12" s="116" t="s">
        <v>283</v>
      </c>
      <c r="L12" s="116" t="s">
        <v>284</v>
      </c>
      <c r="M12" s="116" t="s">
        <v>270</v>
      </c>
      <c r="N12" s="116" t="s">
        <v>285</v>
      </c>
      <c r="O12" s="123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20" t="s">
        <v>171</v>
      </c>
      <c r="B13" s="124">
        <f>C13-0.8</f>
        <v>14.4</v>
      </c>
      <c r="C13" s="124">
        <f>D13-0.8</f>
        <v>15.2</v>
      </c>
      <c r="D13" s="122">
        <v>16</v>
      </c>
      <c r="E13" s="124">
        <f>D13+0.8</f>
        <v>16.8</v>
      </c>
      <c r="F13" s="124">
        <f>E13+0.8</f>
        <v>17.6</v>
      </c>
      <c r="G13" s="124">
        <f>F13+1.1</f>
        <v>18.7</v>
      </c>
      <c r="H13" s="124">
        <f>G13+1.1</f>
        <v>19.8</v>
      </c>
      <c r="I13" s="115"/>
      <c r="J13" s="116" t="s">
        <v>270</v>
      </c>
      <c r="K13" s="116" t="s">
        <v>270</v>
      </c>
      <c r="L13" s="116" t="s">
        <v>286</v>
      </c>
      <c r="M13" s="116" t="s">
        <v>287</v>
      </c>
      <c r="N13" s="116" t="s">
        <v>288</v>
      </c>
      <c r="O13" s="123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25" t="s">
        <v>172</v>
      </c>
      <c r="B14" s="121">
        <f>C14-0.4</f>
        <v>20.2</v>
      </c>
      <c r="C14" s="121">
        <f>D14-0.4</f>
        <v>20.6</v>
      </c>
      <c r="D14" s="126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115"/>
      <c r="J14" s="116" t="s">
        <v>289</v>
      </c>
      <c r="K14" s="116" t="s">
        <v>290</v>
      </c>
      <c r="L14" s="116" t="s">
        <v>291</v>
      </c>
      <c r="M14" s="116" t="s">
        <v>292</v>
      </c>
      <c r="N14" s="116" t="s">
        <v>293</v>
      </c>
      <c r="O14" s="123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25" t="s">
        <v>173</v>
      </c>
      <c r="B15" s="121">
        <f>C15-0.2</f>
        <v>10.6</v>
      </c>
      <c r="C15" s="121">
        <f>D15-0.2</f>
        <v>10.8</v>
      </c>
      <c r="D15" s="126">
        <v>11</v>
      </c>
      <c r="E15" s="121">
        <f>D15+0.2</f>
        <v>11.2</v>
      </c>
      <c r="F15" s="121">
        <f>E15+0.2</f>
        <v>11.4</v>
      </c>
      <c r="G15" s="127">
        <f>F15+0.25</f>
        <v>11.65</v>
      </c>
      <c r="H15" s="127">
        <f>G15+0.25</f>
        <v>11.9</v>
      </c>
      <c r="I15" s="115"/>
      <c r="J15" s="116" t="s">
        <v>270</v>
      </c>
      <c r="K15" s="116" t="s">
        <v>294</v>
      </c>
      <c r="L15" s="116" t="s">
        <v>270</v>
      </c>
      <c r="M15" s="116" t="s">
        <v>295</v>
      </c>
      <c r="N15" s="116" t="s">
        <v>270</v>
      </c>
      <c r="O15" s="123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20" t="s">
        <v>174</v>
      </c>
      <c r="B16" s="128">
        <f>C16</f>
        <v>1.3</v>
      </c>
      <c r="C16" s="128">
        <f>D16</f>
        <v>1.3</v>
      </c>
      <c r="D16" s="122">
        <v>1.3</v>
      </c>
      <c r="E16" s="128">
        <f t="shared" ref="E16:H16" si="5">D16</f>
        <v>1.3</v>
      </c>
      <c r="F16" s="128">
        <f t="shared" si="5"/>
        <v>1.3</v>
      </c>
      <c r="G16" s="128">
        <f t="shared" si="5"/>
        <v>1.3</v>
      </c>
      <c r="H16" s="128">
        <f t="shared" si="5"/>
        <v>1.3</v>
      </c>
      <c r="I16" s="115"/>
      <c r="J16" s="116" t="s">
        <v>270</v>
      </c>
      <c r="K16" s="116" t="s">
        <v>270</v>
      </c>
      <c r="L16" s="116" t="s">
        <v>270</v>
      </c>
      <c r="M16" s="116" t="s">
        <v>270</v>
      </c>
      <c r="N16" s="116" t="s">
        <v>270</v>
      </c>
      <c r="O16" s="123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1" customHeight="1" spans="1:256">
      <c r="A17" s="129"/>
      <c r="B17" s="130"/>
      <c r="C17" s="130"/>
      <c r="D17" s="131"/>
      <c r="E17" s="130"/>
      <c r="F17" s="130"/>
      <c r="G17" s="130"/>
      <c r="H17" s="130"/>
      <c r="I17" s="115"/>
      <c r="J17" s="116"/>
      <c r="K17" s="116"/>
      <c r="L17" s="116"/>
      <c r="M17" s="116"/>
      <c r="N17" s="116"/>
      <c r="O17" s="123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1" customHeight="1" spans="1:256">
      <c r="A18" s="129"/>
      <c r="B18" s="130"/>
      <c r="C18" s="130"/>
      <c r="D18" s="131"/>
      <c r="E18" s="130"/>
      <c r="F18" s="130"/>
      <c r="G18" s="130"/>
      <c r="H18" s="130"/>
      <c r="I18" s="115"/>
      <c r="J18" s="116"/>
      <c r="K18" s="116"/>
      <c r="L18" s="116"/>
      <c r="M18" s="116"/>
      <c r="N18" s="116"/>
      <c r="O18" s="123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17.25" spans="1:256">
      <c r="A19" s="132"/>
      <c r="B19" s="133"/>
      <c r="C19" s="133"/>
      <c r="D19" s="133"/>
      <c r="E19" s="134"/>
      <c r="F19" s="133"/>
      <c r="G19" s="133"/>
      <c r="H19" s="133"/>
      <c r="I19" s="135"/>
      <c r="J19" s="136"/>
      <c r="K19" s="136"/>
      <c r="L19" s="137"/>
      <c r="M19" s="136"/>
      <c r="N19" s="136"/>
      <c r="O19" s="138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spans="1:256">
      <c r="A20" s="139" t="s">
        <v>175</v>
      </c>
      <c r="B20" s="139"/>
      <c r="C20" s="139"/>
      <c r="D20" s="140"/>
      <c r="M20" s="85"/>
      <c r="N20" s="85"/>
      <c r="O20" s="85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="83" customFormat="1" spans="1:256">
      <c r="D21" s="84"/>
      <c r="J21" s="141" t="s">
        <v>176</v>
      </c>
      <c r="K21" s="142">
        <v>46160</v>
      </c>
      <c r="L21" s="141" t="s">
        <v>177</v>
      </c>
      <c r="M21" s="143" t="s">
        <v>137</v>
      </c>
      <c r="N21" s="143" t="s">
        <v>178</v>
      </c>
      <c r="O21" s="85" t="s">
        <v>140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I2" sqref="I$1:I$1048576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2.75" style="83" customWidth="1"/>
    <col min="10" max="12" width="15.625" style="83" customWidth="1"/>
    <col min="13" max="15" width="15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143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91"/>
      <c r="N1" s="91"/>
      <c r="O1" s="91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2" t="s">
        <v>61</v>
      </c>
      <c r="B2" s="93" t="str">
        <f>首期!B4</f>
        <v>TAJJBO82716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8"/>
      <c r="J2" s="99" t="s">
        <v>57</v>
      </c>
      <c r="K2" s="100" t="s">
        <v>56</v>
      </c>
      <c r="L2" s="100"/>
      <c r="M2" s="100"/>
      <c r="N2" s="100"/>
      <c r="O2" s="10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5"/>
      <c r="J3" s="106"/>
      <c r="K3" s="106"/>
      <c r="L3" s="106"/>
      <c r="M3" s="106"/>
      <c r="N3" s="106"/>
      <c r="O3" s="107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ht="16.5" spans="1:256">
      <c r="A4" s="102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146</v>
      </c>
      <c r="I4" s="105"/>
      <c r="J4" s="110" t="s">
        <v>110</v>
      </c>
      <c r="K4" s="111" t="s">
        <v>111</v>
      </c>
      <c r="L4" s="112" t="s">
        <v>112</v>
      </c>
      <c r="M4" s="111" t="s">
        <v>113</v>
      </c>
      <c r="N4" s="111" t="s">
        <v>114</v>
      </c>
      <c r="O4" s="113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102"/>
      <c r="B5" s="108" t="s">
        <v>148</v>
      </c>
      <c r="C5" s="108" t="s">
        <v>149</v>
      </c>
      <c r="D5" s="109" t="s">
        <v>150</v>
      </c>
      <c r="E5" s="114" t="s">
        <v>151</v>
      </c>
      <c r="F5" s="114" t="s">
        <v>152</v>
      </c>
      <c r="G5" s="114" t="s">
        <v>153</v>
      </c>
      <c r="H5" s="114" t="s">
        <v>154</v>
      </c>
      <c r="I5" s="115"/>
      <c r="J5" s="116" t="s">
        <v>118</v>
      </c>
      <c r="K5" s="117" t="s">
        <v>116</v>
      </c>
      <c r="L5" s="118" t="s">
        <v>296</v>
      </c>
      <c r="M5" s="118" t="s">
        <v>117</v>
      </c>
      <c r="N5" s="118" t="s">
        <v>296</v>
      </c>
      <c r="O5" s="119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1" customHeight="1" spans="1:256">
      <c r="A6" s="120" t="s">
        <v>157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115"/>
      <c r="J6" s="116" t="s">
        <v>270</v>
      </c>
      <c r="K6" s="116" t="s">
        <v>297</v>
      </c>
      <c r="L6" s="116" t="s">
        <v>266</v>
      </c>
      <c r="M6" s="116" t="s">
        <v>285</v>
      </c>
      <c r="N6" s="116" t="s">
        <v>298</v>
      </c>
      <c r="O6" s="123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1" customHeight="1" spans="1:256">
      <c r="A7" s="120" t="s">
        <v>160</v>
      </c>
      <c r="B7" s="121">
        <f t="shared" ref="B7:B9" si="0">C7-4</f>
        <v>84</v>
      </c>
      <c r="C7" s="121">
        <f t="shared" ref="C7:C9" si="1">D7-4</f>
        <v>88</v>
      </c>
      <c r="D7" s="122">
        <v>92</v>
      </c>
      <c r="E7" s="121">
        <f t="shared" ref="E7:E9" si="2">D7+4</f>
        <v>96</v>
      </c>
      <c r="F7" s="121">
        <f>E7+4</f>
        <v>100</v>
      </c>
      <c r="G7" s="121">
        <f t="shared" ref="G7:G9" si="3">F7+6</f>
        <v>106</v>
      </c>
      <c r="H7" s="121">
        <f>G7+6</f>
        <v>112</v>
      </c>
      <c r="I7" s="115"/>
      <c r="J7" s="116" t="s">
        <v>299</v>
      </c>
      <c r="K7" s="116" t="s">
        <v>300</v>
      </c>
      <c r="L7" s="116" t="s">
        <v>292</v>
      </c>
      <c r="M7" s="116" t="s">
        <v>270</v>
      </c>
      <c r="N7" s="116" t="s">
        <v>270</v>
      </c>
      <c r="O7" s="123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1" customHeight="1" spans="1:256">
      <c r="A8" s="120" t="s">
        <v>161</v>
      </c>
      <c r="B8" s="121">
        <f t="shared" si="0"/>
        <v>80</v>
      </c>
      <c r="C8" s="121">
        <f t="shared" si="1"/>
        <v>84</v>
      </c>
      <c r="D8" s="122">
        <v>88</v>
      </c>
      <c r="E8" s="121">
        <f t="shared" si="2"/>
        <v>92</v>
      </c>
      <c r="F8" s="121">
        <f>E8+5</f>
        <v>97</v>
      </c>
      <c r="G8" s="121">
        <f t="shared" si="3"/>
        <v>103</v>
      </c>
      <c r="H8" s="121">
        <f>G8+7</f>
        <v>110</v>
      </c>
      <c r="I8" s="115"/>
      <c r="J8" s="116" t="s">
        <v>301</v>
      </c>
      <c r="K8" s="116" t="s">
        <v>264</v>
      </c>
      <c r="L8" s="116" t="s">
        <v>302</v>
      </c>
      <c r="M8" s="116" t="s">
        <v>303</v>
      </c>
      <c r="N8" s="116" t="s">
        <v>304</v>
      </c>
      <c r="O8" s="123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20" t="s">
        <v>162</v>
      </c>
      <c r="B9" s="121">
        <f t="shared" si="0"/>
        <v>88</v>
      </c>
      <c r="C9" s="121">
        <f t="shared" si="1"/>
        <v>92</v>
      </c>
      <c r="D9" s="122">
        <v>96</v>
      </c>
      <c r="E9" s="121">
        <f t="shared" si="2"/>
        <v>100</v>
      </c>
      <c r="F9" s="121">
        <f>E9+5</f>
        <v>105</v>
      </c>
      <c r="G9" s="121">
        <f t="shared" si="3"/>
        <v>111</v>
      </c>
      <c r="H9" s="121">
        <f>G9+7</f>
        <v>118</v>
      </c>
      <c r="I9" s="115"/>
      <c r="J9" s="116" t="s">
        <v>305</v>
      </c>
      <c r="K9" s="116" t="s">
        <v>269</v>
      </c>
      <c r="L9" s="116" t="s">
        <v>279</v>
      </c>
      <c r="M9" s="116" t="s">
        <v>306</v>
      </c>
      <c r="N9" s="116" t="s">
        <v>270</v>
      </c>
      <c r="O9" s="123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20" t="s">
        <v>164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115"/>
      <c r="J10" s="116" t="s">
        <v>307</v>
      </c>
      <c r="K10" s="116" t="s">
        <v>308</v>
      </c>
      <c r="L10" s="116" t="s">
        <v>309</v>
      </c>
      <c r="M10" s="116" t="s">
        <v>282</v>
      </c>
      <c r="N10" s="116" t="s">
        <v>310</v>
      </c>
      <c r="O10" s="123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20" t="s">
        <v>166</v>
      </c>
      <c r="B11" s="121">
        <f>C11-0.5</f>
        <v>17</v>
      </c>
      <c r="C11" s="121">
        <f>D11-0.5</f>
        <v>17.5</v>
      </c>
      <c r="D11" s="122">
        <v>18</v>
      </c>
      <c r="E11" s="121">
        <f t="shared" ref="E11:H11" si="4">D11+0.5</f>
        <v>18.5</v>
      </c>
      <c r="F11" s="121">
        <f t="shared" si="4"/>
        <v>19</v>
      </c>
      <c r="G11" s="121">
        <f t="shared" si="4"/>
        <v>19.5</v>
      </c>
      <c r="H11" s="121">
        <f t="shared" si="4"/>
        <v>20</v>
      </c>
      <c r="I11" s="115"/>
      <c r="J11" s="116" t="s">
        <v>311</v>
      </c>
      <c r="K11" s="116" t="s">
        <v>312</v>
      </c>
      <c r="L11" s="116" t="s">
        <v>290</v>
      </c>
      <c r="M11" s="116" t="s">
        <v>270</v>
      </c>
      <c r="N11" s="116" t="s">
        <v>285</v>
      </c>
      <c r="O11" s="123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20" t="s">
        <v>169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115"/>
      <c r="J12" s="116" t="s">
        <v>313</v>
      </c>
      <c r="K12" s="116" t="s">
        <v>285</v>
      </c>
      <c r="L12" s="116" t="s">
        <v>270</v>
      </c>
      <c r="M12" s="116" t="s">
        <v>314</v>
      </c>
      <c r="N12" s="116" t="s">
        <v>315</v>
      </c>
      <c r="O12" s="123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20" t="s">
        <v>171</v>
      </c>
      <c r="B13" s="124">
        <f>C13-0.8</f>
        <v>14.4</v>
      </c>
      <c r="C13" s="124">
        <f>D13-0.8</f>
        <v>15.2</v>
      </c>
      <c r="D13" s="122">
        <v>16</v>
      </c>
      <c r="E13" s="124">
        <f>D13+0.8</f>
        <v>16.8</v>
      </c>
      <c r="F13" s="124">
        <f>E13+0.8</f>
        <v>17.6</v>
      </c>
      <c r="G13" s="124">
        <f>F13+1.1</f>
        <v>18.7</v>
      </c>
      <c r="H13" s="124">
        <f>G13+1.1</f>
        <v>19.8</v>
      </c>
      <c r="I13" s="115"/>
      <c r="J13" s="116" t="s">
        <v>313</v>
      </c>
      <c r="K13" s="116" t="s">
        <v>316</v>
      </c>
      <c r="L13" s="116" t="s">
        <v>317</v>
      </c>
      <c r="M13" s="116" t="s">
        <v>318</v>
      </c>
      <c r="N13" s="116" t="s">
        <v>287</v>
      </c>
      <c r="O13" s="123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25" t="s">
        <v>172</v>
      </c>
      <c r="B14" s="121">
        <f>C14-0.4</f>
        <v>20.2</v>
      </c>
      <c r="C14" s="121">
        <f>D14-0.4</f>
        <v>20.6</v>
      </c>
      <c r="D14" s="126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115"/>
      <c r="J14" s="116" t="s">
        <v>319</v>
      </c>
      <c r="K14" s="116" t="s">
        <v>320</v>
      </c>
      <c r="L14" s="116" t="s">
        <v>321</v>
      </c>
      <c r="M14" s="116" t="s">
        <v>322</v>
      </c>
      <c r="N14" s="116" t="s">
        <v>283</v>
      </c>
      <c r="O14" s="123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25" t="s">
        <v>173</v>
      </c>
      <c r="B15" s="121">
        <f>C15-0.2</f>
        <v>10.6</v>
      </c>
      <c r="C15" s="121">
        <f>D15-0.2</f>
        <v>10.8</v>
      </c>
      <c r="D15" s="126">
        <v>11</v>
      </c>
      <c r="E15" s="121">
        <f>D15+0.2</f>
        <v>11.2</v>
      </c>
      <c r="F15" s="121">
        <f>E15+0.2</f>
        <v>11.4</v>
      </c>
      <c r="G15" s="127">
        <f>F15+0.25</f>
        <v>11.65</v>
      </c>
      <c r="H15" s="127">
        <f>G15+0.25</f>
        <v>11.9</v>
      </c>
      <c r="I15" s="115"/>
      <c r="J15" s="116" t="s">
        <v>270</v>
      </c>
      <c r="K15" s="116" t="s">
        <v>294</v>
      </c>
      <c r="L15" s="116" t="s">
        <v>270</v>
      </c>
      <c r="M15" s="116" t="s">
        <v>295</v>
      </c>
      <c r="N15" s="116" t="s">
        <v>270</v>
      </c>
      <c r="O15" s="123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20" t="s">
        <v>174</v>
      </c>
      <c r="B16" s="128">
        <f>C16</f>
        <v>1.3</v>
      </c>
      <c r="C16" s="128">
        <f>D16</f>
        <v>1.3</v>
      </c>
      <c r="D16" s="122">
        <v>1.3</v>
      </c>
      <c r="E16" s="128">
        <f t="shared" ref="E16:H16" si="5">D16</f>
        <v>1.3</v>
      </c>
      <c r="F16" s="128">
        <f t="shared" si="5"/>
        <v>1.3</v>
      </c>
      <c r="G16" s="128">
        <f t="shared" si="5"/>
        <v>1.3</v>
      </c>
      <c r="H16" s="128">
        <f t="shared" si="5"/>
        <v>1.3</v>
      </c>
      <c r="I16" s="115"/>
      <c r="J16" s="116" t="s">
        <v>270</v>
      </c>
      <c r="K16" s="116" t="s">
        <v>270</v>
      </c>
      <c r="L16" s="116" t="s">
        <v>270</v>
      </c>
      <c r="M16" s="116" t="s">
        <v>270</v>
      </c>
      <c r="N16" s="116" t="s">
        <v>270</v>
      </c>
      <c r="O16" s="123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1" customHeight="1" spans="1:256">
      <c r="A17" s="129"/>
      <c r="B17" s="130"/>
      <c r="C17" s="130"/>
      <c r="D17" s="131"/>
      <c r="E17" s="130"/>
      <c r="F17" s="130"/>
      <c r="G17" s="130"/>
      <c r="H17" s="130"/>
      <c r="I17" s="115"/>
      <c r="J17" s="116"/>
      <c r="K17" s="116"/>
      <c r="L17" s="116"/>
      <c r="M17" s="116"/>
      <c r="N17" s="116"/>
      <c r="O17" s="123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1" customHeight="1" spans="1:256">
      <c r="A18" s="129"/>
      <c r="B18" s="130"/>
      <c r="C18" s="130"/>
      <c r="D18" s="131"/>
      <c r="E18" s="130"/>
      <c r="F18" s="130"/>
      <c r="G18" s="130"/>
      <c r="H18" s="130"/>
      <c r="I18" s="115"/>
      <c r="J18" s="116"/>
      <c r="K18" s="116"/>
      <c r="L18" s="116"/>
      <c r="M18" s="116"/>
      <c r="N18" s="116"/>
      <c r="O18" s="123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17.25" spans="1:256">
      <c r="A19" s="132"/>
      <c r="B19" s="133"/>
      <c r="C19" s="133"/>
      <c r="D19" s="133"/>
      <c r="E19" s="134"/>
      <c r="F19" s="133"/>
      <c r="G19" s="133"/>
      <c r="H19" s="133"/>
      <c r="I19" s="135"/>
      <c r="J19" s="136"/>
      <c r="K19" s="136"/>
      <c r="L19" s="137"/>
      <c r="M19" s="136"/>
      <c r="N19" s="136"/>
      <c r="O19" s="138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spans="1:256">
      <c r="A20" s="139" t="s">
        <v>175</v>
      </c>
      <c r="B20" s="139"/>
      <c r="C20" s="139"/>
      <c r="D20" s="140"/>
      <c r="M20" s="85"/>
      <c r="N20" s="85"/>
      <c r="O20" s="85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="83" customFormat="1" spans="1:256">
      <c r="D21" s="84"/>
      <c r="J21" s="141" t="s">
        <v>176</v>
      </c>
      <c r="K21" s="142">
        <v>46031</v>
      </c>
      <c r="L21" s="141" t="s">
        <v>177</v>
      </c>
      <c r="M21" s="143" t="s">
        <v>137</v>
      </c>
      <c r="N21" s="143" t="s">
        <v>178</v>
      </c>
      <c r="O21" s="85" t="s">
        <v>140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尾期第一批2650</vt:lpstr>
      <vt:lpstr>验货尺寸表 (尾期第一批)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2026-05-18T13:23:48Z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