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<sst xmlns="http://schemas.openxmlformats.org/spreadsheetml/2006/main" count="1059" uniqueCount="418">
  <si>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</si>
  <si>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</si>
  <si>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</si>
  <si>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</si>
  <si>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</si>
  <si>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</si>
  <si>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</si>
  <si>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</si>
  <si>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</si>
  <si>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</si>
  <si>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</si>
  <si>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</si>
  <si>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</si>
  <si>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</si>
  <si>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</si>
  <si>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</si>
  <si>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</si>
  <si>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</si>
  <si>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</si>
  <si>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</si>
  <si>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</si>
  <si>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</si>
  <si>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</si>
  <si>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</si>
  <si>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</si>
  <si>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</si>
  <si>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</si>
  <si>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</si>
  <si>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</si>
  <si>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</si>
  <si>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</si>
  <si>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</si>
  <si>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</si>
  <si>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</si>
  <si>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</si>
  <si>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</si>
  <si>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</si>
  <si>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</si>
  <si>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</si>
  <si>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</si>
  <si>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</si>
  <si>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</si>
  <si>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</si>
  <si>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</si>
  <si>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</si>
  <si>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</si>
  <si>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</si>
  <si>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</si>
  <si>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</si>
  <si>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</si>
  <si>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</si>
  <si>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</si>
  <si>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</si>
  <si>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</si>
  <si>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</si>
  <si>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</si>
  <si>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</si>
  <si>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</si>
  <si>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</si>
  <si>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</si>
  <si>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</si>
  <si>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</si>
  <si>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</si>
  <si>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</si>
  <si>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</si>
  <si>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</si>
  <si>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</si>
  <si>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</si>
  <si>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</si>
  <si>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</si>
  <si>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</si>
  <si>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</si>
  <si>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</si>
  <si>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</si>
  <si>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</si>
  <si>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</si>
  <si>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</si>
  <si>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</si>
  <si>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</si>
  <si>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</si>
  <si>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</si>
  <si>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</si>
  <si>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</si>
  <si>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</si>
  <si>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</si>
  <si>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</si>
  <si>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</si>
  <si>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</si>
  <si>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</si>
  <si>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</si>
  <si>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</si>
  <si>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</si>
  <si>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</si>
  <si>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</si>
  <si>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</si>
  <si>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</si>
  <si>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</si>
  <si>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</si>
  <si>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</si>
  <si>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</si>
  <si>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</si>
  <si>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</si>
  <si>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</si>
  <si>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</si>
  <si>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</si>
  <si>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</si>
  <si>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</si>
  <si>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</si>
  <si>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</si>
  <si>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</si>
  <si>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</si>
  <si>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</si>
  <si>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</si>
  <si>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</si>
  <si>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3XL</t>
  </si>
  <si>
    <t>4XL</t>
  </si>
  <si>
    <t>5XL</t>
  </si>
  <si>
    <t>未裁齐原因</t>
  </si>
  <si>
    <t>藏蓝</t>
  </si>
  <si>
    <t>云梦蓝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</si>
  <si>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</si>
  <si>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</si>
  <si>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</si>
  <si>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</si>
  <si>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</si>
  <si>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</si>
  <si>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1、下级领不平服</t>
  </si>
  <si>
    <t>2、平圈容皱，不平。脚叉容皱歪斜</t>
  </si>
  <si>
    <t>3、袖口+脚口不平，露止口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</si>
  <si>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</si>
  <si>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</si>
  <si>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</si>
  <si>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</si>
  <si>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</si>
  <si>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</si>
  <si>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</si>
  <si>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</si>
  <si>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</si>
  <si>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</si>
  <si>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</si>
  <si>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</si>
  <si>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</si>
  <si>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</si>
  <si>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</si>
  <si>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</si>
  <si>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</si>
  <si>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</si>
  <si>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S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</si>
  <si>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</si>
  <si>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</si>
  <si>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</si>
  <si>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</si>
  <si>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</si>
  <si>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</si>
  <si>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</si>
  <si>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</si>
  <si>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</si>
  <si>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</si>
  <si>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</si>
  <si>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</si>
  <si>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+0.5</t>
  </si>
  <si>
    <t>+0</t>
  </si>
  <si>
    <t>-0.2</t>
  </si>
  <si>
    <t>胸围</t>
  </si>
  <si>
    <t>腰围</t>
  </si>
  <si>
    <t>+2</t>
  </si>
  <si>
    <t>+1</t>
  </si>
  <si>
    <t>摆围</t>
  </si>
  <si>
    <t>肩宽</t>
  </si>
  <si>
    <t>肩点短袖长</t>
  </si>
  <si>
    <t>袖肥/2（参考值）</t>
  </si>
  <si>
    <t>-0.5</t>
  </si>
  <si>
    <t>短袖口/2</t>
  </si>
  <si>
    <t>领围</t>
  </si>
  <si>
    <t>前中半开门襟长</t>
  </si>
  <si>
    <t>大货首件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</si>
  <si>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</si>
  <si>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</si>
  <si>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</si>
  <si>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</si>
  <si>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</si>
  <si>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</si>
  <si>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</si>
  <si>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</si>
  <si>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</si>
  <si>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</si>
  <si>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</si>
  <si>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</si>
  <si>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</si>
  <si>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</si>
  <si>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</si>
  <si>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</si>
  <si>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</si>
  <si>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</si>
  <si>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</si>
  <si>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藏藍</t>
  </si>
  <si>
    <t>云梦藍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</si>
  <si>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</si>
  <si>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洗前/洗后</t>
  </si>
  <si>
    <t>±1</t>
  </si>
  <si>
    <t>+0.3 +0</t>
  </si>
  <si>
    <t>+0.5 +0</t>
  </si>
  <si>
    <t>+0.8 +0.3</t>
  </si>
  <si>
    <t>+1 +0.5</t>
  </si>
  <si>
    <t>+0.1 +0.3</t>
  </si>
  <si>
    <t>+1.5 +0.5</t>
  </si>
  <si>
    <t>+0.5 -1</t>
  </si>
  <si>
    <t>+2 +0.8</t>
  </si>
  <si>
    <t>+1 -0.3</t>
  </si>
  <si>
    <t>+2 -0.5</t>
  </si>
  <si>
    <t>+1.5 +0</t>
  </si>
  <si>
    <t>+1 +0</t>
  </si>
  <si>
    <t>+1.2 +0.4</t>
  </si>
  <si>
    <t>+1.5 +0.3</t>
  </si>
  <si>
    <t>+1.2 +0.5</t>
  </si>
  <si>
    <t>+1.5 +0.2</t>
  </si>
  <si>
    <t>+1.2 +0.2</t>
  </si>
  <si>
    <t>±0.5</t>
  </si>
  <si>
    <t>+2 +1</t>
  </si>
  <si>
    <t>+1.3 +0.2</t>
  </si>
  <si>
    <t>+0 -0.5</t>
  </si>
  <si>
    <t>+0.5 +0.3</t>
  </si>
  <si>
    <t>+0.7 +0.5</t>
  </si>
  <si>
    <t>+1 +0.3</t>
  </si>
  <si>
    <t>+0.6 +0.3</t>
  </si>
  <si>
    <t>+0.8 +0.2</t>
  </si>
  <si>
    <t>+0.6 +0.2</t>
  </si>
  <si>
    <t>±0.3</t>
  </si>
  <si>
    <t>+0 -0.3</t>
  </si>
  <si>
    <t>+0 -0.2</t>
  </si>
  <si>
    <t>-0.5 -0.7</t>
  </si>
  <si>
    <t>-0.5 -0.6</t>
  </si>
  <si>
    <t>+0 +0</t>
  </si>
  <si>
    <t>+0.5 +0.2</t>
  </si>
  <si>
    <t>+0.2 +0</t>
  </si>
  <si>
    <t>前胸LOGO距肩颈点</t>
  </si>
  <si>
    <t>前胸LOGO距前中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</si>
  <si>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</si>
  <si>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</si>
  <si>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</si>
  <si>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</si>
  <si>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</si>
  <si>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</si>
  <si>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</si>
  <si>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</si>
  <si>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</si>
  <si>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</si>
  <si>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</si>
  <si>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</si>
  <si>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</si>
  <si>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</si>
  <si>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</si>
  <si>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</si>
  <si>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</si>
  <si>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</si>
  <si>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</si>
  <si>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</si>
  <si>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</si>
  <si>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</si>
  <si>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</si>
  <si>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</si>
  <si>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</si>
  <si>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</si>
  <si>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</si>
  <si>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</si>
  <si>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</si>
  <si>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</si>
  <si>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</si>
  <si>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</si>
  <si>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</si>
  <si>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</si>
  <si>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</si>
  <si>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</si>
  <si>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</si>
  <si>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</si>
  <si>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</si>
  <si>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</si>
  <si>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</si>
  <si>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</si>
  <si>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</si>
  <si>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</si>
  <si>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</si>
  <si>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</si>
  <si>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</si>
  <si>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</si>
  <si>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</si>
  <si>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走货80000件，抽查200件，发现6件不良品，已按照以上提出的问题点改正，可以出货</t>
  </si>
  <si>
    <t>服装QC部门</t>
  </si>
  <si>
    <t>检验人</t>
  </si>
  <si>
    <t>+1 +0.8 +1</t>
  </si>
  <si>
    <t>+0.5 +0.7 +0.8</t>
  </si>
  <si>
    <t>+0.8 +1 +0.7</t>
  </si>
  <si>
    <t>+0 +0.5 +0.5</t>
  </si>
  <si>
    <t>+1 +1 +0.8</t>
  </si>
  <si>
    <t>+0.5 +0.8 +0.7</t>
  </si>
  <si>
    <t>+0 +0 +0.5</t>
  </si>
  <si>
    <t>+1 +1 +1</t>
  </si>
  <si>
    <t>+0.5 +0 +1</t>
  </si>
  <si>
    <t>+1 +0.5 +1.5</t>
  </si>
  <si>
    <t>+1 +1 +1.2</t>
  </si>
  <si>
    <t>+1 +2 +1.5</t>
  </si>
  <si>
    <t>+1 +0.5 +1.2</t>
  </si>
  <si>
    <t>+1 +1.5 +1.2</t>
  </si>
  <si>
    <t>+1 -1 +1</t>
  </si>
  <si>
    <t>+1 +1 +1.5</t>
  </si>
  <si>
    <t>+0 +1 +1</t>
  </si>
  <si>
    <t>+1 +1 +0.5</t>
  </si>
  <si>
    <t>+2 +2 +2</t>
  </si>
  <si>
    <t>+2 +2 +1.5</t>
  </si>
  <si>
    <t>+1.5 +2 +1</t>
  </si>
  <si>
    <t>+1.5 +1 +1</t>
  </si>
  <si>
    <t>+0.5 +0.6 +0.4</t>
  </si>
  <si>
    <t>+0.5 +0.5 +0</t>
  </si>
  <si>
    <t>+0.5 +0.7 +0</t>
  </si>
  <si>
    <t>+1 +0.5 +0.7</t>
  </si>
  <si>
    <t>+0.7 +0.5 +0.5</t>
  </si>
  <si>
    <t>+0.6 +0.5 +0.7</t>
  </si>
  <si>
    <t>-0.5 +0.5 +0</t>
  </si>
  <si>
    <t>+0.5 -0.5 -0.3</t>
  </si>
  <si>
    <t>+0 +0 -0.5</t>
  </si>
  <si>
    <t>+0 -0.5 -0.3</t>
  </si>
  <si>
    <t>+0.8 +0.5 +0.5</t>
  </si>
  <si>
    <t>+0 +0 -0.3</t>
  </si>
  <si>
    <t>+0 +0.5 +0</t>
  </si>
  <si>
    <t>-0.3 -0.4 -0.3</t>
  </si>
  <si>
    <t>+0 -0.3 +0</t>
  </si>
  <si>
    <t>+0 +0.3 -0.3</t>
  </si>
  <si>
    <t>+0.2 +0.5 +0.5</t>
  </si>
  <si>
    <t>-0.3 -0.5 +0</t>
  </si>
  <si>
    <t>+0.4 -0.3 +0.2</t>
  </si>
  <si>
    <t>+0.5 +0.5 +0.2</t>
  </si>
  <si>
    <t>+0.3 +0 +0</t>
  </si>
  <si>
    <t>+0.5 -0.3 +0</t>
  </si>
  <si>
    <t>+0.3 +0.2 +0</t>
  </si>
  <si>
    <t>+0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</si>
  <si>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</si>
  <si>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</si>
  <si>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</si>
  <si>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</si>
  <si>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</si>
  <si>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</si>
  <si>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</si>
  <si>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</si>
  <si>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</si>
  <si>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</si>
  <si>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</si>
  <si>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</si>
  <si>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</si>
  <si>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</si>
  <si>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</si>
  <si>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</si>
  <si>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锦纶珠地</t>
  </si>
  <si>
    <t>TAJJCN81966/82968</t>
  </si>
  <si>
    <t>宏港</t>
  </si>
  <si>
    <t>YES</t>
  </si>
  <si>
    <t>制表时间：2026/5/8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</si>
  <si>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</si>
  <si>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</si>
  <si>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</si>
  <si>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</si>
  <si>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</si>
  <si>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</si>
  <si>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</si>
  <si>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</si>
  <si>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</si>
  <si>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</si>
  <si>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</si>
  <si>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</si>
  <si>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</si>
  <si>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</si>
  <si>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</si>
  <si>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</si>
  <si>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</si>
  <si>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</si>
  <si>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</si>
  <si>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</si>
  <si>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</si>
  <si>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</si>
  <si>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</si>
  <si>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</si>
  <si>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</si>
  <si>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</si>
  <si>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</si>
  <si>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</si>
  <si>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</si>
  <si>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</si>
  <si>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</si>
  <si>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</si>
  <si>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</si>
  <si>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制表时间：2025/5/9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</si>
  <si>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</si>
  <si>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</si>
  <si>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</si>
  <si>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</si>
  <si>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</si>
  <si>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</si>
  <si>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</si>
  <si>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</si>
  <si>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</si>
  <si>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</si>
  <si>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</si>
  <si>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</si>
  <si>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</si>
  <si>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</si>
  <si>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</si>
  <si>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</si>
  <si>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</si>
  <si>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</si>
  <si>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</si>
  <si>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制表时间：2026/5/10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</si>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</sst>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18" fillId="0" borderId="17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vertical="center"/>
    </xf>
    <xf numFmtId="0" fontId="23" fillId="0" borderId="5" xfId="53" applyFont="1" applyFill="1" applyBorder="1" applyAlignment="1" applyProtection="1">
      <alignment vertical="center"/>
    </xf>
    <xf numFmtId="0" fontId="23" fillId="0" borderId="18" xfId="53" applyFont="1" applyFill="1" applyBorder="1" applyAlignment="1" applyProtection="1">
      <alignment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5" fillId="0" borderId="5" xfId="55" applyFont="1" applyFill="1" applyBorder="1" applyAlignment="1">
      <alignment horizontal="center"/>
    </xf>
    <xf numFmtId="0" fontId="25" fillId="0" borderId="18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19" xfId="54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178" fontId="28" fillId="0" borderId="20" xfId="0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20" xfId="54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2" xfId="0" applyNumberFormat="1" applyFont="1" applyFill="1" applyBorder="1" applyAlignment="1">
      <alignment shrinkToFit="1"/>
    </xf>
    <xf numFmtId="0" fontId="28" fillId="0" borderId="23" xfId="0" applyNumberFormat="1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18" fillId="0" borderId="24" xfId="53" applyFont="1" applyFill="1" applyBorder="1" applyAlignment="1">
      <alignment horizontal="center"/>
    </xf>
    <xf numFmtId="49" fontId="18" fillId="0" borderId="25" xfId="53" applyNumberFormat="1" applyFont="1" applyFill="1" applyBorder="1" applyAlignment="1">
      <alignment horizontal="center"/>
    </xf>
    <xf numFmtId="49" fontId="23" fillId="0" borderId="25" xfId="54" applyNumberFormat="1" applyFont="1" applyFill="1" applyBorder="1" applyAlignment="1">
      <alignment horizontal="center" vertical="center"/>
    </xf>
    <xf numFmtId="49" fontId="18" fillId="0" borderId="26" xfId="53" applyNumberFormat="1" applyFont="1" applyFill="1" applyBorder="1" applyAlignment="1">
      <alignment horizontal="center"/>
    </xf>
    <xf numFmtId="49" fontId="23" fillId="0" borderId="27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8" xfId="52" applyFont="1" applyBorder="1" applyAlignment="1">
      <alignment horizontal="center" vertical="top"/>
    </xf>
    <xf numFmtId="0" fontId="9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vertical="center" wrapText="1"/>
    </xf>
    <xf numFmtId="0" fontId="9" fillId="0" borderId="30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9" fillId="0" borderId="19" xfId="52" applyFont="1" applyFill="1" applyBorder="1" applyAlignment="1">
      <alignment horizontal="center" vertical="center"/>
    </xf>
    <xf numFmtId="0" fontId="9" fillId="0" borderId="2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vertical="center"/>
    </xf>
    <xf numFmtId="0" fontId="21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24" fillId="3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16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9" fillId="0" borderId="34" xfId="52" applyFont="1" applyFill="1" applyBorder="1" applyAlignment="1">
      <alignment horizontal="left" vertical="center"/>
    </xf>
    <xf numFmtId="0" fontId="6" fillId="0" borderId="25" xfId="52" applyFill="1" applyBorder="1" applyAlignment="1">
      <alignment horizontal="center" vertical="center"/>
    </xf>
    <xf numFmtId="0" fontId="6" fillId="0" borderId="27" xfId="52" applyFill="1" applyBorder="1" applyAlignment="1">
      <alignment horizontal="center" vertical="center"/>
    </xf>
    <xf numFmtId="0" fontId="9" fillId="0" borderId="41" xfId="52" applyFont="1" applyFill="1" applyBorder="1" applyAlignment="1">
      <alignment horizontal="center" vertical="center"/>
    </xf>
    <xf numFmtId="0" fontId="9" fillId="0" borderId="42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 wrapText="1"/>
    </xf>
    <xf numFmtId="0" fontId="6" fillId="0" borderId="39" xfId="52" applyFont="1" applyFill="1" applyBorder="1" applyAlignment="1">
      <alignment horizontal="center" vertical="center"/>
    </xf>
    <xf numFmtId="0" fontId="8" fillId="0" borderId="39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3" xfId="52" applyFont="1" applyFill="1" applyBorder="1" applyAlignment="1">
      <alignment horizontal="right" vertical="center"/>
    </xf>
    <xf numFmtId="0" fontId="24" fillId="0" borderId="44" xfId="52" applyFont="1" applyFill="1" applyBorder="1" applyAlignment="1">
      <alignment horizontal="center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178" fontId="28" fillId="0" borderId="39" xfId="0" applyNumberFormat="1" applyFont="1" applyFill="1" applyBorder="1" applyAlignment="1">
      <alignment horizontal="center" vertical="center"/>
    </xf>
    <xf numFmtId="0" fontId="25" fillId="0" borderId="45" xfId="55" applyFont="1" applyFill="1" applyBorder="1" applyAlignment="1">
      <alignment horizontal="center"/>
    </xf>
    <xf numFmtId="49" fontId="23" fillId="0" borderId="2" xfId="54" applyNumberFormat="1" applyFont="1" applyFill="1" applyBorder="1" applyAlignment="1">
      <alignment horizontal="center" vertical="center"/>
    </xf>
    <xf numFmtId="49" fontId="23" fillId="0" borderId="39" xfId="54" applyNumberFormat="1" applyFont="1" applyFill="1" applyBorder="1" applyAlignment="1">
      <alignment horizontal="center" vertical="center"/>
    </xf>
    <xf numFmtId="49" fontId="23" fillId="0" borderId="46" xfId="54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58" fontId="18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8" fillId="0" borderId="48" xfId="52" applyFont="1" applyBorder="1" applyAlignment="1">
      <alignment horizontal="center" vertical="center"/>
    </xf>
    <xf numFmtId="0" fontId="16" fillId="0" borderId="48" xfId="52" applyFont="1" applyBorder="1" applyAlignment="1">
      <alignment horizontal="left" vertical="center"/>
    </xf>
    <xf numFmtId="0" fontId="6" fillId="0" borderId="48" xfId="52" applyFont="1" applyBorder="1" applyAlignment="1">
      <alignment horizontal="center" vertical="center"/>
    </xf>
    <xf numFmtId="0" fontId="6" fillId="0" borderId="49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8" fillId="0" borderId="29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31" xfId="52" applyFont="1" applyBorder="1" applyAlignment="1">
      <alignment horizontal="center" vertical="center"/>
    </xf>
    <xf numFmtId="0" fontId="16" fillId="0" borderId="32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 wrapText="1"/>
    </xf>
    <xf numFmtId="0" fontId="21" fillId="0" borderId="20" xfId="52" applyFont="1" applyBorder="1" applyAlignment="1">
      <alignment horizontal="left" vertical="center" wrapText="1"/>
    </xf>
    <xf numFmtId="0" fontId="16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16" fillId="0" borderId="32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6" fillId="0" borderId="1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6" fillId="0" borderId="19" xfId="52" applyFont="1" applyBorder="1" applyAlignment="1">
      <alignment vertical="center"/>
    </xf>
    <xf numFmtId="0" fontId="37" fillId="0" borderId="34" xfId="52" applyFont="1" applyBorder="1" applyAlignment="1">
      <alignment vertical="center"/>
    </xf>
    <xf numFmtId="0" fontId="38" fillId="0" borderId="26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6" fillId="0" borderId="34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14" fontId="21" fillId="0" borderId="25" xfId="52" applyNumberFormat="1" applyFont="1" applyBorder="1" applyAlignment="1">
      <alignment horizontal="center" vertical="center"/>
    </xf>
    <xf numFmtId="14" fontId="21" fillId="0" borderId="27" xfId="52" applyNumberFormat="1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8" fillId="0" borderId="0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21" fillId="0" borderId="31" xfId="52" applyFont="1" applyBorder="1" applyAlignment="1">
      <alignment horizontal="left" vertical="center"/>
    </xf>
    <xf numFmtId="0" fontId="6" fillId="0" borderId="19" xfId="52" applyFont="1" applyBorder="1" applyAlignment="1">
      <alignment horizontal="left" vertical="center"/>
    </xf>
    <xf numFmtId="0" fontId="16" fillId="0" borderId="27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42" xfId="52" applyFont="1" applyBorder="1" applyAlignment="1">
      <alignment horizontal="left" vertical="center" wrapText="1"/>
    </xf>
    <xf numFmtId="0" fontId="24" fillId="0" borderId="36" xfId="52" applyFont="1" applyBorder="1" applyAlignment="1">
      <alignment horizontal="left" vertical="center" wrapText="1"/>
    </xf>
    <xf numFmtId="0" fontId="24" fillId="0" borderId="52" xfId="52" applyFont="1" applyBorder="1" applyAlignment="1">
      <alignment horizontal="left" vertical="center" wrapText="1"/>
    </xf>
    <xf numFmtId="0" fontId="9" fillId="0" borderId="30" xfId="52" applyFont="1" applyBorder="1" applyAlignment="1">
      <alignment horizontal="left" vertical="center"/>
    </xf>
    <xf numFmtId="0" fontId="9" fillId="0" borderId="31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43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9" fillId="0" borderId="21" xfId="52" applyFont="1" applyBorder="1" applyAlignment="1">
      <alignment horizontal="left" vertical="center"/>
    </xf>
    <xf numFmtId="0" fontId="9" fillId="0" borderId="38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16" fillId="0" borderId="34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16" fillId="0" borderId="19" xfId="52" applyFont="1" applyBorder="1" applyAlignment="1">
      <alignment horizontal="center" vertical="center"/>
    </xf>
    <xf numFmtId="0" fontId="9" fillId="0" borderId="19" xfId="52" applyFont="1" applyBorder="1" applyAlignment="1">
      <alignment horizontal="left" vertical="center"/>
    </xf>
    <xf numFmtId="0" fontId="9" fillId="0" borderId="20" xfId="52" applyFont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16" fillId="0" borderId="54" xfId="52" applyFont="1" applyFill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16" fillId="0" borderId="40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39" xfId="52" applyFont="1" applyBorder="1" applyAlignment="1">
      <alignment horizontal="left" vertical="center"/>
    </xf>
    <xf numFmtId="0" fontId="8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center" vertical="center"/>
    </xf>
    <xf numFmtId="0" fontId="8" fillId="0" borderId="59" xfId="52" applyFont="1" applyBorder="1" applyAlignment="1">
      <alignment vertical="center"/>
    </xf>
    <xf numFmtId="58" fontId="6" fillId="0" borderId="59" xfId="52" applyNumberFormat="1" applyFont="1" applyBorder="1" applyAlignment="1">
      <alignment vertical="center"/>
    </xf>
    <xf numFmtId="0" fontId="8" fillId="0" borderId="59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8" fillId="0" borderId="61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left" vertical="center"/>
    </xf>
    <xf numFmtId="0" fontId="8" fillId="0" borderId="62" xfId="52" applyFont="1" applyFill="1" applyBorder="1" applyAlignment="1">
      <alignment horizontal="left" vertical="center"/>
    </xf>
    <xf numFmtId="0" fontId="8" fillId="0" borderId="63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34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8" fillId="0" borderId="27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5" xfId="52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67" xfId="53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1" fillId="4" borderId="69" xfId="0" applyFont="1" applyFill="1" applyBorder="1" applyAlignment="1">
      <alignment horizontal="center" vertical="center"/>
    </xf>
    <xf numFmtId="0" fontId="26" fillId="4" borderId="70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left" vertical="center"/>
    </xf>
    <xf numFmtId="0" fontId="29" fillId="0" borderId="23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29" fillId="0" borderId="7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8" xfId="52" applyFont="1" applyBorder="1" applyAlignment="1">
      <alignment horizontal="center" vertical="top"/>
    </xf>
    <xf numFmtId="0" fontId="16" fillId="0" borderId="72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6" fillId="0" borderId="41" xfId="52" applyFont="1" applyBorder="1" applyAlignment="1">
      <alignment horizontal="left" vertical="center"/>
    </xf>
    <xf numFmtId="0" fontId="16" fillId="0" borderId="73" xfId="52" applyFont="1" applyBorder="1" applyAlignment="1">
      <alignment horizontal="left" vertical="center"/>
    </xf>
    <xf numFmtId="0" fontId="8" fillId="0" borderId="61" xfId="52" applyFont="1" applyBorder="1" applyAlignment="1">
      <alignment horizontal="left" vertical="center"/>
    </xf>
    <xf numFmtId="0" fontId="8" fillId="0" borderId="59" xfId="52" applyFont="1" applyBorder="1" applyAlignment="1">
      <alignment horizontal="left" vertical="center"/>
    </xf>
    <xf numFmtId="0" fontId="8" fillId="0" borderId="62" xfId="52" applyFont="1" applyBorder="1" applyAlignment="1">
      <alignment horizontal="left" vertical="center"/>
    </xf>
    <xf numFmtId="0" fontId="16" fillId="0" borderId="63" xfId="52" applyFont="1" applyBorder="1" applyAlignment="1">
      <alignment vertical="center"/>
    </xf>
    <xf numFmtId="0" fontId="6" fillId="0" borderId="33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6" fillId="0" borderId="33" xfId="52" applyFont="1" applyBorder="1" applyAlignment="1">
      <alignment vertical="center"/>
    </xf>
    <xf numFmtId="0" fontId="16" fillId="0" borderId="33" xfId="52" applyFont="1" applyBorder="1" applyAlignment="1">
      <alignment vertical="center"/>
    </xf>
    <xf numFmtId="0" fontId="21" fillId="0" borderId="64" xfId="52" applyFont="1" applyBorder="1" applyAlignment="1">
      <alignment horizontal="left" vertical="center"/>
    </xf>
    <xf numFmtId="0" fontId="16" fillId="0" borderId="63" xfId="52" applyFont="1" applyBorder="1" applyAlignment="1">
      <alignment horizontal="center" vertical="center"/>
    </xf>
    <xf numFmtId="0" fontId="21" fillId="0" borderId="33" xfId="52" applyFont="1" applyBorder="1" applyAlignment="1">
      <alignment horizontal="center" vertical="center"/>
    </xf>
    <xf numFmtId="0" fontId="16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6" fillId="0" borderId="19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3" xfId="52" applyFont="1" applyBorder="1" applyAlignment="1">
      <alignment horizontal="left" vertical="center" wrapText="1"/>
    </xf>
    <xf numFmtId="0" fontId="16" fillId="0" borderId="54" xfId="52" applyFont="1" applyBorder="1" applyAlignment="1">
      <alignment horizontal="left" vertical="center" wrapText="1"/>
    </xf>
    <xf numFmtId="0" fontId="16" fillId="0" borderId="44" xfId="52" applyFont="1" applyBorder="1" applyAlignment="1">
      <alignment horizontal="left" vertical="center" wrapText="1"/>
    </xf>
    <xf numFmtId="0" fontId="16" fillId="0" borderId="63" xfId="52" applyFont="1" applyBorder="1" applyAlignment="1">
      <alignment horizontal="left" vertical="center"/>
    </xf>
    <xf numFmtId="0" fontId="16" fillId="0" borderId="33" xfId="52" applyFont="1" applyBorder="1" applyAlignment="1">
      <alignment horizontal="left" vertical="center"/>
    </xf>
    <xf numFmtId="0" fontId="16" fillId="0" borderId="64" xfId="52" applyFont="1" applyBorder="1" applyAlignment="1">
      <alignment horizontal="left" vertical="center"/>
    </xf>
    <xf numFmtId="0" fontId="40" fillId="0" borderId="74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19" xfId="52" applyNumberFormat="1" applyFont="1" applyBorder="1" applyAlignment="1">
      <alignment horizontal="center" vertical="center"/>
    </xf>
    <xf numFmtId="0" fontId="41" fillId="0" borderId="20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53" xfId="52" applyNumberFormat="1" applyFont="1" applyBorder="1" applyAlignment="1">
      <alignment horizontal="left" vertical="center"/>
    </xf>
    <xf numFmtId="9" fontId="21" fillId="0" borderId="54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54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41" xfId="52" applyFont="1" applyFill="1" applyBorder="1" applyAlignment="1">
      <alignment horizontal="left" vertical="center"/>
    </xf>
    <xf numFmtId="0" fontId="8" fillId="0" borderId="47" xfId="52" applyFont="1" applyBorder="1" applyAlignment="1">
      <alignment vertical="center"/>
    </xf>
    <xf numFmtId="0" fontId="42" fillId="0" borderId="59" xfId="52" applyFont="1" applyBorder="1" applyAlignment="1">
      <alignment horizontal="center" vertical="center"/>
    </xf>
    <xf numFmtId="0" fontId="8" fillId="0" borderId="48" xfId="52" applyFont="1" applyBorder="1" applyAlignment="1">
      <alignment vertical="center"/>
    </xf>
    <xf numFmtId="0" fontId="21" fillId="0" borderId="75" xfId="52" applyFont="1" applyBorder="1" applyAlignment="1">
      <alignment vertical="center"/>
    </xf>
    <xf numFmtId="0" fontId="8" fillId="0" borderId="75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8" fillId="0" borderId="41" xfId="52" applyFont="1" applyBorder="1" applyAlignment="1">
      <alignment horizontal="center" vertical="center"/>
    </xf>
    <xf numFmtId="0" fontId="8" fillId="0" borderId="76" xfId="52" applyFont="1" applyBorder="1" applyAlignment="1">
      <alignment horizontal="center" vertical="center"/>
    </xf>
    <xf numFmtId="0" fontId="21" fillId="0" borderId="75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7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7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5" borderId="23" xfId="0" applyFill="1" applyBorder="1"/>
    <xf numFmtId="0" fontId="0" fillId="0" borderId="71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149225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3465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12">
        <v>1</v>
      </c>
      <c r="B2" s="445" t="s">
        <v>1</v>
      </c>
    </row>
    <row r="3" spans="1:2">
      <c r="A3" s="12">
        <v>2</v>
      </c>
      <c r="B3" s="445" t="s">
        <v>2</v>
      </c>
    </row>
    <row r="4" spans="1:2">
      <c r="A4" s="12">
        <v>3</v>
      </c>
      <c r="B4" s="445" t="s">
        <v>3</v>
      </c>
    </row>
    <row r="5" spans="1:2">
      <c r="A5" s="12">
        <v>4</v>
      </c>
      <c r="B5" s="445" t="s">
        <v>4</v>
      </c>
    </row>
    <row r="6" spans="1:2">
      <c r="A6" s="12">
        <v>5</v>
      </c>
      <c r="B6" s="445" t="s">
        <v>5</v>
      </c>
    </row>
    <row r="7" spans="1:2">
      <c r="A7" s="12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12">
        <v>1</v>
      </c>
      <c r="B10" s="449" t="s">
        <v>9</v>
      </c>
    </row>
    <row r="11" spans="1:2">
      <c r="A11" s="12">
        <v>2</v>
      </c>
      <c r="B11" s="445" t="s">
        <v>10</v>
      </c>
    </row>
    <row r="12" spans="1:2">
      <c r="A12" s="12">
        <v>3</v>
      </c>
      <c r="B12" s="447" t="s">
        <v>11</v>
      </c>
    </row>
    <row r="13" spans="1:2">
      <c r="A13" s="12">
        <v>4</v>
      </c>
      <c r="B13" s="445" t="s">
        <v>12</v>
      </c>
    </row>
    <row r="14" spans="1:2">
      <c r="A14" s="12">
        <v>5</v>
      </c>
      <c r="B14" s="445" t="s">
        <v>13</v>
      </c>
    </row>
    <row r="15" spans="1:2">
      <c r="A15" s="12">
        <v>6</v>
      </c>
      <c r="B15" s="445" t="s">
        <v>14</v>
      </c>
    </row>
    <row r="16" spans="1:2">
      <c r="A16" s="12">
        <v>7</v>
      </c>
      <c r="B16" s="445" t="s">
        <v>15</v>
      </c>
    </row>
    <row r="17" spans="1:2">
      <c r="A17" s="12">
        <v>8</v>
      </c>
      <c r="B17" s="445" t="s">
        <v>16</v>
      </c>
    </row>
    <row r="18" spans="1:2">
      <c r="A18" s="12">
        <v>9</v>
      </c>
      <c r="B18" s="445" t="s">
        <v>17</v>
      </c>
    </row>
    <row r="19" spans="1:2">
      <c r="A19" s="12"/>
      <c r="B19" s="445"/>
    </row>
    <row r="20" ht="20.25" spans="1:2">
      <c r="A20" s="443"/>
      <c r="B20" s="444" t="s">
        <v>18</v>
      </c>
    </row>
    <row r="21" spans="1:2">
      <c r="A21" s="12">
        <v>1</v>
      </c>
      <c r="B21" s="450" t="s">
        <v>19</v>
      </c>
    </row>
    <row r="22" spans="1:2">
      <c r="A22" s="12">
        <v>2</v>
      </c>
      <c r="B22" s="445" t="s">
        <v>20</v>
      </c>
    </row>
    <row r="23" spans="1:2">
      <c r="A23" s="12">
        <v>3</v>
      </c>
      <c r="B23" s="445" t="s">
        <v>21</v>
      </c>
    </row>
    <row r="24" spans="1:2">
      <c r="A24" s="12">
        <v>4</v>
      </c>
      <c r="B24" s="445" t="s">
        <v>22</v>
      </c>
    </row>
    <row r="25" spans="1:2">
      <c r="A25" s="12">
        <v>5</v>
      </c>
      <c r="B25" s="445" t="s">
        <v>23</v>
      </c>
    </row>
    <row r="26" spans="1:2">
      <c r="A26" s="12">
        <v>6</v>
      </c>
      <c r="B26" s="445" t="s">
        <v>24</v>
      </c>
    </row>
    <row r="27" spans="1:2">
      <c r="A27" s="12">
        <v>7</v>
      </c>
      <c r="B27" s="445" t="s">
        <v>25</v>
      </c>
    </row>
    <row r="28" spans="1:2">
      <c r="A28" s="12"/>
      <c r="B28" s="445"/>
    </row>
    <row r="29" ht="20.25" spans="1:2">
      <c r="A29" s="443"/>
      <c r="B29" s="444" t="s">
        <v>26</v>
      </c>
    </row>
    <row r="30" spans="1:2">
      <c r="A30" s="12">
        <v>1</v>
      </c>
      <c r="B30" s="450" t="s">
        <v>27</v>
      </c>
    </row>
    <row r="31" spans="1:2">
      <c r="A31" s="12">
        <v>2</v>
      </c>
      <c r="B31" s="445" t="s">
        <v>28</v>
      </c>
    </row>
    <row r="32" spans="1:2">
      <c r="A32" s="12">
        <v>3</v>
      </c>
      <c r="B32" s="445" t="s">
        <v>29</v>
      </c>
    </row>
    <row r="33" ht="28.5" spans="1:2">
      <c r="A33" s="12">
        <v>4</v>
      </c>
      <c r="B33" s="445" t="s">
        <v>30</v>
      </c>
    </row>
    <row r="34" spans="1:2">
      <c r="A34" s="12">
        <v>5</v>
      </c>
      <c r="B34" s="445" t="s">
        <v>31</v>
      </c>
    </row>
    <row r="35" spans="1:2">
      <c r="A35" s="12">
        <v>6</v>
      </c>
      <c r="B35" s="445" t="s">
        <v>32</v>
      </c>
    </row>
    <row r="36" spans="1:2">
      <c r="A36" s="12">
        <v>7</v>
      </c>
      <c r="B36" s="445" t="s">
        <v>33</v>
      </c>
    </row>
    <row r="37" spans="1:2">
      <c r="A37" s="12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10"/>
    </sheetView>
  </sheetViews>
  <sheetFormatPr defaultColWidth="9" defaultRowHeight="14.25"/>
  <cols>
    <col min="1" max="1" width="5.1" customWidth="1"/>
    <col min="2" max="2" width="8.9" customWidth="1"/>
    <col min="3" max="3" width="15.8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336</v>
      </c>
      <c r="B2" s="5" t="s">
        <v>341</v>
      </c>
      <c r="C2" s="5" t="s">
        <v>337</v>
      </c>
      <c r="D2" s="5" t="s">
        <v>338</v>
      </c>
      <c r="E2" s="5" t="s">
        <v>339</v>
      </c>
      <c r="F2" s="5" t="s">
        <v>340</v>
      </c>
      <c r="G2" s="4" t="s">
        <v>359</v>
      </c>
      <c r="H2" s="4"/>
      <c r="I2" s="4" t="s">
        <v>360</v>
      </c>
      <c r="J2" s="4"/>
      <c r="K2" s="6" t="s">
        <v>361</v>
      </c>
      <c r="L2" s="53" t="s">
        <v>362</v>
      </c>
      <c r="M2" s="7" t="s">
        <v>363</v>
      </c>
    </row>
    <row r="3" s="1" customFormat="1" ht="16.5" spans="1:13">
      <c r="A3" s="4"/>
      <c r="B3" s="8"/>
      <c r="C3" s="8"/>
      <c r="D3" s="8"/>
      <c r="E3" s="8"/>
      <c r="F3" s="8"/>
      <c r="G3" s="4" t="s">
        <v>364</v>
      </c>
      <c r="H3" s="4" t="s">
        <v>365</v>
      </c>
      <c r="I3" s="4" t="s">
        <v>364</v>
      </c>
      <c r="J3" s="4" t="s">
        <v>365</v>
      </c>
      <c r="K3" s="9"/>
      <c r="L3" s="54"/>
      <c r="M3" s="10"/>
    </row>
    <row r="4" ht="22" customHeight="1" spans="1:13">
      <c r="A4" s="55">
        <v>1</v>
      </c>
      <c r="B4" s="14" t="s">
        <v>353</v>
      </c>
      <c r="C4" s="29">
        <v>260305129</v>
      </c>
      <c r="D4" s="14" t="s">
        <v>351</v>
      </c>
      <c r="E4" s="14" t="s">
        <v>118</v>
      </c>
      <c r="F4" s="14" t="s">
        <v>352</v>
      </c>
      <c r="G4" s="56">
        <v>-0.01</v>
      </c>
      <c r="H4" s="56">
        <v>-0.01</v>
      </c>
      <c r="I4" s="56">
        <v>-0.02</v>
      </c>
      <c r="J4" s="56">
        <v>-0.01</v>
      </c>
      <c r="K4" s="57"/>
      <c r="L4" s="11"/>
      <c r="M4" s="11"/>
    </row>
    <row r="5" ht="22" customHeight="1" spans="1:13">
      <c r="A5" s="55">
        <v>2</v>
      </c>
      <c r="B5" s="14" t="s">
        <v>353</v>
      </c>
      <c r="C5" s="29">
        <v>2605042241</v>
      </c>
      <c r="D5" s="14" t="s">
        <v>351</v>
      </c>
      <c r="E5" s="14" t="s">
        <v>119</v>
      </c>
      <c r="F5" s="14" t="s">
        <v>352</v>
      </c>
      <c r="G5" s="56">
        <v>-0.02</v>
      </c>
      <c r="H5" s="56">
        <v>-0.005</v>
      </c>
      <c r="I5" s="56">
        <v>-0.02</v>
      </c>
      <c r="J5" s="56">
        <v>-0.01</v>
      </c>
      <c r="K5" s="57"/>
      <c r="L5" s="11"/>
      <c r="M5" s="11"/>
    </row>
    <row r="6" ht="22" customHeight="1" spans="1:13">
      <c r="A6" s="55"/>
      <c r="B6" s="18"/>
      <c r="C6" s="18"/>
      <c r="D6" s="18"/>
      <c r="E6" s="18"/>
      <c r="F6" s="47"/>
      <c r="G6" s="56"/>
      <c r="H6" s="56"/>
      <c r="I6" s="56"/>
      <c r="J6" s="56"/>
      <c r="K6" s="57"/>
      <c r="L6" s="11"/>
      <c r="M6" s="11"/>
    </row>
    <row r="7" ht="22" customHeight="1" spans="1:13">
      <c r="A7" s="55"/>
      <c r="B7" s="18"/>
      <c r="C7" s="18"/>
      <c r="D7" s="18"/>
      <c r="E7" s="18"/>
      <c r="F7" s="47"/>
      <c r="G7" s="56"/>
      <c r="H7" s="56"/>
      <c r="I7" s="56"/>
      <c r="J7" s="56"/>
      <c r="K7" s="57"/>
      <c r="L7" s="12"/>
      <c r="M7" s="12"/>
    </row>
    <row r="8" ht="22" customHeight="1" spans="1:13">
      <c r="A8" s="55"/>
      <c r="B8" s="58"/>
      <c r="C8" s="59"/>
      <c r="D8" s="59"/>
      <c r="E8" s="59"/>
      <c r="F8" s="60"/>
      <c r="G8" s="57"/>
      <c r="H8" s="61"/>
      <c r="I8" s="61"/>
      <c r="J8" s="61"/>
      <c r="K8" s="57"/>
      <c r="L8" s="12"/>
      <c r="M8" s="12"/>
    </row>
    <row r="9" s="2" customFormat="1" ht="18.75" spans="1:13">
      <c r="A9" s="21" t="s">
        <v>355</v>
      </c>
      <c r="B9" s="22"/>
      <c r="C9" s="22"/>
      <c r="D9" s="59"/>
      <c r="E9" s="23"/>
      <c r="F9" s="60"/>
      <c r="G9" s="31"/>
      <c r="H9" s="21" t="s">
        <v>356</v>
      </c>
      <c r="I9" s="22"/>
      <c r="J9" s="22"/>
      <c r="K9" s="23"/>
      <c r="L9" s="62"/>
      <c r="M9" s="25"/>
    </row>
    <row r="10" ht="84" customHeight="1" spans="1:13">
      <c r="A10" s="63" t="s">
        <v>366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6.37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368</v>
      </c>
      <c r="B2" s="5" t="s">
        <v>341</v>
      </c>
      <c r="C2" s="5" t="s">
        <v>337</v>
      </c>
      <c r="D2" s="5" t="s">
        <v>338</v>
      </c>
      <c r="E2" s="5" t="s">
        <v>339</v>
      </c>
      <c r="F2" s="5" t="s">
        <v>340</v>
      </c>
      <c r="G2" s="37" t="s">
        <v>369</v>
      </c>
      <c r="H2" s="38"/>
      <c r="I2" s="39"/>
      <c r="J2" s="37" t="s">
        <v>370</v>
      </c>
      <c r="K2" s="38"/>
      <c r="L2" s="39"/>
      <c r="M2" s="37" t="s">
        <v>371</v>
      </c>
      <c r="N2" s="38"/>
      <c r="O2" s="39"/>
      <c r="P2" s="37" t="s">
        <v>372</v>
      </c>
      <c r="Q2" s="38"/>
      <c r="R2" s="39"/>
      <c r="S2" s="38" t="s">
        <v>373</v>
      </c>
      <c r="T2" s="38"/>
      <c r="U2" s="39"/>
      <c r="V2" s="33" t="s">
        <v>374</v>
      </c>
      <c r="W2" s="33" t="s">
        <v>350</v>
      </c>
    </row>
    <row r="3" s="1" customFormat="1" ht="16.5" spans="1:23">
      <c r="A3" s="8"/>
      <c r="B3" s="40"/>
      <c r="C3" s="40"/>
      <c r="D3" s="40"/>
      <c r="E3" s="40"/>
      <c r="F3" s="40"/>
      <c r="G3" s="4" t="s">
        <v>375</v>
      </c>
      <c r="H3" s="4" t="s">
        <v>67</v>
      </c>
      <c r="I3" s="4" t="s">
        <v>341</v>
      </c>
      <c r="J3" s="4" t="s">
        <v>375</v>
      </c>
      <c r="K3" s="4" t="s">
        <v>67</v>
      </c>
      <c r="L3" s="4" t="s">
        <v>341</v>
      </c>
      <c r="M3" s="4" t="s">
        <v>375</v>
      </c>
      <c r="N3" s="4" t="s">
        <v>67</v>
      </c>
      <c r="O3" s="4" t="s">
        <v>341</v>
      </c>
      <c r="P3" s="4" t="s">
        <v>375</v>
      </c>
      <c r="Q3" s="4" t="s">
        <v>67</v>
      </c>
      <c r="R3" s="4" t="s">
        <v>341</v>
      </c>
      <c r="S3" s="4" t="s">
        <v>375</v>
      </c>
      <c r="T3" s="4" t="s">
        <v>67</v>
      </c>
      <c r="U3" s="4" t="s">
        <v>341</v>
      </c>
      <c r="V3" s="41"/>
      <c r="W3" s="41"/>
    </row>
    <row r="4" ht="20" customHeight="1" spans="1:23">
      <c r="A4" s="28" t="s">
        <v>376</v>
      </c>
      <c r="B4" s="14" t="s">
        <v>353</v>
      </c>
      <c r="C4" s="29">
        <v>260305129</v>
      </c>
      <c r="D4" s="14" t="s">
        <v>351</v>
      </c>
      <c r="E4" s="14" t="s">
        <v>118</v>
      </c>
      <c r="F4" s="14" t="s">
        <v>352</v>
      </c>
      <c r="G4" s="13" t="s">
        <v>377</v>
      </c>
      <c r="H4" s="13"/>
      <c r="I4" s="13" t="s">
        <v>378</v>
      </c>
      <c r="J4" s="13" t="s">
        <v>379</v>
      </c>
      <c r="K4" s="42"/>
      <c r="L4" s="42" t="s">
        <v>380</v>
      </c>
      <c r="M4" s="11" t="s">
        <v>381</v>
      </c>
      <c r="N4" s="11"/>
      <c r="O4" s="11" t="s">
        <v>382</v>
      </c>
      <c r="P4" s="11"/>
      <c r="Q4" s="11"/>
      <c r="R4" s="11"/>
      <c r="S4" s="11"/>
      <c r="T4" s="11"/>
      <c r="U4" s="11"/>
      <c r="V4" s="11" t="s">
        <v>383</v>
      </c>
      <c r="W4" s="11"/>
    </row>
    <row r="5" ht="20" customHeight="1" spans="1:23">
      <c r="A5" s="28" t="s">
        <v>376</v>
      </c>
      <c r="B5" s="14" t="s">
        <v>353</v>
      </c>
      <c r="C5" s="29">
        <v>2605042241</v>
      </c>
      <c r="D5" s="14" t="s">
        <v>351</v>
      </c>
      <c r="E5" s="14" t="s">
        <v>119</v>
      </c>
      <c r="F5" s="14" t="s">
        <v>352</v>
      </c>
      <c r="G5" s="43" t="s">
        <v>384</v>
      </c>
      <c r="H5" s="44"/>
      <c r="I5" s="45"/>
      <c r="J5" s="43" t="s">
        <v>385</v>
      </c>
      <c r="K5" s="44"/>
      <c r="L5" s="45"/>
      <c r="M5" s="37" t="s">
        <v>386</v>
      </c>
      <c r="N5" s="38"/>
      <c r="O5" s="39"/>
      <c r="P5" s="37" t="s">
        <v>387</v>
      </c>
      <c r="Q5" s="38"/>
      <c r="R5" s="39"/>
      <c r="S5" s="38" t="s">
        <v>388</v>
      </c>
      <c r="T5" s="38"/>
      <c r="U5" s="39"/>
      <c r="V5" s="11"/>
      <c r="W5" s="11"/>
    </row>
    <row r="6" ht="20" customHeight="1" spans="1:23">
      <c r="A6" s="28"/>
      <c r="B6" s="18"/>
      <c r="C6" s="18"/>
      <c r="D6" s="46"/>
      <c r="E6" s="18"/>
      <c r="F6" s="47"/>
      <c r="G6" s="48" t="s">
        <v>375</v>
      </c>
      <c r="H6" s="48" t="s">
        <v>67</v>
      </c>
      <c r="I6" s="48" t="s">
        <v>341</v>
      </c>
      <c r="J6" s="48" t="s">
        <v>375</v>
      </c>
      <c r="K6" s="48" t="s">
        <v>67</v>
      </c>
      <c r="L6" s="48" t="s">
        <v>341</v>
      </c>
      <c r="M6" s="4" t="s">
        <v>375</v>
      </c>
      <c r="N6" s="4" t="s">
        <v>67</v>
      </c>
      <c r="O6" s="4" t="s">
        <v>341</v>
      </c>
      <c r="P6" s="4" t="s">
        <v>375</v>
      </c>
      <c r="Q6" s="4" t="s">
        <v>67</v>
      </c>
      <c r="R6" s="4" t="s">
        <v>341</v>
      </c>
      <c r="S6" s="4" t="s">
        <v>375</v>
      </c>
      <c r="T6" s="4" t="s">
        <v>67</v>
      </c>
      <c r="U6" s="4" t="s">
        <v>341</v>
      </c>
      <c r="V6" s="11"/>
      <c r="W6" s="11"/>
    </row>
    <row r="7" ht="20" customHeight="1" spans="1:23">
      <c r="A7" s="28"/>
      <c r="B7" s="18"/>
      <c r="C7" s="18"/>
      <c r="D7" s="46"/>
      <c r="E7" s="18"/>
      <c r="F7" s="4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389</v>
      </c>
      <c r="B10" s="22"/>
      <c r="C10" s="22"/>
      <c r="D10" s="22"/>
      <c r="E10" s="23"/>
      <c r="F10" s="24"/>
      <c r="G10" s="31"/>
      <c r="H10" s="36"/>
      <c r="I10" s="36"/>
      <c r="J10" s="21" t="s">
        <v>356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1" t="s">
        <v>390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392</v>
      </c>
      <c r="B2" s="33" t="s">
        <v>337</v>
      </c>
      <c r="C2" s="33" t="s">
        <v>338</v>
      </c>
      <c r="D2" s="33" t="s">
        <v>339</v>
      </c>
      <c r="E2" s="33" t="s">
        <v>340</v>
      </c>
      <c r="F2" s="33" t="s">
        <v>341</v>
      </c>
      <c r="G2" s="32" t="s">
        <v>393</v>
      </c>
      <c r="H2" s="32" t="s">
        <v>394</v>
      </c>
      <c r="I2" s="32" t="s">
        <v>395</v>
      </c>
      <c r="J2" s="32" t="s">
        <v>394</v>
      </c>
      <c r="K2" s="32" t="s">
        <v>396</v>
      </c>
      <c r="L2" s="32" t="s">
        <v>394</v>
      </c>
      <c r="M2" s="33" t="s">
        <v>374</v>
      </c>
      <c r="N2" s="33" t="s">
        <v>350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392</v>
      </c>
      <c r="B4" s="35" t="s">
        <v>397</v>
      </c>
      <c r="C4" s="35" t="s">
        <v>375</v>
      </c>
      <c r="D4" s="35" t="s">
        <v>339</v>
      </c>
      <c r="E4" s="33" t="s">
        <v>340</v>
      </c>
      <c r="F4" s="33" t="s">
        <v>341</v>
      </c>
      <c r="G4" s="32" t="s">
        <v>393</v>
      </c>
      <c r="H4" s="32" t="s">
        <v>394</v>
      </c>
      <c r="I4" s="32" t="s">
        <v>395</v>
      </c>
      <c r="J4" s="32" t="s">
        <v>394</v>
      </c>
      <c r="K4" s="32" t="s">
        <v>396</v>
      </c>
      <c r="L4" s="32" t="s">
        <v>394</v>
      </c>
      <c r="M4" s="33" t="s">
        <v>374</v>
      </c>
      <c r="N4" s="33" t="s">
        <v>350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398</v>
      </c>
      <c r="B11" s="22"/>
      <c r="C11" s="22"/>
      <c r="D11" s="23"/>
      <c r="E11" s="24"/>
      <c r="F11" s="36"/>
      <c r="G11" s="31"/>
      <c r="H11" s="36"/>
      <c r="I11" s="21" t="s">
        <v>399</v>
      </c>
      <c r="J11" s="22"/>
      <c r="K11" s="22"/>
      <c r="L11" s="22"/>
      <c r="M11" s="22"/>
      <c r="N11" s="25"/>
    </row>
    <row r="12" ht="16.5" spans="1:14">
      <c r="A12" s="26" t="s">
        <v>400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3" sqref="F23"/>
    </sheetView>
  </sheetViews>
  <sheetFormatPr defaultColWidth="9" defaultRowHeight="14.25"/>
  <cols>
    <col min="1" max="2" width="8.3" customWidth="1"/>
    <col min="3" max="3" width="14.7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341</v>
      </c>
      <c r="C2" s="5" t="s">
        <v>337</v>
      </c>
      <c r="D2" s="5" t="s">
        <v>338</v>
      </c>
      <c r="E2" s="5" t="s">
        <v>339</v>
      </c>
      <c r="F2" s="5" t="s">
        <v>340</v>
      </c>
      <c r="G2" s="4" t="s">
        <v>402</v>
      </c>
      <c r="H2" s="4" t="s">
        <v>403</v>
      </c>
      <c r="I2" s="4" t="s">
        <v>404</v>
      </c>
      <c r="J2" s="4" t="s">
        <v>405</v>
      </c>
      <c r="K2" s="5" t="s">
        <v>374</v>
      </c>
      <c r="L2" s="5" t="s">
        <v>350</v>
      </c>
    </row>
    <row r="3" ht="18.75" spans="1:12">
      <c r="A3" s="28" t="s">
        <v>376</v>
      </c>
      <c r="B3" s="14" t="s">
        <v>353</v>
      </c>
      <c r="C3" s="29">
        <v>260305129</v>
      </c>
      <c r="D3" s="14" t="s">
        <v>351</v>
      </c>
      <c r="E3" s="14" t="s">
        <v>118</v>
      </c>
      <c r="F3" s="14" t="s">
        <v>352</v>
      </c>
      <c r="G3" s="11" t="s">
        <v>406</v>
      </c>
      <c r="H3" s="11" t="s">
        <v>407</v>
      </c>
      <c r="I3" s="11"/>
      <c r="J3" s="11"/>
      <c r="K3" s="30" t="s">
        <v>408</v>
      </c>
      <c r="L3" s="11" t="s">
        <v>354</v>
      </c>
    </row>
    <row r="4" ht="18.75" spans="1:12">
      <c r="A4" s="28" t="s">
        <v>376</v>
      </c>
      <c r="B4" s="14" t="s">
        <v>353</v>
      </c>
      <c r="C4" s="29">
        <v>2605042241</v>
      </c>
      <c r="D4" s="14" t="s">
        <v>351</v>
      </c>
      <c r="E4" s="14" t="s">
        <v>119</v>
      </c>
      <c r="F4" s="14" t="s">
        <v>352</v>
      </c>
      <c r="G4" s="11" t="s">
        <v>406</v>
      </c>
      <c r="H4" s="11" t="s">
        <v>407</v>
      </c>
      <c r="I4" s="11"/>
      <c r="J4" s="11"/>
      <c r="K4" s="30" t="s">
        <v>408</v>
      </c>
      <c r="L4" s="11" t="s">
        <v>354</v>
      </c>
    </row>
    <row r="5" spans="1:12">
      <c r="A5" s="28"/>
      <c r="B5" s="18"/>
      <c r="C5" s="18"/>
      <c r="D5" s="18"/>
      <c r="E5" s="18"/>
      <c r="F5" s="19"/>
      <c r="G5" s="11"/>
      <c r="H5" s="11"/>
      <c r="I5" s="11"/>
      <c r="J5" s="11"/>
      <c r="K5" s="30"/>
      <c r="L5" s="11"/>
    </row>
    <row r="6" spans="1:12">
      <c r="A6" s="28"/>
      <c r="B6" s="18"/>
      <c r="C6" s="18"/>
      <c r="D6" s="18"/>
      <c r="E6" s="18"/>
      <c r="F6" s="19"/>
      <c r="G6" s="11"/>
      <c r="H6" s="11"/>
      <c r="I6" s="11"/>
      <c r="J6" s="11"/>
      <c r="K6" s="30"/>
      <c r="L6" s="11"/>
    </row>
    <row r="7" spans="1:12">
      <c r="A7" s="28"/>
      <c r="B7" s="18"/>
      <c r="C7" s="18"/>
      <c r="D7" s="18"/>
      <c r="E7" s="18"/>
      <c r="F7" s="19"/>
      <c r="G7" s="11"/>
      <c r="H7" s="11"/>
      <c r="I7" s="12"/>
      <c r="J7" s="12"/>
      <c r="K7" s="30"/>
      <c r="L7" s="11"/>
    </row>
    <row r="8" spans="1:12">
      <c r="A8" s="28"/>
      <c r="B8" s="18"/>
      <c r="C8" s="18"/>
      <c r="D8" s="18"/>
      <c r="E8" s="18"/>
      <c r="F8" s="19"/>
      <c r="G8" s="11"/>
      <c r="H8" s="11"/>
      <c r="I8" s="12"/>
      <c r="J8" s="12"/>
      <c r="K8" s="30"/>
      <c r="L8" s="11"/>
    </row>
    <row r="9" spans="1:12">
      <c r="A9" s="28"/>
      <c r="B9" s="18"/>
      <c r="C9" s="18"/>
      <c r="D9" s="18"/>
      <c r="E9" s="18"/>
      <c r="F9" s="19"/>
      <c r="G9" s="11"/>
      <c r="H9" s="11"/>
      <c r="I9" s="12"/>
      <c r="J9" s="12"/>
      <c r="K9" s="30"/>
      <c r="L9" s="11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1" t="s">
        <v>409</v>
      </c>
      <c r="B11" s="22"/>
      <c r="C11" s="22"/>
      <c r="D11" s="22"/>
      <c r="E11" s="23"/>
      <c r="F11" s="24"/>
      <c r="G11" s="31"/>
      <c r="H11" s="21" t="s">
        <v>410</v>
      </c>
      <c r="I11" s="22"/>
      <c r="J11" s="22"/>
      <c r="K11" s="22"/>
      <c r="L11" s="25"/>
    </row>
    <row r="12" ht="16.5" spans="1:12">
      <c r="A12" s="26" t="s">
        <v>411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6" sqref="E6: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336</v>
      </c>
      <c r="B2" s="5" t="s">
        <v>341</v>
      </c>
      <c r="C2" s="5" t="s">
        <v>375</v>
      </c>
      <c r="D2" s="5" t="s">
        <v>339</v>
      </c>
      <c r="E2" s="5" t="s">
        <v>340</v>
      </c>
      <c r="F2" s="4" t="s">
        <v>413</v>
      </c>
      <c r="G2" s="4" t="s">
        <v>360</v>
      </c>
      <c r="H2" s="6" t="s">
        <v>361</v>
      </c>
      <c r="I2" s="7" t="s">
        <v>363</v>
      </c>
    </row>
    <row r="3" s="1" customFormat="1" ht="16.5" spans="1:9">
      <c r="A3" s="4"/>
      <c r="B3" s="8"/>
      <c r="C3" s="8"/>
      <c r="D3" s="8"/>
      <c r="E3" s="8"/>
      <c r="F3" s="4" t="s">
        <v>414</v>
      </c>
      <c r="G3" s="4" t="s">
        <v>364</v>
      </c>
      <c r="H3" s="9"/>
      <c r="I3" s="10"/>
    </row>
    <row r="4" ht="20" customHeight="1" spans="1:9">
      <c r="A4" s="11">
        <v>1</v>
      </c>
      <c r="B4" s="12" t="s">
        <v>378</v>
      </c>
      <c r="C4" s="13" t="s">
        <v>377</v>
      </c>
      <c r="D4" s="14" t="s">
        <v>118</v>
      </c>
      <c r="E4" s="14" t="s">
        <v>352</v>
      </c>
      <c r="F4" s="15">
        <v>-0.005</v>
      </c>
      <c r="G4" s="15">
        <v>-0.01</v>
      </c>
      <c r="H4" s="11"/>
      <c r="I4" s="11" t="s">
        <v>354</v>
      </c>
    </row>
    <row r="5" ht="20" customHeight="1" spans="1:9">
      <c r="A5" s="11">
        <v>2</v>
      </c>
      <c r="B5" s="12" t="s">
        <v>378</v>
      </c>
      <c r="C5" s="13" t="s">
        <v>377</v>
      </c>
      <c r="D5" s="14" t="s">
        <v>119</v>
      </c>
      <c r="E5" s="14" t="s">
        <v>352</v>
      </c>
      <c r="F5" s="16">
        <v>-0.005</v>
      </c>
      <c r="G5" s="15">
        <v>-0.005</v>
      </c>
      <c r="H5" s="11"/>
      <c r="I5" s="11" t="s">
        <v>354</v>
      </c>
    </row>
    <row r="6" ht="20" customHeight="1" spans="1:9">
      <c r="A6" s="11"/>
      <c r="B6" s="12"/>
      <c r="C6" s="17"/>
      <c r="D6" s="18"/>
      <c r="E6" s="19"/>
      <c r="F6" s="15"/>
      <c r="G6" s="15"/>
      <c r="H6" s="11"/>
      <c r="I6" s="11"/>
    </row>
    <row r="7" ht="20" customHeight="1" spans="1:9">
      <c r="A7" s="11"/>
      <c r="B7" s="12"/>
      <c r="C7" s="17"/>
      <c r="D7" s="18"/>
      <c r="E7" s="19"/>
      <c r="F7" s="20"/>
      <c r="G7" s="15"/>
      <c r="H7" s="11"/>
      <c r="I7" s="11"/>
    </row>
    <row r="8" ht="20" customHeight="1" spans="1:9">
      <c r="A8" s="11"/>
      <c r="B8" s="12"/>
      <c r="C8" s="17"/>
      <c r="D8" s="18"/>
      <c r="E8" s="19"/>
      <c r="F8" s="15"/>
      <c r="G8" s="15"/>
      <c r="H8" s="11"/>
      <c r="I8" s="11"/>
    </row>
    <row r="9" ht="20" customHeight="1" spans="1:9">
      <c r="A9" s="11"/>
      <c r="B9" s="12"/>
      <c r="C9" s="17"/>
      <c r="D9" s="18"/>
      <c r="E9" s="19"/>
      <c r="F9" s="15"/>
      <c r="G9" s="15"/>
      <c r="H9" s="12"/>
      <c r="I9" s="11"/>
    </row>
    <row r="10" ht="20" customHeight="1" spans="1:9">
      <c r="A10" s="11"/>
      <c r="B10" s="12"/>
      <c r="C10" s="17"/>
      <c r="D10" s="18"/>
      <c r="E10" s="19"/>
      <c r="F10" s="15"/>
      <c r="G10" s="15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415</v>
      </c>
      <c r="B12" s="22"/>
      <c r="C12" s="22"/>
      <c r="D12" s="23"/>
      <c r="E12" s="24"/>
      <c r="F12" s="21" t="s">
        <v>416</v>
      </c>
      <c r="G12" s="22"/>
      <c r="H12" s="23"/>
      <c r="I12" s="25"/>
    </row>
    <row r="13" ht="16.5" spans="1:9">
      <c r="A13" s="26" t="s">
        <v>417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35</v>
      </c>
      <c r="C2" s="422"/>
      <c r="D2" s="422"/>
      <c r="E2" s="422"/>
      <c r="F2" s="422"/>
      <c r="G2" s="422"/>
      <c r="H2" s="422"/>
      <c r="I2" s="423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0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1" t="s">
        <v>41</v>
      </c>
      <c r="G4" s="431" t="s">
        <v>42</v>
      </c>
      <c r="H4" s="425" t="s">
        <v>41</v>
      </c>
      <c r="I4" s="432" t="s">
        <v>42</v>
      </c>
    </row>
    <row r="5" ht="27.95" customHeight="1" spans="2:9">
      <c r="B5" s="433" t="s">
        <v>43</v>
      </c>
      <c r="C5" s="12">
        <v>13</v>
      </c>
      <c r="D5" s="12">
        <v>0</v>
      </c>
      <c r="E5" s="12">
        <v>1</v>
      </c>
      <c r="F5" s="434">
        <v>0</v>
      </c>
      <c r="G5" s="434">
        <v>1</v>
      </c>
      <c r="H5" s="12">
        <v>1</v>
      </c>
      <c r="I5" s="435">
        <v>2</v>
      </c>
    </row>
    <row r="6" ht="27.95" customHeight="1" spans="2:9">
      <c r="B6" s="433" t="s">
        <v>44</v>
      </c>
      <c r="C6" s="12">
        <v>20</v>
      </c>
      <c r="D6" s="12">
        <v>0</v>
      </c>
      <c r="E6" s="12">
        <v>1</v>
      </c>
      <c r="F6" s="434">
        <v>1</v>
      </c>
      <c r="G6" s="434">
        <v>2</v>
      </c>
      <c r="H6" s="12">
        <v>2</v>
      </c>
      <c r="I6" s="435">
        <v>3</v>
      </c>
    </row>
    <row r="7" ht="27.95" customHeight="1" spans="2:9">
      <c r="B7" s="433" t="s">
        <v>45</v>
      </c>
      <c r="C7" s="12">
        <v>32</v>
      </c>
      <c r="D7" s="12">
        <v>0</v>
      </c>
      <c r="E7" s="12">
        <v>1</v>
      </c>
      <c r="F7" s="434">
        <v>2</v>
      </c>
      <c r="G7" s="434">
        <v>3</v>
      </c>
      <c r="H7" s="12">
        <v>3</v>
      </c>
      <c r="I7" s="435">
        <v>4</v>
      </c>
    </row>
    <row r="8" ht="27.95" customHeight="1" spans="2:9">
      <c r="B8" s="433" t="s">
        <v>46</v>
      </c>
      <c r="C8" s="12">
        <v>50</v>
      </c>
      <c r="D8" s="12">
        <v>1</v>
      </c>
      <c r="E8" s="12">
        <v>2</v>
      </c>
      <c r="F8" s="434">
        <v>3</v>
      </c>
      <c r="G8" s="434">
        <v>4</v>
      </c>
      <c r="H8" s="12">
        <v>5</v>
      </c>
      <c r="I8" s="435">
        <v>6</v>
      </c>
    </row>
    <row r="9" ht="27.95" customHeight="1" spans="2:9">
      <c r="B9" s="433" t="s">
        <v>47</v>
      </c>
      <c r="C9" s="12">
        <v>80</v>
      </c>
      <c r="D9" s="12">
        <v>2</v>
      </c>
      <c r="E9" s="12">
        <v>3</v>
      </c>
      <c r="F9" s="434">
        <v>5</v>
      </c>
      <c r="G9" s="434">
        <v>6</v>
      </c>
      <c r="H9" s="12">
        <v>7</v>
      </c>
      <c r="I9" s="435">
        <v>8</v>
      </c>
    </row>
    <row r="10" ht="27.95" customHeight="1" spans="2:9">
      <c r="B10" s="433" t="s">
        <v>48</v>
      </c>
      <c r="C10" s="12">
        <v>125</v>
      </c>
      <c r="D10" s="12">
        <v>3</v>
      </c>
      <c r="E10" s="12">
        <v>4</v>
      </c>
      <c r="F10" s="434">
        <v>7</v>
      </c>
      <c r="G10" s="434">
        <v>8</v>
      </c>
      <c r="H10" s="12">
        <v>10</v>
      </c>
      <c r="I10" s="435">
        <v>11</v>
      </c>
    </row>
    <row r="11" ht="27.95" customHeight="1" spans="2:9">
      <c r="B11" s="433" t="s">
        <v>49</v>
      </c>
      <c r="C11" s="12">
        <v>200</v>
      </c>
      <c r="D11" s="12">
        <v>5</v>
      </c>
      <c r="E11" s="12">
        <v>6</v>
      </c>
      <c r="F11" s="434">
        <v>10</v>
      </c>
      <c r="G11" s="434">
        <v>11</v>
      </c>
      <c r="H11" s="12">
        <v>14</v>
      </c>
      <c r="I11" s="435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39">
        <v>22</v>
      </c>
    </row>
    <row r="14" spans="2:9">
      <c r="B14" s="440" t="s">
        <v>51</v>
      </c>
      <c r="C14" s="440"/>
      <c r="D14" s="4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I24" sqref="I24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358" t="s">
        <v>52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243" t="s">
        <v>56</v>
      </c>
      <c r="J2" s="243"/>
      <c r="K2" s="244"/>
    </row>
    <row r="3" ht="14.25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ht="18" customHeight="1" spans="1:11">
      <c r="A4" s="251" t="s">
        <v>61</v>
      </c>
      <c r="B4" s="252" t="s">
        <v>62</v>
      </c>
      <c r="C4" s="253"/>
      <c r="D4" s="251" t="s">
        <v>63</v>
      </c>
      <c r="E4" s="254"/>
      <c r="F4" s="255">
        <v>46172</v>
      </c>
      <c r="G4" s="256"/>
      <c r="H4" s="251" t="s">
        <v>64</v>
      </c>
      <c r="I4" s="254"/>
      <c r="J4" s="149" t="s">
        <v>65</v>
      </c>
      <c r="K4" s="150" t="s">
        <v>66</v>
      </c>
    </row>
    <row r="5" ht="14.25" spans="1:11">
      <c r="A5" s="257" t="s">
        <v>67</v>
      </c>
      <c r="B5" s="149" t="s">
        <v>68</v>
      </c>
      <c r="C5" s="150"/>
      <c r="D5" s="251" t="s">
        <v>69</v>
      </c>
      <c r="E5" s="254"/>
      <c r="F5" s="255">
        <v>46152</v>
      </c>
      <c r="G5" s="256"/>
      <c r="H5" s="251" t="s">
        <v>70</v>
      </c>
      <c r="I5" s="254"/>
      <c r="J5" s="149" t="s">
        <v>65</v>
      </c>
      <c r="K5" s="150" t="s">
        <v>66</v>
      </c>
    </row>
    <row r="6" ht="14.25" spans="1:11">
      <c r="A6" s="251" t="s">
        <v>71</v>
      </c>
      <c r="B6" s="258" t="s">
        <v>72</v>
      </c>
      <c r="C6" s="259">
        <v>7</v>
      </c>
      <c r="D6" s="257" t="s">
        <v>73</v>
      </c>
      <c r="E6" s="260"/>
      <c r="F6" s="255">
        <v>46162</v>
      </c>
      <c r="G6" s="256"/>
      <c r="H6" s="251" t="s">
        <v>74</v>
      </c>
      <c r="I6" s="254"/>
      <c r="J6" s="149" t="s">
        <v>65</v>
      </c>
      <c r="K6" s="150" t="s">
        <v>66</v>
      </c>
    </row>
    <row r="7" ht="14.25" spans="1:11">
      <c r="A7" s="251" t="s">
        <v>75</v>
      </c>
      <c r="B7" s="261">
        <v>6099</v>
      </c>
      <c r="C7" s="262"/>
      <c r="D7" s="257" t="s">
        <v>76</v>
      </c>
      <c r="E7" s="263"/>
      <c r="F7" s="255">
        <v>46164</v>
      </c>
      <c r="G7" s="256"/>
      <c r="H7" s="251" t="s">
        <v>77</v>
      </c>
      <c r="I7" s="254"/>
      <c r="J7" s="149" t="s">
        <v>65</v>
      </c>
      <c r="K7" s="150" t="s">
        <v>66</v>
      </c>
    </row>
    <row r="8" ht="15" spans="1:11">
      <c r="A8" s="264" t="s">
        <v>78</v>
      </c>
      <c r="B8" s="265" t="s">
        <v>79</v>
      </c>
      <c r="C8" s="266"/>
      <c r="D8" s="267" t="s">
        <v>80</v>
      </c>
      <c r="E8" s="268"/>
      <c r="F8" s="269">
        <v>46167</v>
      </c>
      <c r="G8" s="270"/>
      <c r="H8" s="267" t="s">
        <v>81</v>
      </c>
      <c r="I8" s="268"/>
      <c r="J8" s="271" t="s">
        <v>65</v>
      </c>
      <c r="K8" s="272" t="s">
        <v>66</v>
      </c>
    </row>
    <row r="9" ht="15" spans="1:11">
      <c r="A9" s="359" t="s">
        <v>82</v>
      </c>
      <c r="B9" s="360"/>
      <c r="C9" s="360"/>
      <c r="D9" s="361"/>
      <c r="E9" s="361"/>
      <c r="F9" s="361"/>
      <c r="G9" s="361"/>
      <c r="H9" s="361"/>
      <c r="I9" s="361"/>
      <c r="J9" s="361"/>
      <c r="K9" s="362"/>
    </row>
    <row r="10" ht="15" spans="1:11">
      <c r="A10" s="363" t="s">
        <v>83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5"/>
    </row>
    <row r="11" ht="14.25" spans="1:11">
      <c r="A11" s="366" t="s">
        <v>84</v>
      </c>
      <c r="B11" s="367" t="s">
        <v>85</v>
      </c>
      <c r="C11" s="368" t="s">
        <v>86</v>
      </c>
      <c r="D11" s="369"/>
      <c r="E11" s="370" t="s">
        <v>87</v>
      </c>
      <c r="F11" s="367" t="s">
        <v>85</v>
      </c>
      <c r="G11" s="368" t="s">
        <v>86</v>
      </c>
      <c r="H11" s="368" t="s">
        <v>88</v>
      </c>
      <c r="I11" s="370" t="s">
        <v>89</v>
      </c>
      <c r="J11" s="367" t="s">
        <v>85</v>
      </c>
      <c r="K11" s="371" t="s">
        <v>86</v>
      </c>
    </row>
    <row r="12" ht="14.25" spans="1:11">
      <c r="A12" s="257" t="s">
        <v>90</v>
      </c>
      <c r="B12" s="280" t="s">
        <v>85</v>
      </c>
      <c r="C12" s="149" t="s">
        <v>86</v>
      </c>
      <c r="D12" s="263"/>
      <c r="E12" s="260" t="s">
        <v>91</v>
      </c>
      <c r="F12" s="280" t="s">
        <v>85</v>
      </c>
      <c r="G12" s="149" t="s">
        <v>86</v>
      </c>
      <c r="H12" s="149" t="s">
        <v>88</v>
      </c>
      <c r="I12" s="260" t="s">
        <v>92</v>
      </c>
      <c r="J12" s="280" t="s">
        <v>85</v>
      </c>
      <c r="K12" s="150" t="s">
        <v>86</v>
      </c>
    </row>
    <row r="13" ht="14.25" spans="1:11">
      <c r="A13" s="257" t="s">
        <v>93</v>
      </c>
      <c r="B13" s="280" t="s">
        <v>85</v>
      </c>
      <c r="C13" s="149" t="s">
        <v>86</v>
      </c>
      <c r="D13" s="263"/>
      <c r="E13" s="260" t="s">
        <v>94</v>
      </c>
      <c r="F13" s="149" t="s">
        <v>95</v>
      </c>
      <c r="G13" s="149" t="s">
        <v>96</v>
      </c>
      <c r="H13" s="149" t="s">
        <v>88</v>
      </c>
      <c r="I13" s="260" t="s">
        <v>97</v>
      </c>
      <c r="J13" s="280" t="s">
        <v>85</v>
      </c>
      <c r="K13" s="150" t="s">
        <v>86</v>
      </c>
    </row>
    <row r="14" ht="15" spans="1:11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81"/>
    </row>
    <row r="15" ht="15" spans="1:11">
      <c r="A15" s="363" t="s">
        <v>99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5"/>
    </row>
    <row r="16" ht="14.25" spans="1:11">
      <c r="A16" s="372" t="s">
        <v>100</v>
      </c>
      <c r="B16" s="368" t="s">
        <v>95</v>
      </c>
      <c r="C16" s="368" t="s">
        <v>96</v>
      </c>
      <c r="D16" s="373"/>
      <c r="E16" s="374" t="s">
        <v>101</v>
      </c>
      <c r="F16" s="368" t="s">
        <v>95</v>
      </c>
      <c r="G16" s="368" t="s">
        <v>96</v>
      </c>
      <c r="H16" s="375"/>
      <c r="I16" s="374" t="s">
        <v>102</v>
      </c>
      <c r="J16" s="368" t="s">
        <v>95</v>
      </c>
      <c r="K16" s="371" t="s">
        <v>96</v>
      </c>
    </row>
    <row r="17" customHeight="1" spans="1:22">
      <c r="A17" s="304" t="s">
        <v>103</v>
      </c>
      <c r="B17" s="149" t="s">
        <v>95</v>
      </c>
      <c r="C17" s="149" t="s">
        <v>96</v>
      </c>
      <c r="D17" s="376"/>
      <c r="E17" s="305" t="s">
        <v>104</v>
      </c>
      <c r="F17" s="149" t="s">
        <v>95</v>
      </c>
      <c r="G17" s="149" t="s">
        <v>96</v>
      </c>
      <c r="H17" s="377"/>
      <c r="I17" s="305" t="s">
        <v>105</v>
      </c>
      <c r="J17" s="149" t="s">
        <v>95</v>
      </c>
      <c r="K17" s="150" t="s">
        <v>96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</row>
    <row r="18" ht="18" customHeight="1" spans="1:22">
      <c r="A18" s="379" t="s">
        <v>106</v>
      </c>
      <c r="B18" s="380"/>
      <c r="C18" s="380"/>
      <c r="D18" s="380"/>
      <c r="E18" s="380"/>
      <c r="F18" s="380"/>
      <c r="G18" s="380"/>
      <c r="H18" s="380"/>
      <c r="I18" s="380"/>
      <c r="J18" s="380"/>
      <c r="K18" s="381"/>
    </row>
    <row r="19" s="357" customFormat="1" ht="18" customHeight="1" spans="1:22">
      <c r="A19" s="363" t="s">
        <v>107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customHeight="1" spans="1:22">
      <c r="A20" s="382" t="s">
        <v>108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ht="21.75" customHeight="1" spans="1:22">
      <c r="A21" s="385" t="s">
        <v>109</v>
      </c>
      <c r="B21" s="386"/>
      <c r="C21" s="386" t="s">
        <v>110</v>
      </c>
      <c r="D21" s="386" t="s">
        <v>111</v>
      </c>
      <c r="E21" s="386" t="s">
        <v>112</v>
      </c>
      <c r="F21" s="386" t="s">
        <v>113</v>
      </c>
      <c r="G21" s="386" t="s">
        <v>114</v>
      </c>
      <c r="H21" s="386" t="s">
        <v>115</v>
      </c>
      <c r="I21" s="386" t="s">
        <v>116</v>
      </c>
      <c r="J21" s="305"/>
      <c r="K21" s="307" t="s">
        <v>117</v>
      </c>
    </row>
    <row r="22" ht="23" customHeight="1" spans="1:22">
      <c r="A22" s="387" t="s">
        <v>118</v>
      </c>
      <c r="B22" s="388"/>
      <c r="C22" s="388"/>
      <c r="D22" s="388" t="s">
        <v>95</v>
      </c>
      <c r="E22" s="388" t="s">
        <v>95</v>
      </c>
      <c r="F22" s="388" t="s">
        <v>95</v>
      </c>
      <c r="G22" s="388" t="s">
        <v>95</v>
      </c>
      <c r="H22" s="388" t="s">
        <v>95</v>
      </c>
      <c r="I22" s="388" t="s">
        <v>95</v>
      </c>
      <c r="J22" s="388"/>
      <c r="K22" s="389"/>
    </row>
    <row r="23" ht="23" customHeight="1" spans="1:22">
      <c r="A23" s="387" t="s">
        <v>119</v>
      </c>
      <c r="B23" s="388"/>
      <c r="C23" s="388" t="s">
        <v>95</v>
      </c>
      <c r="D23" s="388" t="s">
        <v>95</v>
      </c>
      <c r="E23" s="388" t="s">
        <v>95</v>
      </c>
      <c r="F23" s="388" t="s">
        <v>95</v>
      </c>
      <c r="G23" s="388" t="s">
        <v>95</v>
      </c>
      <c r="H23" s="388" t="s">
        <v>95</v>
      </c>
      <c r="I23" s="388" t="s">
        <v>95</v>
      </c>
      <c r="J23" s="388"/>
      <c r="K23" s="390"/>
    </row>
    <row r="24" ht="23" customHeight="1" spans="1:22">
      <c r="A24" s="387"/>
      <c r="B24" s="388"/>
      <c r="C24" s="388"/>
      <c r="D24" s="388"/>
      <c r="E24" s="388"/>
      <c r="F24" s="388"/>
      <c r="G24" s="388"/>
      <c r="H24" s="388"/>
      <c r="I24" s="388"/>
      <c r="J24" s="388"/>
      <c r="K24" s="390"/>
    </row>
    <row r="25" ht="23" customHeight="1" spans="1:22">
      <c r="A25" s="387"/>
      <c r="B25" s="388"/>
      <c r="C25" s="388"/>
      <c r="D25" s="388"/>
      <c r="E25" s="388"/>
      <c r="F25" s="388"/>
      <c r="G25" s="388"/>
      <c r="H25" s="388"/>
      <c r="I25" s="388"/>
      <c r="J25" s="388"/>
      <c r="K25" s="390"/>
    </row>
    <row r="26" ht="23" customHeight="1" spans="1:22">
      <c r="A26" s="391"/>
      <c r="B26" s="388"/>
      <c r="C26" s="388"/>
      <c r="D26" s="388"/>
      <c r="E26" s="388"/>
      <c r="F26" s="388"/>
      <c r="G26" s="388"/>
      <c r="H26" s="388"/>
      <c r="I26" s="388"/>
      <c r="J26" s="388"/>
      <c r="K26" s="390"/>
    </row>
    <row r="27" ht="18" customHeight="1" spans="1:22">
      <c r="A27" s="392" t="s">
        <v>120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4"/>
    </row>
    <row r="28" ht="18.75" customHeight="1" spans="1:22">
      <c r="A28" s="395"/>
      <c r="B28" s="396"/>
      <c r="C28" s="396"/>
      <c r="D28" s="396"/>
      <c r="E28" s="396"/>
      <c r="F28" s="396"/>
      <c r="G28" s="396"/>
      <c r="H28" s="396"/>
      <c r="I28" s="396"/>
      <c r="J28" s="396"/>
      <c r="K28" s="397"/>
    </row>
    <row r="29" ht="18.75" customHeight="1" spans="1:22">
      <c r="A29" s="398"/>
      <c r="B29" s="399"/>
      <c r="C29" s="399"/>
      <c r="D29" s="399"/>
      <c r="E29" s="399"/>
      <c r="F29" s="399"/>
      <c r="G29" s="399"/>
      <c r="H29" s="399"/>
      <c r="I29" s="399"/>
      <c r="J29" s="399"/>
      <c r="K29" s="400"/>
    </row>
    <row r="30" ht="18" customHeight="1" spans="1:22">
      <c r="A30" s="392" t="s">
        <v>121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4"/>
    </row>
    <row r="31" ht="14.25" spans="1:22">
      <c r="A31" s="401" t="s">
        <v>122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3"/>
    </row>
    <row r="32" ht="15" spans="1:22">
      <c r="A32" s="162" t="s">
        <v>123</v>
      </c>
      <c r="B32" s="163"/>
      <c r="C32" s="149" t="s">
        <v>65</v>
      </c>
      <c r="D32" s="149" t="s">
        <v>66</v>
      </c>
      <c r="E32" s="404" t="s">
        <v>124</v>
      </c>
      <c r="F32" s="405"/>
      <c r="G32" s="405"/>
      <c r="H32" s="405"/>
      <c r="I32" s="405"/>
      <c r="J32" s="405"/>
      <c r="K32" s="406"/>
    </row>
    <row r="33" ht="15" spans="1:11">
      <c r="A33" s="407" t="s">
        <v>125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07"/>
    </row>
    <row r="34" ht="21" customHeight="1" spans="1:11">
      <c r="A34" s="312" t="s">
        <v>126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ht="21" customHeight="1" spans="1:11">
      <c r="A35" s="315" t="s">
        <v>127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ht="21" customHeight="1" spans="1:11">
      <c r="A36" s="315" t="s">
        <v>128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ht="21" customHeight="1" spans="1:11">
      <c r="A37" s="315"/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ht="21" customHeight="1" spans="1:11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17"/>
    </row>
    <row r="39" ht="21" customHeight="1" spans="1:11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17"/>
    </row>
    <row r="40" ht="21" customHeight="1" spans="1:1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17"/>
    </row>
    <row r="41" ht="15" spans="1:11">
      <c r="A41" s="308" t="s">
        <v>129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ht="15" spans="1:11">
      <c r="A42" s="363" t="s">
        <v>130</v>
      </c>
      <c r="B42" s="364"/>
      <c r="C42" s="364"/>
      <c r="D42" s="364"/>
      <c r="E42" s="364"/>
      <c r="F42" s="364"/>
      <c r="G42" s="364"/>
      <c r="H42" s="364"/>
      <c r="I42" s="364"/>
      <c r="J42" s="364"/>
      <c r="K42" s="365"/>
    </row>
    <row r="43" ht="14.25" spans="1:11">
      <c r="A43" s="372" t="s">
        <v>131</v>
      </c>
      <c r="B43" s="368" t="s">
        <v>95</v>
      </c>
      <c r="C43" s="368" t="s">
        <v>96</v>
      </c>
      <c r="D43" s="368" t="s">
        <v>88</v>
      </c>
      <c r="E43" s="374" t="s">
        <v>132</v>
      </c>
      <c r="F43" s="368" t="s">
        <v>95</v>
      </c>
      <c r="G43" s="368" t="s">
        <v>96</v>
      </c>
      <c r="H43" s="368" t="s">
        <v>88</v>
      </c>
      <c r="I43" s="374" t="s">
        <v>133</v>
      </c>
      <c r="J43" s="368" t="s">
        <v>95</v>
      </c>
      <c r="K43" s="371" t="s">
        <v>96</v>
      </c>
    </row>
    <row r="44" ht="14.25" spans="1:11">
      <c r="A44" s="304" t="s">
        <v>87</v>
      </c>
      <c r="B44" s="149" t="s">
        <v>95</v>
      </c>
      <c r="C44" s="149" t="s">
        <v>96</v>
      </c>
      <c r="D44" s="149" t="s">
        <v>88</v>
      </c>
      <c r="E44" s="305" t="s">
        <v>94</v>
      </c>
      <c r="F44" s="149" t="s">
        <v>95</v>
      </c>
      <c r="G44" s="149" t="s">
        <v>96</v>
      </c>
      <c r="H44" s="149" t="s">
        <v>88</v>
      </c>
      <c r="I44" s="305" t="s">
        <v>105</v>
      </c>
      <c r="J44" s="149" t="s">
        <v>95</v>
      </c>
      <c r="K44" s="150" t="s">
        <v>96</v>
      </c>
    </row>
    <row r="45" ht="15" spans="1:11">
      <c r="A45" s="267" t="s">
        <v>98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81"/>
    </row>
    <row r="46" ht="15" spans="1:11">
      <c r="A46" s="407" t="s">
        <v>134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</row>
    <row r="47" ht="15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ht="15" spans="1:11">
      <c r="A48" s="408" t="s">
        <v>135</v>
      </c>
      <c r="B48" s="409" t="s">
        <v>136</v>
      </c>
      <c r="C48" s="409"/>
      <c r="D48" s="410" t="s">
        <v>137</v>
      </c>
      <c r="E48" s="411" t="s">
        <v>138</v>
      </c>
      <c r="F48" s="412" t="s">
        <v>139</v>
      </c>
      <c r="G48" s="413">
        <v>46156</v>
      </c>
      <c r="H48" s="414" t="s">
        <v>140</v>
      </c>
      <c r="I48" s="415"/>
      <c r="J48" s="416" t="s">
        <v>141</v>
      </c>
      <c r="K48" s="417"/>
    </row>
    <row r="49" ht="15" spans="1:11">
      <c r="A49" s="407" t="s">
        <v>142</v>
      </c>
      <c r="B49" s="407"/>
      <c r="C49" s="407"/>
      <c r="D49" s="407"/>
      <c r="E49" s="407"/>
      <c r="F49" s="407"/>
      <c r="G49" s="407"/>
      <c r="H49" s="407"/>
      <c r="I49" s="407"/>
      <c r="J49" s="407"/>
      <c r="K49" s="407"/>
    </row>
    <row r="50" ht="15" spans="1:11">
      <c r="A50" s="418" t="s">
        <v>143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20"/>
    </row>
    <row r="51" ht="15" spans="1:11">
      <c r="A51" s="408" t="s">
        <v>135</v>
      </c>
      <c r="B51" s="409" t="s">
        <v>136</v>
      </c>
      <c r="C51" s="409"/>
      <c r="D51" s="410" t="s">
        <v>137</v>
      </c>
      <c r="E51" s="411" t="s">
        <v>138</v>
      </c>
      <c r="F51" s="412" t="s">
        <v>139</v>
      </c>
      <c r="G51" s="413">
        <v>46156</v>
      </c>
      <c r="H51" s="414" t="s">
        <v>140</v>
      </c>
      <c r="I51" s="415"/>
      <c r="J51" s="416" t="s">
        <v>141</v>
      </c>
      <c r="K51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O9" sqref="O9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2.75" style="77" customWidth="1"/>
    <col min="10" max="10" width="9.15833333333333" style="77" customWidth="1"/>
    <col min="11" max="11" width="10.75" style="77" customWidth="1"/>
    <col min="12" max="15" width="9.75" style="77" customWidth="1"/>
    <col min="16" max="16" width="9.75" style="237" customWidth="1"/>
    <col min="17" max="254" width="9" style="77"/>
    <col min="255" max="16384" width="9" style="80"/>
  </cols>
  <sheetData>
    <row r="1" s="77" customFormat="1" ht="29" customHeight="1" spans="1:257">
      <c r="A1" s="224" t="s">
        <v>144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336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s="77" customFormat="1" ht="20" customHeight="1" spans="1:257">
      <c r="A2" s="86" t="s">
        <v>61</v>
      </c>
      <c r="B2" s="87" t="str">
        <f>首期!B4</f>
        <v>TAJJCN81966</v>
      </c>
      <c r="C2" s="88"/>
      <c r="D2" s="89"/>
      <c r="E2" s="90" t="s">
        <v>67</v>
      </c>
      <c r="F2" s="91" t="str">
        <f>首期!B5</f>
        <v>男式POLO短袖T恤</v>
      </c>
      <c r="G2" s="91"/>
      <c r="H2" s="91"/>
      <c r="I2" s="92"/>
      <c r="J2" s="93" t="s">
        <v>57</v>
      </c>
      <c r="K2" s="94" t="s">
        <v>56</v>
      </c>
      <c r="L2" s="94"/>
      <c r="M2" s="94"/>
      <c r="N2" s="94"/>
      <c r="O2" s="337"/>
      <c r="P2" s="338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s="77" customFormat="1" ht="15" spans="1:257">
      <c r="A3" s="97" t="s">
        <v>145</v>
      </c>
      <c r="B3" s="98" t="s">
        <v>146</v>
      </c>
      <c r="C3" s="99"/>
      <c r="D3" s="98"/>
      <c r="E3" s="98"/>
      <c r="F3" s="98"/>
      <c r="G3" s="98"/>
      <c r="H3" s="98"/>
      <c r="I3" s="100"/>
      <c r="J3" s="339"/>
      <c r="K3" s="339"/>
      <c r="L3" s="339"/>
      <c r="M3" s="339"/>
      <c r="N3" s="339"/>
      <c r="O3" s="340"/>
      <c r="P3" s="341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</row>
    <row r="4" s="77" customFormat="1" ht="16.5" spans="1:257">
      <c r="A4" s="97"/>
      <c r="B4" s="104" t="s">
        <v>147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148</v>
      </c>
      <c r="H4" s="105" t="s">
        <v>149</v>
      </c>
      <c r="I4" s="100"/>
      <c r="J4" s="342"/>
      <c r="K4" s="343" t="s">
        <v>119</v>
      </c>
      <c r="L4" s="343" t="s">
        <v>119</v>
      </c>
      <c r="M4" s="343" t="s">
        <v>119</v>
      </c>
      <c r="N4" s="343"/>
      <c r="O4" s="343"/>
      <c r="P4" s="344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s="77" customFormat="1" ht="16.5" spans="1:257">
      <c r="A5" s="97"/>
      <c r="B5" s="104" t="s">
        <v>150</v>
      </c>
      <c r="C5" s="105" t="s">
        <v>151</v>
      </c>
      <c r="D5" s="109" t="s">
        <v>152</v>
      </c>
      <c r="E5" s="105" t="s">
        <v>153</v>
      </c>
      <c r="F5" s="105" t="s">
        <v>154</v>
      </c>
      <c r="G5" s="105" t="s">
        <v>155</v>
      </c>
      <c r="H5" s="105" t="s">
        <v>156</v>
      </c>
      <c r="I5" s="110"/>
      <c r="J5" s="111"/>
      <c r="K5" s="345" t="s">
        <v>111</v>
      </c>
      <c r="L5" s="112" t="s">
        <v>157</v>
      </c>
      <c r="M5" s="112" t="s">
        <v>158</v>
      </c>
      <c r="N5" s="112"/>
      <c r="O5" s="112"/>
      <c r="P5" s="346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</row>
    <row r="6" s="77" customFormat="1" ht="20" customHeight="1" spans="1:257">
      <c r="A6" s="114" t="s">
        <v>159</v>
      </c>
      <c r="B6" s="115">
        <f>C6-2</f>
        <v>66.5</v>
      </c>
      <c r="C6" s="115">
        <f>D6-2</f>
        <v>68.5</v>
      </c>
      <c r="D6" s="116">
        <v>70.5</v>
      </c>
      <c r="E6" s="115">
        <f>D6+2</f>
        <v>72.5</v>
      </c>
      <c r="F6" s="115">
        <f>E6+2</f>
        <v>74.5</v>
      </c>
      <c r="G6" s="115">
        <f>F6+1</f>
        <v>75.5</v>
      </c>
      <c r="H6" s="347">
        <f>G6+1</f>
        <v>76.5</v>
      </c>
      <c r="I6" s="110"/>
      <c r="J6" s="111"/>
      <c r="K6" s="111" t="s">
        <v>160</v>
      </c>
      <c r="L6" s="111" t="s">
        <v>161</v>
      </c>
      <c r="M6" s="111" t="s">
        <v>162</v>
      </c>
      <c r="N6" s="111"/>
      <c r="O6" s="111"/>
      <c r="P6" s="119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</row>
    <row r="7" s="77" customFormat="1" ht="20" customHeight="1" spans="1:257">
      <c r="A7" s="120" t="s">
        <v>163</v>
      </c>
      <c r="B7" s="121">
        <f t="shared" ref="B7:B9" si="0">C7-4</f>
        <v>100</v>
      </c>
      <c r="C7" s="121">
        <f t="shared" ref="C7:C9" si="1">D7-4</f>
        <v>104</v>
      </c>
      <c r="D7" s="122">
        <v>108</v>
      </c>
      <c r="E7" s="121">
        <f t="shared" ref="E7:E9" si="2">D7+4</f>
        <v>112</v>
      </c>
      <c r="F7" s="121">
        <f>E7+4</f>
        <v>116</v>
      </c>
      <c r="G7" s="121">
        <f t="shared" ref="G7:G9" si="3">F7+6</f>
        <v>122</v>
      </c>
      <c r="H7" s="348">
        <f t="shared" ref="H7:H9" si="4">G7+6</f>
        <v>128</v>
      </c>
      <c r="I7" s="110"/>
      <c r="J7" s="111"/>
      <c r="K7" s="111" t="s">
        <v>161</v>
      </c>
      <c r="L7" s="111" t="s">
        <v>161</v>
      </c>
      <c r="M7" s="111" t="s">
        <v>161</v>
      </c>
      <c r="N7" s="111"/>
      <c r="O7" s="111"/>
      <c r="P7" s="119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s="77" customFormat="1" ht="20" customHeight="1" spans="1:257">
      <c r="A8" s="120" t="s">
        <v>164</v>
      </c>
      <c r="B8" s="121">
        <f t="shared" si="0"/>
        <v>98</v>
      </c>
      <c r="C8" s="121">
        <f t="shared" si="1"/>
        <v>102</v>
      </c>
      <c r="D8" s="122">
        <v>106</v>
      </c>
      <c r="E8" s="121">
        <f t="shared" si="2"/>
        <v>110</v>
      </c>
      <c r="F8" s="121">
        <f>E8+5</f>
        <v>115</v>
      </c>
      <c r="G8" s="121">
        <f t="shared" si="3"/>
        <v>121</v>
      </c>
      <c r="H8" s="348">
        <f t="shared" si="4"/>
        <v>127</v>
      </c>
      <c r="I8" s="110"/>
      <c r="J8" s="111"/>
      <c r="K8" s="111" t="s">
        <v>165</v>
      </c>
      <c r="L8" s="111" t="s">
        <v>166</v>
      </c>
      <c r="M8" s="111" t="s">
        <v>161</v>
      </c>
      <c r="N8" s="111"/>
      <c r="O8" s="111"/>
      <c r="P8" s="119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</row>
    <row r="9" s="77" customFormat="1" ht="20" customHeight="1" spans="1:257">
      <c r="A9" s="120" t="s">
        <v>167</v>
      </c>
      <c r="B9" s="121">
        <f t="shared" si="0"/>
        <v>98</v>
      </c>
      <c r="C9" s="121">
        <f t="shared" si="1"/>
        <v>102</v>
      </c>
      <c r="D9" s="122">
        <v>106</v>
      </c>
      <c r="E9" s="121">
        <f t="shared" si="2"/>
        <v>110</v>
      </c>
      <c r="F9" s="121">
        <f>E9+5</f>
        <v>115</v>
      </c>
      <c r="G9" s="121">
        <f t="shared" si="3"/>
        <v>121</v>
      </c>
      <c r="H9" s="348">
        <f t="shared" si="4"/>
        <v>127</v>
      </c>
      <c r="I9" s="110"/>
      <c r="J9" s="111"/>
      <c r="K9" s="111" t="s">
        <v>165</v>
      </c>
      <c r="L9" s="111" t="s">
        <v>166</v>
      </c>
      <c r="M9" s="111" t="s">
        <v>161</v>
      </c>
      <c r="N9" s="111"/>
      <c r="O9" s="111"/>
      <c r="P9" s="11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</row>
    <row r="10" s="77" customFormat="1" ht="20" customHeight="1" spans="1:257">
      <c r="A10" s="120" t="s">
        <v>168</v>
      </c>
      <c r="B10" s="121">
        <f>C10-1.2</f>
        <v>43.6</v>
      </c>
      <c r="C10" s="121">
        <f>D10-1.2</f>
        <v>44.8</v>
      </c>
      <c r="D10" s="122">
        <v>46</v>
      </c>
      <c r="E10" s="121">
        <f>D10+1.2</f>
        <v>47.2</v>
      </c>
      <c r="F10" s="121">
        <f>E10+1.2</f>
        <v>48.4</v>
      </c>
      <c r="G10" s="121">
        <f>F10+1.4</f>
        <v>49.8</v>
      </c>
      <c r="H10" s="348">
        <f>G10+1.4</f>
        <v>51.2</v>
      </c>
      <c r="I10" s="110"/>
      <c r="J10" s="111"/>
      <c r="K10" s="111" t="s">
        <v>166</v>
      </c>
      <c r="L10" s="111" t="s">
        <v>160</v>
      </c>
      <c r="M10" s="111" t="s">
        <v>161</v>
      </c>
      <c r="N10" s="111"/>
      <c r="O10" s="111"/>
      <c r="P10" s="119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s="77" customFormat="1" ht="20" customHeight="1" spans="1:257">
      <c r="A11" s="120" t="s">
        <v>169</v>
      </c>
      <c r="B11" s="121">
        <f>C11-0.5</f>
        <v>19</v>
      </c>
      <c r="C11" s="121">
        <f>D11-0.5</f>
        <v>19.5</v>
      </c>
      <c r="D11" s="122">
        <v>20</v>
      </c>
      <c r="E11" s="121">
        <f t="shared" ref="E11:H11" si="5">D11+0.5</f>
        <v>20.5</v>
      </c>
      <c r="F11" s="121">
        <f t="shared" si="5"/>
        <v>21</v>
      </c>
      <c r="G11" s="121">
        <f t="shared" si="5"/>
        <v>21.5</v>
      </c>
      <c r="H11" s="348">
        <f t="shared" si="5"/>
        <v>22</v>
      </c>
      <c r="I11" s="110"/>
      <c r="J11" s="111"/>
      <c r="K11" s="111" t="s">
        <v>161</v>
      </c>
      <c r="L11" s="111" t="s">
        <v>160</v>
      </c>
      <c r="M11" s="111" t="s">
        <v>161</v>
      </c>
      <c r="N11" s="111"/>
      <c r="O11" s="111"/>
      <c r="P11" s="119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s="77" customFormat="1" ht="20" customHeight="1" spans="1:257">
      <c r="A12" s="120" t="s">
        <v>170</v>
      </c>
      <c r="B12" s="123">
        <f>C12-0.7</f>
        <v>18.1</v>
      </c>
      <c r="C12" s="123">
        <f>D12-0.7</f>
        <v>18.8</v>
      </c>
      <c r="D12" s="122">
        <v>19.5</v>
      </c>
      <c r="E12" s="123">
        <f>D12+0.7</f>
        <v>20.2</v>
      </c>
      <c r="F12" s="123">
        <f>E12+0.7</f>
        <v>20.9</v>
      </c>
      <c r="G12" s="123">
        <f>F12+0.95</f>
        <v>21.85</v>
      </c>
      <c r="H12" s="349">
        <f>G12+0.95</f>
        <v>22.8</v>
      </c>
      <c r="I12" s="110"/>
      <c r="J12" s="111"/>
      <c r="K12" s="111" t="s">
        <v>160</v>
      </c>
      <c r="L12" s="111" t="s">
        <v>171</v>
      </c>
      <c r="M12" s="111" t="s">
        <v>171</v>
      </c>
      <c r="N12" s="111"/>
      <c r="O12" s="111"/>
      <c r="P12" s="11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s="77" customFormat="1" ht="20" customHeight="1" spans="1:257">
      <c r="A13" s="120" t="s">
        <v>172</v>
      </c>
      <c r="B13" s="121">
        <f>C13-0.7</f>
        <v>15.6</v>
      </c>
      <c r="C13" s="121">
        <f>D13-0.7</f>
        <v>16.3</v>
      </c>
      <c r="D13" s="122">
        <v>17</v>
      </c>
      <c r="E13" s="121">
        <f>D13+0.7</f>
        <v>17.7</v>
      </c>
      <c r="F13" s="121">
        <f>E13+0.7</f>
        <v>18.4</v>
      </c>
      <c r="G13" s="121">
        <f>F13+0.95</f>
        <v>19.35</v>
      </c>
      <c r="H13" s="348">
        <f>G13+0.95</f>
        <v>20.3</v>
      </c>
      <c r="I13" s="110"/>
      <c r="J13" s="111"/>
      <c r="K13" s="111" t="s">
        <v>160</v>
      </c>
      <c r="L13" s="111" t="s">
        <v>161</v>
      </c>
      <c r="M13" s="111" t="s">
        <v>161</v>
      </c>
      <c r="N13" s="111"/>
      <c r="O13" s="111"/>
      <c r="P13" s="11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s="77" customFormat="1" ht="20" customHeight="1" spans="1:257">
      <c r="A14" s="120" t="s">
        <v>173</v>
      </c>
      <c r="B14" s="121">
        <f>C14-1</f>
        <v>43</v>
      </c>
      <c r="C14" s="121">
        <f>D14-1</f>
        <v>44</v>
      </c>
      <c r="D14" s="122">
        <v>45</v>
      </c>
      <c r="E14" s="121">
        <f>D14+1</f>
        <v>46</v>
      </c>
      <c r="F14" s="121">
        <f>E14+1</f>
        <v>47</v>
      </c>
      <c r="G14" s="121">
        <f>F14+1.5</f>
        <v>48.5</v>
      </c>
      <c r="H14" s="348">
        <f>G14+1.5</f>
        <v>50</v>
      </c>
      <c r="I14" s="110"/>
      <c r="J14" s="111"/>
      <c r="K14" s="111" t="s">
        <v>160</v>
      </c>
      <c r="L14" s="111" t="s">
        <v>161</v>
      </c>
      <c r="M14" s="111" t="s">
        <v>161</v>
      </c>
      <c r="N14" s="111"/>
      <c r="O14" s="111"/>
      <c r="P14" s="119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77" customFormat="1" ht="20" customHeight="1" spans="1:257">
      <c r="A15" s="114" t="s">
        <v>174</v>
      </c>
      <c r="B15" s="115">
        <v>13</v>
      </c>
      <c r="C15" s="115">
        <v>13</v>
      </c>
      <c r="D15" s="116">
        <v>14</v>
      </c>
      <c r="E15" s="115">
        <f>D15</f>
        <v>14</v>
      </c>
      <c r="F15" s="115">
        <f>E15+1.5</f>
        <v>15.5</v>
      </c>
      <c r="G15" s="115">
        <f>F15</f>
        <v>15.5</v>
      </c>
      <c r="H15" s="347">
        <f>G15+1</f>
        <v>16.5</v>
      </c>
      <c r="I15" s="110"/>
      <c r="J15" s="111"/>
      <c r="K15" s="111" t="s">
        <v>175</v>
      </c>
      <c r="L15" s="111" t="s">
        <v>161</v>
      </c>
      <c r="M15" s="111" t="s">
        <v>161</v>
      </c>
      <c r="N15" s="111"/>
      <c r="O15" s="111"/>
      <c r="P15" s="119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s="77" customFormat="1" ht="20" customHeight="1" spans="1:257">
      <c r="A16" s="350" t="s">
        <v>176</v>
      </c>
      <c r="B16" s="351">
        <v>5.5</v>
      </c>
      <c r="C16" s="351">
        <v>5.5</v>
      </c>
      <c r="D16" s="352">
        <v>5.5</v>
      </c>
      <c r="E16" s="351">
        <v>5.5</v>
      </c>
      <c r="F16" s="351">
        <v>5.5</v>
      </c>
      <c r="G16" s="351">
        <f>F16</f>
        <v>5.5</v>
      </c>
      <c r="H16" s="353">
        <f>G16</f>
        <v>5.5</v>
      </c>
      <c r="I16" s="110"/>
      <c r="J16" s="111"/>
      <c r="K16" s="111"/>
      <c r="L16" s="111" t="s">
        <v>161</v>
      </c>
      <c r="M16" s="111" t="s">
        <v>161</v>
      </c>
      <c r="N16" s="111"/>
      <c r="O16" s="111"/>
      <c r="P16" s="119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s="77" customFormat="1" ht="16.5" spans="1:257">
      <c r="A17" s="354"/>
      <c r="B17" s="354"/>
      <c r="C17" s="355"/>
      <c r="D17" s="355"/>
      <c r="E17" s="356"/>
      <c r="F17" s="355"/>
      <c r="G17" s="355"/>
      <c r="H17" s="355"/>
      <c r="P17" s="336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s="77" customFormat="1" spans="1:257">
      <c r="A18" s="135" t="s">
        <v>177</v>
      </c>
      <c r="B18" s="135"/>
      <c r="C18" s="136"/>
      <c r="D18" s="136"/>
      <c r="P18" s="336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s="77" customFormat="1" spans="1:257">
      <c r="C19" s="78"/>
      <c r="D19" s="78"/>
      <c r="J19" s="137" t="s">
        <v>178</v>
      </c>
      <c r="K19" s="234">
        <v>46156</v>
      </c>
      <c r="L19" s="137" t="s">
        <v>179</v>
      </c>
      <c r="M19" s="137" t="s">
        <v>138</v>
      </c>
      <c r="N19" s="137" t="s">
        <v>180</v>
      </c>
      <c r="O19" s="77" t="s">
        <v>141</v>
      </c>
      <c r="P19" s="336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6">
      <c r="A1" s="143" t="s">
        <v>181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6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243" t="s">
        <v>56</v>
      </c>
      <c r="J2" s="243"/>
      <c r="K2" s="244"/>
    </row>
    <row r="3" customHeight="1" spans="1:16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customHeight="1" spans="1:16">
      <c r="A4" s="251" t="s">
        <v>61</v>
      </c>
      <c r="B4" s="252" t="s">
        <v>62</v>
      </c>
      <c r="C4" s="253"/>
      <c r="D4" s="251" t="s">
        <v>63</v>
      </c>
      <c r="E4" s="254"/>
      <c r="F4" s="255">
        <v>46172</v>
      </c>
      <c r="G4" s="256"/>
      <c r="H4" s="251" t="s">
        <v>64</v>
      </c>
      <c r="I4" s="254"/>
      <c r="J4" s="149" t="s">
        <v>65</v>
      </c>
      <c r="K4" s="150" t="s">
        <v>66</v>
      </c>
    </row>
    <row r="5" customHeight="1" spans="1:16">
      <c r="A5" s="257" t="s">
        <v>67</v>
      </c>
      <c r="B5" s="149" t="s">
        <v>68</v>
      </c>
      <c r="C5" s="150"/>
      <c r="D5" s="251" t="s">
        <v>69</v>
      </c>
      <c r="E5" s="254"/>
      <c r="F5" s="255">
        <v>46152</v>
      </c>
      <c r="G5" s="256"/>
      <c r="H5" s="251" t="s">
        <v>70</v>
      </c>
      <c r="I5" s="254"/>
      <c r="J5" s="149" t="s">
        <v>65</v>
      </c>
      <c r="K5" s="150" t="s">
        <v>66</v>
      </c>
    </row>
    <row r="6" customHeight="1" spans="1:16">
      <c r="A6" s="251" t="s">
        <v>71</v>
      </c>
      <c r="B6" s="258" t="s">
        <v>72</v>
      </c>
      <c r="C6" s="259">
        <v>7</v>
      </c>
      <c r="D6" s="257" t="s">
        <v>73</v>
      </c>
      <c r="E6" s="260"/>
      <c r="F6" s="255">
        <v>46162</v>
      </c>
      <c r="G6" s="256"/>
      <c r="H6" s="251" t="s">
        <v>74</v>
      </c>
      <c r="I6" s="254"/>
      <c r="J6" s="149" t="s">
        <v>65</v>
      </c>
      <c r="K6" s="150" t="s">
        <v>66</v>
      </c>
    </row>
    <row r="7" customHeight="1" spans="1:16">
      <c r="A7" s="251" t="s">
        <v>75</v>
      </c>
      <c r="B7" s="261">
        <v>6099</v>
      </c>
      <c r="C7" s="262"/>
      <c r="D7" s="257" t="s">
        <v>76</v>
      </c>
      <c r="E7" s="263"/>
      <c r="F7" s="255">
        <v>46164</v>
      </c>
      <c r="G7" s="256"/>
      <c r="H7" s="251" t="s">
        <v>77</v>
      </c>
      <c r="I7" s="254"/>
      <c r="J7" s="149" t="s">
        <v>65</v>
      </c>
      <c r="K7" s="150" t="s">
        <v>66</v>
      </c>
    </row>
    <row r="8" customHeight="1" spans="1:16">
      <c r="A8" s="264" t="s">
        <v>78</v>
      </c>
      <c r="B8" s="265" t="s">
        <v>79</v>
      </c>
      <c r="C8" s="266"/>
      <c r="D8" s="267" t="s">
        <v>80</v>
      </c>
      <c r="E8" s="268"/>
      <c r="F8" s="269">
        <v>46167</v>
      </c>
      <c r="G8" s="270"/>
      <c r="H8" s="267" t="s">
        <v>81</v>
      </c>
      <c r="I8" s="268"/>
      <c r="J8" s="271" t="s">
        <v>65</v>
      </c>
      <c r="K8" s="272" t="s">
        <v>66</v>
      </c>
      <c r="P8" s="173" t="s">
        <v>182</v>
      </c>
    </row>
    <row r="9" customHeight="1" spans="1:16">
      <c r="A9" s="273" t="s">
        <v>183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6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279" t="s">
        <v>86</v>
      </c>
    </row>
    <row r="11" customHeight="1" spans="1:16">
      <c r="A11" s="257" t="s">
        <v>90</v>
      </c>
      <c r="B11" s="280" t="s">
        <v>85</v>
      </c>
      <c r="C11" s="149" t="s">
        <v>86</v>
      </c>
      <c r="D11" s="263"/>
      <c r="E11" s="260" t="s">
        <v>92</v>
      </c>
      <c r="F11" s="280" t="s">
        <v>85</v>
      </c>
      <c r="G11" s="149" t="s">
        <v>86</v>
      </c>
      <c r="H11" s="280"/>
      <c r="I11" s="260" t="s">
        <v>97</v>
      </c>
      <c r="J11" s="280" t="s">
        <v>85</v>
      </c>
      <c r="K11" s="150" t="s">
        <v>86</v>
      </c>
    </row>
    <row r="12" customHeight="1" spans="1:16">
      <c r="A12" s="267" t="s">
        <v>124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81"/>
    </row>
    <row r="13" customHeight="1" spans="1:16">
      <c r="A13" s="282" t="s">
        <v>184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6">
      <c r="A14" s="283" t="s">
        <v>185</v>
      </c>
      <c r="B14" s="284"/>
      <c r="C14" s="284"/>
      <c r="D14" s="284"/>
      <c r="E14" s="284"/>
      <c r="F14" s="284"/>
      <c r="G14" s="284"/>
      <c r="H14" s="285"/>
      <c r="I14" s="286"/>
      <c r="J14" s="286"/>
      <c r="K14" s="287"/>
    </row>
    <row r="15" customHeight="1" spans="1:16">
      <c r="A15" s="288"/>
      <c r="B15" s="289"/>
      <c r="C15" s="289"/>
      <c r="D15" s="290"/>
      <c r="E15" s="291"/>
      <c r="F15" s="289"/>
      <c r="G15" s="289"/>
      <c r="H15" s="290"/>
      <c r="I15" s="292"/>
      <c r="J15" s="293"/>
      <c r="K15" s="294"/>
    </row>
    <row r="16" customHeight="1" spans="1:16">
      <c r="A16" s="295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customHeight="1" spans="1:11">
      <c r="A17" s="282" t="s">
        <v>186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customHeight="1" spans="1:11">
      <c r="A18" s="296" t="s">
        <v>187</v>
      </c>
      <c r="B18" s="297"/>
      <c r="C18" s="297"/>
      <c r="D18" s="297"/>
      <c r="E18" s="297"/>
      <c r="F18" s="297"/>
      <c r="G18" s="297"/>
      <c r="H18" s="297"/>
      <c r="I18" s="286"/>
      <c r="J18" s="286"/>
      <c r="K18" s="287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292"/>
      <c r="J19" s="293"/>
      <c r="K19" s="294"/>
    </row>
    <row r="20" customHeight="1" spans="1:11">
      <c r="A20" s="295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customHeight="1" spans="1:11">
      <c r="A21" s="298" t="s">
        <v>121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customHeight="1" spans="1:11">
      <c r="A22" s="144" t="s">
        <v>122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90"/>
    </row>
    <row r="23" customHeight="1" spans="1:11">
      <c r="A23" s="162" t="s">
        <v>123</v>
      </c>
      <c r="B23" s="163"/>
      <c r="C23" s="149" t="s">
        <v>65</v>
      </c>
      <c r="D23" s="149" t="s">
        <v>66</v>
      </c>
      <c r="E23" s="160"/>
      <c r="F23" s="160"/>
      <c r="G23" s="160"/>
      <c r="H23" s="160"/>
      <c r="I23" s="160"/>
      <c r="J23" s="160"/>
      <c r="K23" s="161"/>
    </row>
    <row r="24" customHeight="1" spans="1:11">
      <c r="A24" s="299" t="s">
        <v>188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00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customHeight="1" spans="1:11">
      <c r="A26" s="273" t="s">
        <v>130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5" t="s">
        <v>131</v>
      </c>
      <c r="B27" s="276" t="s">
        <v>95</v>
      </c>
      <c r="C27" s="276" t="s">
        <v>96</v>
      </c>
      <c r="D27" s="276" t="s">
        <v>88</v>
      </c>
      <c r="E27" s="246" t="s">
        <v>132</v>
      </c>
      <c r="F27" s="276" t="s">
        <v>95</v>
      </c>
      <c r="G27" s="276" t="s">
        <v>96</v>
      </c>
      <c r="H27" s="276" t="s">
        <v>88</v>
      </c>
      <c r="I27" s="246" t="s">
        <v>133</v>
      </c>
      <c r="J27" s="276" t="s">
        <v>95</v>
      </c>
      <c r="K27" s="279" t="s">
        <v>96</v>
      </c>
    </row>
    <row r="28" customHeight="1" spans="1:11">
      <c r="A28" s="304" t="s">
        <v>87</v>
      </c>
      <c r="B28" s="149" t="s">
        <v>95</v>
      </c>
      <c r="C28" s="149" t="s">
        <v>96</v>
      </c>
      <c r="D28" s="149" t="s">
        <v>88</v>
      </c>
      <c r="E28" s="305" t="s">
        <v>94</v>
      </c>
      <c r="F28" s="149" t="s">
        <v>95</v>
      </c>
      <c r="G28" s="149" t="s">
        <v>96</v>
      </c>
      <c r="H28" s="149" t="s">
        <v>88</v>
      </c>
      <c r="I28" s="305" t="s">
        <v>105</v>
      </c>
      <c r="J28" s="149" t="s">
        <v>95</v>
      </c>
      <c r="K28" s="150" t="s">
        <v>96</v>
      </c>
    </row>
    <row r="29" customHeight="1" spans="1:11">
      <c r="A29" s="251" t="s">
        <v>98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customHeight="1" spans="1:11">
      <c r="A31" s="311" t="s">
        <v>189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 t="s">
        <v>190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ht="21" customHeight="1" spans="1:11">
      <c r="A33" s="315" t="s">
        <v>191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ht="21" customHeight="1" spans="1:11">
      <c r="A34" s="315" t="s">
        <v>192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ht="21" customHeight="1" spans="1:11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ht="21" customHeight="1" spans="1:1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ht="21" customHeight="1" spans="1:11">
      <c r="A37" s="315"/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ht="21" customHeight="1" spans="1:11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17"/>
    </row>
    <row r="39" ht="21" customHeight="1" spans="1:11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17"/>
    </row>
    <row r="40" ht="21" customHeight="1" spans="1:1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17"/>
    </row>
    <row r="41" ht="21" customHeight="1" spans="1:1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ht="21" customHeight="1" spans="1:11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17"/>
    </row>
    <row r="43" ht="17.25" customHeight="1" spans="1:11">
      <c r="A43" s="308" t="s">
        <v>129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10"/>
    </row>
    <row r="44" customHeight="1" spans="1:11">
      <c r="A44" s="311" t="s">
        <v>193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18" t="s">
        <v>124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ht="18" customHeight="1" spans="1:11">
      <c r="A46" s="318" t="s">
        <v>194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ht="18" customHeight="1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ht="21" customHeight="1" spans="1:11">
      <c r="A48" s="321" t="s">
        <v>135</v>
      </c>
      <c r="B48" s="322" t="s">
        <v>136</v>
      </c>
      <c r="C48" s="322"/>
      <c r="D48" s="323" t="s">
        <v>137</v>
      </c>
      <c r="E48" s="323" t="s">
        <v>138</v>
      </c>
      <c r="F48" s="323" t="s">
        <v>139</v>
      </c>
      <c r="G48" s="324">
        <v>45755</v>
      </c>
      <c r="H48" s="325" t="s">
        <v>140</v>
      </c>
      <c r="I48" s="325"/>
      <c r="J48" s="322" t="s">
        <v>141</v>
      </c>
      <c r="K48" s="326"/>
    </row>
    <row r="49" customHeight="1" spans="1:11">
      <c r="A49" s="327" t="s">
        <v>142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customHeight="1" spans="1:1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ht="21" customHeight="1" spans="1:11">
      <c r="A52" s="321" t="s">
        <v>135</v>
      </c>
      <c r="B52" s="322" t="s">
        <v>136</v>
      </c>
      <c r="C52" s="322"/>
      <c r="D52" s="323" t="s">
        <v>137</v>
      </c>
      <c r="E52" s="323" t="s">
        <v>138</v>
      </c>
      <c r="F52" s="323" t="s">
        <v>139</v>
      </c>
      <c r="G52" s="324">
        <v>45755</v>
      </c>
      <c r="H52" s="325" t="s">
        <v>140</v>
      </c>
      <c r="I52" s="325"/>
      <c r="J52" s="322" t="s">
        <v>141</v>
      </c>
      <c r="K52" s="3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16" sqref="M16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2.625" style="77" customWidth="1"/>
    <col min="14" max="17" width="12.625" style="223" customWidth="1"/>
    <col min="18" max="248" width="9" style="77"/>
    <col min="249" max="16384" width="9" style="80"/>
  </cols>
  <sheetData>
    <row r="1" s="77" customFormat="1" ht="29" customHeight="1" spans="1:251">
      <c r="A1" s="224" t="s">
        <v>144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7"/>
      <c r="O1" s="227"/>
      <c r="P1" s="227"/>
      <c r="Q1" s="227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77" customFormat="1" ht="20" customHeight="1" spans="1:251">
      <c r="A2" s="86" t="s">
        <v>61</v>
      </c>
      <c r="B2" s="87" t="str">
        <f>首期!B4</f>
        <v>TAJJCN81966</v>
      </c>
      <c r="C2" s="88"/>
      <c r="D2" s="89"/>
      <c r="E2" s="90" t="s">
        <v>67</v>
      </c>
      <c r="F2" s="91" t="str">
        <f>首期!B5</f>
        <v>男式POLO短袖T恤</v>
      </c>
      <c r="G2" s="91"/>
      <c r="H2" s="91"/>
      <c r="I2" s="91"/>
      <c r="J2" s="92"/>
      <c r="K2" s="93" t="s">
        <v>57</v>
      </c>
      <c r="L2" s="94" t="s">
        <v>56</v>
      </c>
      <c r="M2" s="94"/>
      <c r="N2" s="94"/>
      <c r="O2" s="94"/>
      <c r="P2" s="95"/>
      <c r="Q2" s="9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77" customFormat="1" ht="16.5" spans="1:251">
      <c r="A3" s="97" t="s">
        <v>145</v>
      </c>
      <c r="B3" s="98" t="s">
        <v>146</v>
      </c>
      <c r="C3" s="99"/>
      <c r="D3" s="98"/>
      <c r="E3" s="98"/>
      <c r="F3" s="98"/>
      <c r="G3" s="98"/>
      <c r="H3" s="98"/>
      <c r="I3" s="98"/>
      <c r="J3" s="100"/>
      <c r="K3" s="111" t="s">
        <v>195</v>
      </c>
      <c r="L3" s="111" t="s">
        <v>195</v>
      </c>
      <c r="M3" s="111" t="s">
        <v>196</v>
      </c>
      <c r="N3" s="111" t="s">
        <v>195</v>
      </c>
      <c r="O3" s="118" t="s">
        <v>196</v>
      </c>
      <c r="P3" s="228" t="s">
        <v>196</v>
      </c>
      <c r="Q3" s="229" t="s">
        <v>195</v>
      </c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77" customFormat="1" ht="16.5" spans="1:251">
      <c r="A4" s="97"/>
      <c r="B4" s="104" t="s">
        <v>147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148</v>
      </c>
      <c r="H4" s="105" t="s">
        <v>149</v>
      </c>
      <c r="I4" s="106" t="s">
        <v>197</v>
      </c>
      <c r="J4" s="100"/>
      <c r="K4" s="104" t="s">
        <v>147</v>
      </c>
      <c r="L4" s="105" t="s">
        <v>110</v>
      </c>
      <c r="M4" s="105" t="s">
        <v>111</v>
      </c>
      <c r="N4" s="105" t="s">
        <v>112</v>
      </c>
      <c r="O4" s="107" t="s">
        <v>113</v>
      </c>
      <c r="P4" s="105" t="s">
        <v>148</v>
      </c>
      <c r="Q4" s="230" t="s">
        <v>148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77" customFormat="1" ht="20" customHeight="1" spans="1:251">
      <c r="A5" s="97"/>
      <c r="B5" s="104" t="s">
        <v>150</v>
      </c>
      <c r="C5" s="105" t="s">
        <v>151</v>
      </c>
      <c r="D5" s="109" t="s">
        <v>152</v>
      </c>
      <c r="E5" s="105" t="s">
        <v>153</v>
      </c>
      <c r="F5" s="105" t="s">
        <v>154</v>
      </c>
      <c r="G5" s="105" t="s">
        <v>155</v>
      </c>
      <c r="H5" s="105" t="s">
        <v>156</v>
      </c>
      <c r="I5" s="106"/>
      <c r="J5" s="110"/>
      <c r="K5" s="111" t="s">
        <v>198</v>
      </c>
      <c r="L5" s="111" t="s">
        <v>198</v>
      </c>
      <c r="M5" s="111" t="s">
        <v>198</v>
      </c>
      <c r="N5" s="111" t="s">
        <v>198</v>
      </c>
      <c r="O5" s="118" t="s">
        <v>198</v>
      </c>
      <c r="P5" s="231" t="s">
        <v>198</v>
      </c>
      <c r="Q5" s="232" t="s">
        <v>198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77" customFormat="1" ht="25" customHeight="1" spans="1:251">
      <c r="A6" s="114" t="s">
        <v>159</v>
      </c>
      <c r="B6" s="115">
        <f>C6-2</f>
        <v>66.5</v>
      </c>
      <c r="C6" s="115">
        <f>D6-2</f>
        <v>68.5</v>
      </c>
      <c r="D6" s="116">
        <v>70.5</v>
      </c>
      <c r="E6" s="115">
        <f>D6+2</f>
        <v>72.5</v>
      </c>
      <c r="F6" s="115">
        <f>E6+2</f>
        <v>74.5</v>
      </c>
      <c r="G6" s="115">
        <f>F6+1</f>
        <v>75.5</v>
      </c>
      <c r="H6" s="115">
        <f>G6+1</f>
        <v>76.5</v>
      </c>
      <c r="I6" s="117" t="s">
        <v>199</v>
      </c>
      <c r="J6" s="110"/>
      <c r="K6" s="111" t="s">
        <v>200</v>
      </c>
      <c r="L6" s="111" t="s">
        <v>201</v>
      </c>
      <c r="M6" s="111" t="s">
        <v>202</v>
      </c>
      <c r="N6" s="111" t="s">
        <v>203</v>
      </c>
      <c r="O6" s="118" t="s">
        <v>203</v>
      </c>
      <c r="P6" s="231" t="s">
        <v>202</v>
      </c>
      <c r="Q6" s="232" t="s">
        <v>204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77" customFormat="1" ht="25" customHeight="1" spans="1:251">
      <c r="A7" s="120" t="s">
        <v>163</v>
      </c>
      <c r="B7" s="121">
        <f t="shared" ref="B7:B9" si="0">C7-4</f>
        <v>100</v>
      </c>
      <c r="C7" s="121">
        <f t="shared" ref="C7:C9" si="1">D7-4</f>
        <v>104</v>
      </c>
      <c r="D7" s="122">
        <v>108</v>
      </c>
      <c r="E7" s="121">
        <f t="shared" ref="E7:E9" si="2">D7+4</f>
        <v>112</v>
      </c>
      <c r="F7" s="121">
        <f>E7+4</f>
        <v>116</v>
      </c>
      <c r="G7" s="121">
        <f t="shared" ref="G7:G9" si="3">F7+6</f>
        <v>122</v>
      </c>
      <c r="H7" s="121">
        <f t="shared" ref="H7:H9" si="4">G7+6</f>
        <v>128</v>
      </c>
      <c r="I7" s="117" t="s">
        <v>199</v>
      </c>
      <c r="J7" s="110"/>
      <c r="K7" s="111" t="s">
        <v>205</v>
      </c>
      <c r="L7" s="111" t="s">
        <v>206</v>
      </c>
      <c r="M7" s="111" t="s">
        <v>207</v>
      </c>
      <c r="N7" s="111" t="s">
        <v>208</v>
      </c>
      <c r="O7" s="118" t="s">
        <v>209</v>
      </c>
      <c r="P7" s="231" t="s">
        <v>210</v>
      </c>
      <c r="Q7" s="232" t="s">
        <v>211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77" customFormat="1" ht="25" customHeight="1" spans="1:251">
      <c r="A8" s="120" t="s">
        <v>164</v>
      </c>
      <c r="B8" s="121">
        <f t="shared" si="0"/>
        <v>98</v>
      </c>
      <c r="C8" s="121">
        <f t="shared" si="1"/>
        <v>102</v>
      </c>
      <c r="D8" s="122">
        <v>106</v>
      </c>
      <c r="E8" s="121">
        <f t="shared" si="2"/>
        <v>110</v>
      </c>
      <c r="F8" s="121">
        <f>E8+5</f>
        <v>115</v>
      </c>
      <c r="G8" s="121">
        <f t="shared" si="3"/>
        <v>121</v>
      </c>
      <c r="H8" s="121">
        <f t="shared" si="4"/>
        <v>127</v>
      </c>
      <c r="I8" s="117" t="s">
        <v>199</v>
      </c>
      <c r="J8" s="110"/>
      <c r="K8" s="111" t="s">
        <v>212</v>
      </c>
      <c r="L8" s="111" t="s">
        <v>211</v>
      </c>
      <c r="M8" s="111" t="s">
        <v>213</v>
      </c>
      <c r="N8" s="111" t="s">
        <v>214</v>
      </c>
      <c r="O8" s="118" t="s">
        <v>211</v>
      </c>
      <c r="P8" s="231" t="s">
        <v>215</v>
      </c>
      <c r="Q8" s="232" t="s">
        <v>216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s="77" customFormat="1" ht="25" customHeight="1" spans="1:251">
      <c r="A9" s="120" t="s">
        <v>167</v>
      </c>
      <c r="B9" s="121">
        <f t="shared" si="0"/>
        <v>98</v>
      </c>
      <c r="C9" s="121">
        <f t="shared" si="1"/>
        <v>102</v>
      </c>
      <c r="D9" s="122">
        <v>106</v>
      </c>
      <c r="E9" s="121">
        <f t="shared" si="2"/>
        <v>110</v>
      </c>
      <c r="F9" s="121">
        <f>E9+5</f>
        <v>115</v>
      </c>
      <c r="G9" s="121">
        <f t="shared" si="3"/>
        <v>121</v>
      </c>
      <c r="H9" s="121">
        <f t="shared" si="4"/>
        <v>127</v>
      </c>
      <c r="I9" s="117" t="s">
        <v>217</v>
      </c>
      <c r="J9" s="110"/>
      <c r="K9" s="111" t="s">
        <v>210</v>
      </c>
      <c r="L9" s="111" t="s">
        <v>201</v>
      </c>
      <c r="M9" s="111" t="s">
        <v>218</v>
      </c>
      <c r="N9" s="111" t="s">
        <v>219</v>
      </c>
      <c r="O9" s="118" t="s">
        <v>218</v>
      </c>
      <c r="P9" s="231" t="s">
        <v>220</v>
      </c>
      <c r="Q9" s="232" t="s">
        <v>219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77" customFormat="1" ht="25" customHeight="1" spans="1:251">
      <c r="A10" s="120" t="s">
        <v>168</v>
      </c>
      <c r="B10" s="121">
        <f>C10-1.2</f>
        <v>43.6</v>
      </c>
      <c r="C10" s="121">
        <f>D10-1.2</f>
        <v>44.8</v>
      </c>
      <c r="D10" s="122">
        <v>46</v>
      </c>
      <c r="E10" s="121">
        <f>D10+1.2</f>
        <v>47.2</v>
      </c>
      <c r="F10" s="121">
        <f>E10+1.2</f>
        <v>48.4</v>
      </c>
      <c r="G10" s="121">
        <f>F10+1.4</f>
        <v>49.8</v>
      </c>
      <c r="H10" s="121">
        <f>G10+1.4</f>
        <v>51.2</v>
      </c>
      <c r="I10" s="117" t="s">
        <v>217</v>
      </c>
      <c r="J10" s="110"/>
      <c r="K10" s="111" t="s">
        <v>221</v>
      </c>
      <c r="L10" s="111" t="s">
        <v>222</v>
      </c>
      <c r="M10" s="111" t="s">
        <v>223</v>
      </c>
      <c r="N10" s="111" t="s">
        <v>224</v>
      </c>
      <c r="O10" s="111" t="s">
        <v>225</v>
      </c>
      <c r="P10" s="233" t="s">
        <v>201</v>
      </c>
      <c r="Q10" s="119" t="s">
        <v>226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77" customFormat="1" ht="25" customHeight="1" spans="1:251">
      <c r="A11" s="120" t="s">
        <v>169</v>
      </c>
      <c r="B11" s="121">
        <f>C11-0.5</f>
        <v>19</v>
      </c>
      <c r="C11" s="121">
        <f>D11-0.5</f>
        <v>19.5</v>
      </c>
      <c r="D11" s="122">
        <v>20</v>
      </c>
      <c r="E11" s="121">
        <f t="shared" ref="E11:H11" si="5">D11+0.5</f>
        <v>20.5</v>
      </c>
      <c r="F11" s="121">
        <f t="shared" si="5"/>
        <v>21</v>
      </c>
      <c r="G11" s="121">
        <f t="shared" si="5"/>
        <v>21.5</v>
      </c>
      <c r="H11" s="121">
        <f t="shared" si="5"/>
        <v>22</v>
      </c>
      <c r="I11" s="117" t="s">
        <v>227</v>
      </c>
      <c r="J11" s="110"/>
      <c r="K11" s="111" t="s">
        <v>200</v>
      </c>
      <c r="L11" s="111" t="s">
        <v>201</v>
      </c>
      <c r="M11" s="111" t="s">
        <v>221</v>
      </c>
      <c r="N11" s="111" t="s">
        <v>228</v>
      </c>
      <c r="O11" s="111" t="s">
        <v>221</v>
      </c>
      <c r="P11" s="118" t="s">
        <v>229</v>
      </c>
      <c r="Q11" s="119" t="s">
        <v>228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77" customFormat="1" ht="25" customHeight="1" spans="1:251">
      <c r="A12" s="120" t="s">
        <v>170</v>
      </c>
      <c r="B12" s="123">
        <f>C12-0.7</f>
        <v>18.1</v>
      </c>
      <c r="C12" s="123">
        <f>D12-0.7</f>
        <v>18.8</v>
      </c>
      <c r="D12" s="122">
        <v>19.5</v>
      </c>
      <c r="E12" s="123">
        <f>D12+0.7</f>
        <v>20.2</v>
      </c>
      <c r="F12" s="123">
        <f>E12+0.7</f>
        <v>20.9</v>
      </c>
      <c r="G12" s="123">
        <f>F12+0.95</f>
        <v>21.85</v>
      </c>
      <c r="H12" s="123">
        <f>G12+0.95</f>
        <v>22.8</v>
      </c>
      <c r="I12" s="117" t="s">
        <v>217</v>
      </c>
      <c r="J12" s="110"/>
      <c r="K12" s="111" t="s">
        <v>228</v>
      </c>
      <c r="L12" s="111" t="s">
        <v>229</v>
      </c>
      <c r="M12" s="111" t="s">
        <v>228</v>
      </c>
      <c r="N12" s="111" t="s">
        <v>230</v>
      </c>
      <c r="O12" s="111" t="s">
        <v>228</v>
      </c>
      <c r="P12" s="118" t="s">
        <v>230</v>
      </c>
      <c r="Q12" s="119" t="s">
        <v>231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77" customFormat="1" ht="25" customHeight="1" spans="1:251">
      <c r="A13" s="120" t="s">
        <v>172</v>
      </c>
      <c r="B13" s="121">
        <f>C13-0.7</f>
        <v>15.6</v>
      </c>
      <c r="C13" s="121">
        <f>D13-0.7</f>
        <v>16.3</v>
      </c>
      <c r="D13" s="122">
        <v>17</v>
      </c>
      <c r="E13" s="121">
        <f>D13+0.7</f>
        <v>17.7</v>
      </c>
      <c r="F13" s="121">
        <f>E13+0.7</f>
        <v>18.4</v>
      </c>
      <c r="G13" s="121">
        <f>F13+0.95</f>
        <v>19.35</v>
      </c>
      <c r="H13" s="121">
        <f>G13+0.95</f>
        <v>20.3</v>
      </c>
      <c r="I13" s="117">
        <v>0</v>
      </c>
      <c r="J13" s="110"/>
      <c r="K13" s="111" t="s">
        <v>228</v>
      </c>
      <c r="L13" s="111" t="s">
        <v>232</v>
      </c>
      <c r="M13" s="111" t="s">
        <v>221</v>
      </c>
      <c r="N13" s="111" t="s">
        <v>200</v>
      </c>
      <c r="O13" s="111" t="s">
        <v>233</v>
      </c>
      <c r="P13" s="118" t="s">
        <v>234</v>
      </c>
      <c r="Q13" s="119" t="s">
        <v>200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77" customFormat="1" ht="25" customHeight="1" spans="1:251">
      <c r="A14" s="120" t="s">
        <v>235</v>
      </c>
      <c r="B14" s="121">
        <f>C14-0.5</f>
        <v>20.5</v>
      </c>
      <c r="C14" s="121">
        <f>D14-0.5</f>
        <v>21</v>
      </c>
      <c r="D14" s="122">
        <v>21.5</v>
      </c>
      <c r="E14" s="121">
        <f t="shared" ref="E14:H14" si="6">D14+0.5</f>
        <v>22</v>
      </c>
      <c r="F14" s="121">
        <f t="shared" si="6"/>
        <v>22.5</v>
      </c>
      <c r="G14" s="121">
        <f t="shared" si="6"/>
        <v>23</v>
      </c>
      <c r="H14" s="121">
        <f t="shared" si="6"/>
        <v>23.5</v>
      </c>
      <c r="I14" s="124"/>
      <c r="J14" s="110"/>
      <c r="K14" s="111" t="s">
        <v>232</v>
      </c>
      <c r="L14" s="111" t="s">
        <v>232</v>
      </c>
      <c r="M14" s="111" t="s">
        <v>232</v>
      </c>
      <c r="N14" s="111" t="s">
        <v>232</v>
      </c>
      <c r="O14" s="111" t="s">
        <v>232</v>
      </c>
      <c r="P14" s="118" t="s">
        <v>232</v>
      </c>
      <c r="Q14" s="119" t="s">
        <v>232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77" customFormat="1" ht="25" customHeight="1" spans="1:251">
      <c r="A15" s="120" t="s">
        <v>236</v>
      </c>
      <c r="B15" s="121">
        <f>C15-0.3</f>
        <v>9.7</v>
      </c>
      <c r="C15" s="121">
        <f>D15-0.3</f>
        <v>10</v>
      </c>
      <c r="D15" s="122">
        <v>10.3</v>
      </c>
      <c r="E15" s="121">
        <f t="shared" ref="E15:H15" si="7">D15+0.3</f>
        <v>10.6</v>
      </c>
      <c r="F15" s="121">
        <f t="shared" si="7"/>
        <v>10.9</v>
      </c>
      <c r="G15" s="121">
        <f t="shared" si="7"/>
        <v>11.2</v>
      </c>
      <c r="H15" s="121">
        <f t="shared" si="7"/>
        <v>11.5</v>
      </c>
      <c r="I15" s="124"/>
      <c r="J15" s="110"/>
      <c r="K15" s="111" t="s">
        <v>232</v>
      </c>
      <c r="L15" s="111" t="s">
        <v>232</v>
      </c>
      <c r="M15" s="111" t="s">
        <v>232</v>
      </c>
      <c r="N15" s="111" t="s">
        <v>232</v>
      </c>
      <c r="O15" s="111" t="s">
        <v>232</v>
      </c>
      <c r="P15" s="118" t="s">
        <v>232</v>
      </c>
      <c r="Q15" s="119" t="s">
        <v>232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77" customFormat="1" ht="25" customHeight="1" spans="1:251">
      <c r="A16" s="120" t="s">
        <v>173</v>
      </c>
      <c r="B16" s="121">
        <f>C16-1</f>
        <v>43</v>
      </c>
      <c r="C16" s="121">
        <f>D16-1</f>
        <v>44</v>
      </c>
      <c r="D16" s="122">
        <v>45</v>
      </c>
      <c r="E16" s="121">
        <f>D16+1</f>
        <v>46</v>
      </c>
      <c r="F16" s="121">
        <f>E16+1</f>
        <v>47</v>
      </c>
      <c r="G16" s="121">
        <f>F16+1.5</f>
        <v>48.5</v>
      </c>
      <c r="H16" s="121">
        <f>G16+1.5</f>
        <v>50</v>
      </c>
      <c r="I16" s="124"/>
      <c r="J16" s="110"/>
      <c r="K16" s="111" t="s">
        <v>232</v>
      </c>
      <c r="L16" s="111" t="s">
        <v>232</v>
      </c>
      <c r="M16" s="111" t="s">
        <v>232</v>
      </c>
      <c r="N16" s="111" t="s">
        <v>232</v>
      </c>
      <c r="O16" s="111" t="s">
        <v>232</v>
      </c>
      <c r="P16" s="118" t="s">
        <v>232</v>
      </c>
      <c r="Q16" s="119" t="s">
        <v>232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77" customFormat="1" ht="25" customHeight="1" spans="1:251">
      <c r="A17" s="114" t="s">
        <v>174</v>
      </c>
      <c r="B17" s="115">
        <v>13</v>
      </c>
      <c r="C17" s="115">
        <v>13</v>
      </c>
      <c r="D17" s="116">
        <v>14</v>
      </c>
      <c r="E17" s="115">
        <f>D17</f>
        <v>14</v>
      </c>
      <c r="F17" s="115">
        <f>E17+1.5</f>
        <v>15.5</v>
      </c>
      <c r="G17" s="115">
        <f>F17</f>
        <v>15.5</v>
      </c>
      <c r="H17" s="115">
        <f>G17+1</f>
        <v>16.5</v>
      </c>
      <c r="I17" s="124"/>
      <c r="J17" s="110"/>
      <c r="K17" s="111" t="s">
        <v>232</v>
      </c>
      <c r="L17" s="111" t="s">
        <v>232</v>
      </c>
      <c r="M17" s="111" t="s">
        <v>232</v>
      </c>
      <c r="N17" s="111" t="s">
        <v>232</v>
      </c>
      <c r="O17" s="111" t="s">
        <v>232</v>
      </c>
      <c r="P17" s="118" t="s">
        <v>232</v>
      </c>
      <c r="Q17" s="119" t="s">
        <v>232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77" customFormat="1" ht="25" customHeight="1" spans="1:251">
      <c r="A18" s="125" t="s">
        <v>176</v>
      </c>
      <c r="B18" s="121">
        <v>5.5</v>
      </c>
      <c r="C18" s="121">
        <v>5.5</v>
      </c>
      <c r="D18" s="126">
        <v>5.5</v>
      </c>
      <c r="E18" s="121">
        <v>5.5</v>
      </c>
      <c r="F18" s="121">
        <v>5.5</v>
      </c>
      <c r="G18" s="121">
        <f>F18</f>
        <v>5.5</v>
      </c>
      <c r="H18" s="121">
        <f>G18</f>
        <v>5.5</v>
      </c>
      <c r="I18" s="124"/>
      <c r="J18" s="110"/>
      <c r="K18" s="111" t="s">
        <v>232</v>
      </c>
      <c r="L18" s="111" t="s">
        <v>232</v>
      </c>
      <c r="M18" s="111" t="s">
        <v>232</v>
      </c>
      <c r="N18" s="111" t="s">
        <v>232</v>
      </c>
      <c r="O18" s="111" t="s">
        <v>232</v>
      </c>
      <c r="P18" s="118" t="s">
        <v>232</v>
      </c>
      <c r="Q18" s="119" t="s">
        <v>232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77" customFormat="1" ht="25" customHeight="1" spans="1:251">
      <c r="A19" s="127"/>
      <c r="B19" s="128"/>
      <c r="C19" s="128"/>
      <c r="D19" s="128"/>
      <c r="E19" s="129"/>
      <c r="F19" s="128"/>
      <c r="G19" s="128"/>
      <c r="H19" s="128"/>
      <c r="I19" s="128"/>
      <c r="J19" s="130"/>
      <c r="K19" s="131"/>
      <c r="L19" s="131"/>
      <c r="M19" s="132"/>
      <c r="N19" s="131"/>
      <c r="O19" s="131"/>
      <c r="P19" s="133"/>
      <c r="Q19" s="134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77" customFormat="1" spans="1:251">
      <c r="C20" s="78"/>
      <c r="J20" s="137"/>
      <c r="K20" s="234"/>
      <c r="L20" s="137"/>
      <c r="M20" s="137"/>
      <c r="O20" s="137"/>
      <c r="P20" s="137"/>
      <c r="Q20" s="235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pans="1:251">
      <c r="G21" s="137" t="s">
        <v>178</v>
      </c>
      <c r="H21" s="236">
        <v>45755</v>
      </c>
      <c r="K21" s="137" t="s">
        <v>179</v>
      </c>
      <c r="L21" s="77" t="s">
        <v>138</v>
      </c>
      <c r="O21" s="137" t="s">
        <v>180</v>
      </c>
      <c r="P21" s="137"/>
      <c r="Q21" s="237" t="s">
        <v>141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9" sqref="O19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3">
      <c r="A1" s="143" t="s">
        <v>237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39" customHeight="1" spans="1:13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TAJJCN81966</v>
      </c>
      <c r="F2" s="148" t="s">
        <v>238</v>
      </c>
      <c r="G2" s="149" t="s">
        <v>68</v>
      </c>
      <c r="H2" s="150"/>
      <c r="I2" s="151" t="s">
        <v>57</v>
      </c>
      <c r="J2" s="152" t="s">
        <v>56</v>
      </c>
      <c r="K2" s="153"/>
    </row>
    <row r="3" ht="18" customHeight="1" spans="1:13">
      <c r="A3" s="154" t="s">
        <v>75</v>
      </c>
      <c r="B3" s="155">
        <v>6099</v>
      </c>
      <c r="C3" s="155"/>
      <c r="D3" s="156" t="s">
        <v>239</v>
      </c>
      <c r="E3" s="157" t="s">
        <v>240</v>
      </c>
      <c r="F3" s="158"/>
      <c r="G3" s="159"/>
      <c r="H3" s="160" t="s">
        <v>241</v>
      </c>
      <c r="I3" s="160"/>
      <c r="J3" s="160"/>
      <c r="K3" s="161"/>
    </row>
    <row r="4" ht="18" customHeight="1" spans="1:13">
      <c r="A4" s="162" t="s">
        <v>71</v>
      </c>
      <c r="B4" s="155">
        <v>2</v>
      </c>
      <c r="C4" s="155">
        <v>7</v>
      </c>
      <c r="D4" s="163" t="s">
        <v>242</v>
      </c>
      <c r="E4" s="158" t="s">
        <v>243</v>
      </c>
      <c r="F4" s="158"/>
      <c r="G4" s="158"/>
      <c r="H4" s="163" t="s">
        <v>244</v>
      </c>
      <c r="I4" s="163"/>
      <c r="J4" s="164" t="s">
        <v>65</v>
      </c>
      <c r="K4" s="165" t="s">
        <v>66</v>
      </c>
    </row>
    <row r="5" ht="18" customHeight="1" spans="1:13">
      <c r="A5" s="162" t="s">
        <v>245</v>
      </c>
      <c r="B5" s="155">
        <v>1</v>
      </c>
      <c r="C5" s="155"/>
      <c r="D5" s="156" t="s">
        <v>246</v>
      </c>
      <c r="E5" s="156"/>
      <c r="G5" s="156"/>
      <c r="H5" s="163" t="s">
        <v>247</v>
      </c>
      <c r="I5" s="163"/>
      <c r="J5" s="164" t="s">
        <v>65</v>
      </c>
      <c r="K5" s="165" t="s">
        <v>66</v>
      </c>
    </row>
    <row r="6" ht="18" customHeight="1" spans="1:13">
      <c r="A6" s="166" t="s">
        <v>248</v>
      </c>
      <c r="B6" s="167">
        <v>200</v>
      </c>
      <c r="C6" s="167"/>
      <c r="D6" s="168" t="s">
        <v>249</v>
      </c>
      <c r="E6" s="169"/>
      <c r="F6" s="170"/>
      <c r="G6" s="168"/>
      <c r="H6" s="171" t="s">
        <v>250</v>
      </c>
      <c r="I6" s="171"/>
      <c r="J6" s="170" t="s">
        <v>65</v>
      </c>
      <c r="K6" s="172" t="s">
        <v>66</v>
      </c>
      <c r="M6" s="173"/>
    </row>
    <row r="7" ht="18" customHeight="1" spans="1:13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3">
      <c r="A8" s="177" t="s">
        <v>251</v>
      </c>
      <c r="B8" s="148" t="s">
        <v>252</v>
      </c>
      <c r="C8" s="148" t="s">
        <v>253</v>
      </c>
      <c r="D8" s="148" t="s">
        <v>254</v>
      </c>
      <c r="E8" s="148" t="s">
        <v>255</v>
      </c>
      <c r="F8" s="148" t="s">
        <v>256</v>
      </c>
      <c r="G8" s="178" t="s">
        <v>257</v>
      </c>
      <c r="H8" s="179"/>
      <c r="I8" s="179"/>
      <c r="J8" s="179"/>
      <c r="K8" s="180"/>
    </row>
    <row r="9" ht="18" customHeight="1" spans="1:13">
      <c r="A9" s="162" t="s">
        <v>258</v>
      </c>
      <c r="B9" s="163"/>
      <c r="C9" s="164" t="s">
        <v>65</v>
      </c>
      <c r="D9" s="164" t="s">
        <v>66</v>
      </c>
      <c r="E9" s="156" t="s">
        <v>259</v>
      </c>
      <c r="F9" s="181" t="s">
        <v>260</v>
      </c>
      <c r="G9" s="182"/>
      <c r="H9" s="183"/>
      <c r="I9" s="183"/>
      <c r="J9" s="183"/>
      <c r="K9" s="184"/>
    </row>
    <row r="10" ht="18" customHeight="1" spans="1:13">
      <c r="A10" s="162" t="s">
        <v>261</v>
      </c>
      <c r="B10" s="163"/>
      <c r="C10" s="164" t="s">
        <v>65</v>
      </c>
      <c r="D10" s="164" t="s">
        <v>66</v>
      </c>
      <c r="E10" s="156" t="s">
        <v>262</v>
      </c>
      <c r="F10" s="181" t="s">
        <v>263</v>
      </c>
      <c r="G10" s="182" t="s">
        <v>264</v>
      </c>
      <c r="H10" s="183"/>
      <c r="I10" s="183"/>
      <c r="J10" s="183"/>
      <c r="K10" s="184"/>
    </row>
    <row r="11" ht="18" customHeight="1" spans="1:13">
      <c r="A11" s="185" t="s">
        <v>183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</row>
    <row r="12" ht="18" customHeight="1" spans="1:13">
      <c r="A12" s="154" t="s">
        <v>89</v>
      </c>
      <c r="B12" s="164" t="s">
        <v>85</v>
      </c>
      <c r="C12" s="164" t="s">
        <v>86</v>
      </c>
      <c r="D12" s="181"/>
      <c r="E12" s="156" t="s">
        <v>87</v>
      </c>
      <c r="F12" s="164" t="s">
        <v>85</v>
      </c>
      <c r="G12" s="164" t="s">
        <v>86</v>
      </c>
      <c r="H12" s="164"/>
      <c r="I12" s="156" t="s">
        <v>265</v>
      </c>
      <c r="J12" s="164" t="s">
        <v>85</v>
      </c>
      <c r="K12" s="165" t="s">
        <v>86</v>
      </c>
    </row>
    <row r="13" ht="18" customHeight="1" spans="1:13">
      <c r="A13" s="154" t="s">
        <v>92</v>
      </c>
      <c r="B13" s="164" t="s">
        <v>85</v>
      </c>
      <c r="C13" s="164" t="s">
        <v>86</v>
      </c>
      <c r="D13" s="181"/>
      <c r="E13" s="156" t="s">
        <v>97</v>
      </c>
      <c r="F13" s="164" t="s">
        <v>85</v>
      </c>
      <c r="G13" s="164" t="s">
        <v>86</v>
      </c>
      <c r="H13" s="164"/>
      <c r="I13" s="156" t="s">
        <v>266</v>
      </c>
      <c r="J13" s="164" t="s">
        <v>85</v>
      </c>
      <c r="K13" s="165" t="s">
        <v>86</v>
      </c>
    </row>
    <row r="14" ht="18" customHeight="1" spans="1:13">
      <c r="A14" s="166" t="s">
        <v>267</v>
      </c>
      <c r="B14" s="170" t="s">
        <v>85</v>
      </c>
      <c r="C14" s="170" t="s">
        <v>86</v>
      </c>
      <c r="D14" s="188"/>
      <c r="E14" s="168" t="s">
        <v>268</v>
      </c>
      <c r="F14" s="170" t="s">
        <v>85</v>
      </c>
      <c r="G14" s="170" t="s">
        <v>86</v>
      </c>
      <c r="H14" s="170"/>
      <c r="I14" s="168" t="s">
        <v>269</v>
      </c>
      <c r="J14" s="170" t="s">
        <v>85</v>
      </c>
      <c r="K14" s="172" t="s">
        <v>86</v>
      </c>
    </row>
    <row r="15" ht="18" customHeight="1" spans="1:13">
      <c r="A15" s="174"/>
      <c r="B15" s="189"/>
      <c r="C15" s="189"/>
      <c r="D15" s="175"/>
      <c r="E15" s="174"/>
      <c r="F15" s="189"/>
      <c r="G15" s="189"/>
      <c r="H15" s="189"/>
      <c r="I15" s="174"/>
      <c r="J15" s="189"/>
      <c r="K15" s="189"/>
    </row>
    <row r="16" s="140" customFormat="1" ht="18" customHeight="1" spans="1:13">
      <c r="A16" s="144" t="s">
        <v>270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90"/>
    </row>
    <row r="17" ht="18" customHeight="1" spans="1:11">
      <c r="A17" s="162" t="s">
        <v>271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91"/>
    </row>
    <row r="18" ht="18" customHeight="1" spans="1:11">
      <c r="A18" s="162" t="s">
        <v>272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91"/>
    </row>
    <row r="19" ht="22" customHeight="1" spans="1:11">
      <c r="A19" s="192"/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2" t="s">
        <v>123</v>
      </c>
      <c r="B24" s="163"/>
      <c r="C24" s="164" t="s">
        <v>65</v>
      </c>
      <c r="D24" s="164" t="s">
        <v>66</v>
      </c>
      <c r="E24" s="160"/>
      <c r="F24" s="160"/>
      <c r="G24" s="160"/>
      <c r="H24" s="160"/>
      <c r="I24" s="160"/>
      <c r="J24" s="160"/>
      <c r="K24" s="161"/>
    </row>
    <row r="25" ht="18" customHeight="1" spans="1:11">
      <c r="A25" s="199" t="s">
        <v>273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274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 t="s">
        <v>275</v>
      </c>
    </row>
    <row r="28" ht="23" customHeight="1" spans="1:11">
      <c r="A28" s="193" t="s">
        <v>276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2</v>
      </c>
    </row>
    <row r="29" ht="23" customHeight="1" spans="1:11">
      <c r="A29" s="193" t="s">
        <v>277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4">
        <v>2</v>
      </c>
    </row>
    <row r="30" ht="23" customHeight="1" spans="1:11">
      <c r="A30" s="193" t="s">
        <v>278</v>
      </c>
      <c r="B30" s="194"/>
      <c r="C30" s="194"/>
      <c r="D30" s="194"/>
      <c r="E30" s="194"/>
      <c r="F30" s="194"/>
      <c r="G30" s="194"/>
      <c r="H30" s="194"/>
      <c r="I30" s="194"/>
      <c r="J30" s="205"/>
      <c r="K30" s="184">
        <v>2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4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4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279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6</v>
      </c>
    </row>
    <row r="37" ht="18.75" customHeight="1" spans="1:11">
      <c r="A37" s="214" t="s">
        <v>280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1" customFormat="1" ht="18.75" customHeight="1" spans="1:11">
      <c r="A38" s="162" t="s">
        <v>281</v>
      </c>
      <c r="B38" s="163"/>
      <c r="C38" s="163"/>
      <c r="D38" s="160" t="s">
        <v>282</v>
      </c>
      <c r="E38" s="160"/>
      <c r="F38" s="217" t="s">
        <v>283</v>
      </c>
      <c r="G38" s="218"/>
      <c r="H38" s="163" t="s">
        <v>284</v>
      </c>
      <c r="I38" s="163"/>
      <c r="J38" s="163" t="s">
        <v>285</v>
      </c>
      <c r="K38" s="191"/>
    </row>
    <row r="39" ht="18.75" customHeight="1" spans="1:11">
      <c r="A39" s="162" t="s">
        <v>124</v>
      </c>
      <c r="B39" s="163" t="s">
        <v>286</v>
      </c>
      <c r="C39" s="163"/>
      <c r="D39" s="163"/>
      <c r="E39" s="163"/>
      <c r="F39" s="163"/>
      <c r="G39" s="163"/>
      <c r="H39" s="163"/>
      <c r="I39" s="163"/>
      <c r="J39" s="163"/>
      <c r="K39" s="191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91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1"/>
    </row>
    <row r="42" ht="32.1" customHeight="1" spans="1:11">
      <c r="A42" s="166" t="s">
        <v>135</v>
      </c>
      <c r="B42" s="219" t="s">
        <v>287</v>
      </c>
      <c r="C42" s="219"/>
      <c r="D42" s="168" t="s">
        <v>288</v>
      </c>
      <c r="E42" s="188" t="s">
        <v>138</v>
      </c>
      <c r="F42" s="168" t="s">
        <v>139</v>
      </c>
      <c r="G42" s="220">
        <v>45759</v>
      </c>
      <c r="H42" s="221" t="s">
        <v>140</v>
      </c>
      <c r="I42" s="221"/>
      <c r="J42" s="219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P27" sqref="P27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4.625" style="77" customWidth="1"/>
    <col min="14" max="17" width="14.625" style="79" customWidth="1"/>
    <col min="18" max="254" width="9" style="77"/>
    <col min="255" max="16384" width="9" style="80"/>
  </cols>
  <sheetData>
    <row r="1" s="77" customFormat="1" ht="29" customHeight="1" spans="1:257">
      <c r="A1" s="81" t="s">
        <v>144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85"/>
      <c r="O1" s="85"/>
      <c r="P1" s="85"/>
      <c r="Q1" s="8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s="77" customFormat="1" ht="20" customHeight="1" spans="1:257">
      <c r="A2" s="86" t="s">
        <v>61</v>
      </c>
      <c r="B2" s="87" t="str">
        <f>首期!B4</f>
        <v>TAJJCN81966</v>
      </c>
      <c r="C2" s="88"/>
      <c r="D2" s="89"/>
      <c r="E2" s="90" t="s">
        <v>67</v>
      </c>
      <c r="F2" s="91" t="str">
        <f>首期!B5</f>
        <v>男式POLO短袖T恤</v>
      </c>
      <c r="G2" s="91"/>
      <c r="H2" s="91"/>
      <c r="I2" s="91"/>
      <c r="J2" s="92"/>
      <c r="K2" s="93" t="s">
        <v>57</v>
      </c>
      <c r="L2" s="94" t="s">
        <v>56</v>
      </c>
      <c r="M2" s="94"/>
      <c r="N2" s="94"/>
      <c r="O2" s="94"/>
      <c r="P2" s="95"/>
      <c r="Q2" s="9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s="77" customFormat="1" spans="1:257">
      <c r="A3" s="97" t="s">
        <v>145</v>
      </c>
      <c r="B3" s="98" t="s">
        <v>146</v>
      </c>
      <c r="C3" s="99"/>
      <c r="D3" s="98"/>
      <c r="E3" s="98"/>
      <c r="F3" s="98"/>
      <c r="G3" s="98"/>
      <c r="H3" s="98"/>
      <c r="I3" s="98"/>
      <c r="J3" s="100"/>
      <c r="K3" s="101"/>
      <c r="L3" s="101"/>
      <c r="M3" s="101"/>
      <c r="N3" s="101"/>
      <c r="O3" s="101"/>
      <c r="P3" s="102"/>
      <c r="Q3" s="103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</row>
    <row r="4" s="77" customFormat="1" ht="16.5" spans="1:257">
      <c r="A4" s="97"/>
      <c r="B4" s="104" t="s">
        <v>147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148</v>
      </c>
      <c r="H4" s="105" t="s">
        <v>149</v>
      </c>
      <c r="I4" s="106" t="s">
        <v>197</v>
      </c>
      <c r="J4" s="100"/>
      <c r="K4" s="104" t="s">
        <v>147</v>
      </c>
      <c r="L4" s="105" t="s">
        <v>110</v>
      </c>
      <c r="M4" s="105" t="s">
        <v>111</v>
      </c>
      <c r="N4" s="105" t="s">
        <v>112</v>
      </c>
      <c r="O4" s="105" t="s">
        <v>113</v>
      </c>
      <c r="P4" s="107" t="s">
        <v>148</v>
      </c>
      <c r="Q4" s="108" t="s">
        <v>115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s="77" customFormat="1" ht="16.5" spans="1:257">
      <c r="A5" s="97"/>
      <c r="B5" s="104" t="s">
        <v>150</v>
      </c>
      <c r="C5" s="105" t="s">
        <v>151</v>
      </c>
      <c r="D5" s="109" t="s">
        <v>152</v>
      </c>
      <c r="E5" s="105" t="s">
        <v>153</v>
      </c>
      <c r="F5" s="105" t="s">
        <v>154</v>
      </c>
      <c r="G5" s="105" t="s">
        <v>155</v>
      </c>
      <c r="H5" s="105" t="s">
        <v>156</v>
      </c>
      <c r="I5" s="106"/>
      <c r="J5" s="110"/>
      <c r="K5" s="111" t="s">
        <v>195</v>
      </c>
      <c r="L5" s="111" t="s">
        <v>195</v>
      </c>
      <c r="M5" s="112" t="s">
        <v>196</v>
      </c>
      <c r="N5" s="111" t="s">
        <v>195</v>
      </c>
      <c r="O5" s="111" t="s">
        <v>196</v>
      </c>
      <c r="P5" s="111" t="s">
        <v>195</v>
      </c>
      <c r="Q5" s="113" t="s">
        <v>196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</row>
    <row r="6" s="77" customFormat="1" ht="21" customHeight="1" spans="1:257">
      <c r="A6" s="114" t="s">
        <v>159</v>
      </c>
      <c r="B6" s="115">
        <f>C6-2</f>
        <v>66.5</v>
      </c>
      <c r="C6" s="115">
        <f>D6-2</f>
        <v>68.5</v>
      </c>
      <c r="D6" s="116">
        <v>70.5</v>
      </c>
      <c r="E6" s="115">
        <f>D6+2</f>
        <v>72.5</v>
      </c>
      <c r="F6" s="115">
        <f>E6+2</f>
        <v>74.5</v>
      </c>
      <c r="G6" s="115">
        <f>F6+1</f>
        <v>75.5</v>
      </c>
      <c r="H6" s="115">
        <f>G6+1</f>
        <v>76.5</v>
      </c>
      <c r="I6" s="117" t="s">
        <v>199</v>
      </c>
      <c r="J6" s="110"/>
      <c r="K6" s="111" t="s">
        <v>289</v>
      </c>
      <c r="L6" s="111" t="s">
        <v>290</v>
      </c>
      <c r="M6" s="111" t="s">
        <v>291</v>
      </c>
      <c r="N6" s="111" t="s">
        <v>292</v>
      </c>
      <c r="O6" s="111" t="s">
        <v>293</v>
      </c>
      <c r="P6" s="118" t="s">
        <v>294</v>
      </c>
      <c r="Q6" s="119" t="s">
        <v>295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</row>
    <row r="7" s="77" customFormat="1" ht="21" customHeight="1" spans="1:257">
      <c r="A7" s="120" t="s">
        <v>163</v>
      </c>
      <c r="B7" s="121">
        <f t="shared" ref="B7:B9" si="0">C7-4</f>
        <v>100</v>
      </c>
      <c r="C7" s="121">
        <f t="shared" ref="C7:C9" si="1">D7-4</f>
        <v>104</v>
      </c>
      <c r="D7" s="122">
        <v>108</v>
      </c>
      <c r="E7" s="121">
        <f t="shared" ref="E7:E9" si="2">D7+4</f>
        <v>112</v>
      </c>
      <c r="F7" s="121">
        <f>E7+4</f>
        <v>116</v>
      </c>
      <c r="G7" s="121">
        <f t="shared" ref="G7:G9" si="3">F7+6</f>
        <v>122</v>
      </c>
      <c r="H7" s="121">
        <f t="shared" ref="H7:H9" si="4">G7+6</f>
        <v>128</v>
      </c>
      <c r="I7" s="117" t="s">
        <v>199</v>
      </c>
      <c r="J7" s="110"/>
      <c r="K7" s="111" t="s">
        <v>296</v>
      </c>
      <c r="L7" s="111" t="s">
        <v>297</v>
      </c>
      <c r="M7" s="111" t="s">
        <v>298</v>
      </c>
      <c r="N7" s="111" t="s">
        <v>299</v>
      </c>
      <c r="O7" s="111" t="s">
        <v>300</v>
      </c>
      <c r="P7" s="118" t="s">
        <v>301</v>
      </c>
      <c r="Q7" s="119" t="s">
        <v>299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s="77" customFormat="1" ht="21" customHeight="1" spans="1:257">
      <c r="A8" s="120" t="s">
        <v>164</v>
      </c>
      <c r="B8" s="121">
        <f t="shared" si="0"/>
        <v>98</v>
      </c>
      <c r="C8" s="121">
        <f t="shared" si="1"/>
        <v>102</v>
      </c>
      <c r="D8" s="122">
        <v>106</v>
      </c>
      <c r="E8" s="121">
        <f t="shared" si="2"/>
        <v>110</v>
      </c>
      <c r="F8" s="121">
        <f>E8+5</f>
        <v>115</v>
      </c>
      <c r="G8" s="121">
        <f t="shared" si="3"/>
        <v>121</v>
      </c>
      <c r="H8" s="121">
        <f t="shared" si="4"/>
        <v>127</v>
      </c>
      <c r="I8" s="117" t="s">
        <v>199</v>
      </c>
      <c r="J8" s="110"/>
      <c r="K8" s="111" t="s">
        <v>300</v>
      </c>
      <c r="L8" s="111" t="s">
        <v>296</v>
      </c>
      <c r="M8" s="111" t="s">
        <v>302</v>
      </c>
      <c r="N8" s="111" t="s">
        <v>303</v>
      </c>
      <c r="O8" s="111" t="s">
        <v>304</v>
      </c>
      <c r="P8" s="118" t="s">
        <v>305</v>
      </c>
      <c r="Q8" s="119" t="s">
        <v>306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</row>
    <row r="9" s="77" customFormat="1" ht="21" customHeight="1" spans="1:257">
      <c r="A9" s="120" t="s">
        <v>167</v>
      </c>
      <c r="B9" s="121">
        <f t="shared" si="0"/>
        <v>98</v>
      </c>
      <c r="C9" s="121">
        <f t="shared" si="1"/>
        <v>102</v>
      </c>
      <c r="D9" s="122">
        <v>106</v>
      </c>
      <c r="E9" s="121">
        <f t="shared" si="2"/>
        <v>110</v>
      </c>
      <c r="F9" s="121">
        <f>E9+5</f>
        <v>115</v>
      </c>
      <c r="G9" s="121">
        <f t="shared" si="3"/>
        <v>121</v>
      </c>
      <c r="H9" s="121">
        <f t="shared" si="4"/>
        <v>127</v>
      </c>
      <c r="I9" s="117" t="s">
        <v>217</v>
      </c>
      <c r="J9" s="110"/>
      <c r="K9" s="111" t="s">
        <v>307</v>
      </c>
      <c r="L9" s="111" t="s">
        <v>300</v>
      </c>
      <c r="M9" s="111" t="s">
        <v>308</v>
      </c>
      <c r="N9" s="111" t="s">
        <v>300</v>
      </c>
      <c r="O9" s="111" t="s">
        <v>309</v>
      </c>
      <c r="P9" s="118" t="s">
        <v>310</v>
      </c>
      <c r="Q9" s="119" t="s">
        <v>304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</row>
    <row r="10" s="77" customFormat="1" ht="21" customHeight="1" spans="1:257">
      <c r="A10" s="120" t="s">
        <v>168</v>
      </c>
      <c r="B10" s="121">
        <f>C10-1.2</f>
        <v>43.6</v>
      </c>
      <c r="C10" s="121">
        <f>D10-1.2</f>
        <v>44.8</v>
      </c>
      <c r="D10" s="122">
        <v>46</v>
      </c>
      <c r="E10" s="121">
        <f>D10+1.2</f>
        <v>47.2</v>
      </c>
      <c r="F10" s="121">
        <f>E10+1.2</f>
        <v>48.4</v>
      </c>
      <c r="G10" s="121">
        <f>F10+1.4</f>
        <v>49.8</v>
      </c>
      <c r="H10" s="121">
        <f>G10+1.4</f>
        <v>51.2</v>
      </c>
      <c r="I10" s="117" t="s">
        <v>217</v>
      </c>
      <c r="J10" s="110"/>
      <c r="K10" s="111" t="s">
        <v>311</v>
      </c>
      <c r="L10" s="111" t="s">
        <v>312</v>
      </c>
      <c r="M10" s="111" t="s">
        <v>313</v>
      </c>
      <c r="N10" s="111" t="s">
        <v>292</v>
      </c>
      <c r="O10" s="111" t="s">
        <v>314</v>
      </c>
      <c r="P10" s="118" t="s">
        <v>315</v>
      </c>
      <c r="Q10" s="119" t="s">
        <v>316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s="77" customFormat="1" ht="21" customHeight="1" spans="1:257">
      <c r="A11" s="120" t="s">
        <v>169</v>
      </c>
      <c r="B11" s="121">
        <f>C11-0.5</f>
        <v>19</v>
      </c>
      <c r="C11" s="121">
        <f>D11-0.5</f>
        <v>19.5</v>
      </c>
      <c r="D11" s="122">
        <v>20</v>
      </c>
      <c r="E11" s="121">
        <f t="shared" ref="E11:H11" si="5">D11+0.5</f>
        <v>20.5</v>
      </c>
      <c r="F11" s="121">
        <f t="shared" si="5"/>
        <v>21</v>
      </c>
      <c r="G11" s="121">
        <f t="shared" si="5"/>
        <v>21.5</v>
      </c>
      <c r="H11" s="121">
        <f t="shared" si="5"/>
        <v>22</v>
      </c>
      <c r="I11" s="117" t="s">
        <v>227</v>
      </c>
      <c r="J11" s="110"/>
      <c r="K11" s="111" t="s">
        <v>317</v>
      </c>
      <c r="L11" s="111" t="s">
        <v>318</v>
      </c>
      <c r="M11" s="111" t="s">
        <v>319</v>
      </c>
      <c r="N11" s="111" t="s">
        <v>320</v>
      </c>
      <c r="O11" s="111" t="s">
        <v>321</v>
      </c>
      <c r="P11" s="118" t="s">
        <v>322</v>
      </c>
      <c r="Q11" s="119" t="s">
        <v>323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s="77" customFormat="1" ht="21" customHeight="1" spans="1:257">
      <c r="A12" s="120" t="s">
        <v>170</v>
      </c>
      <c r="B12" s="123">
        <f>C12-0.7</f>
        <v>18.1</v>
      </c>
      <c r="C12" s="123">
        <f>D12-0.7</f>
        <v>18.8</v>
      </c>
      <c r="D12" s="122">
        <v>19.5</v>
      </c>
      <c r="E12" s="123">
        <f>D12+0.7</f>
        <v>20.2</v>
      </c>
      <c r="F12" s="123">
        <f>E12+0.7</f>
        <v>20.9</v>
      </c>
      <c r="G12" s="123">
        <f>F12+0.95</f>
        <v>21.85</v>
      </c>
      <c r="H12" s="123">
        <f>G12+0.95</f>
        <v>22.8</v>
      </c>
      <c r="I12" s="117" t="s">
        <v>217</v>
      </c>
      <c r="J12" s="110"/>
      <c r="K12" s="111" t="s">
        <v>324</v>
      </c>
      <c r="L12" s="111" t="s">
        <v>325</v>
      </c>
      <c r="M12" s="111" t="s">
        <v>326</v>
      </c>
      <c r="N12" s="111" t="s">
        <v>327</v>
      </c>
      <c r="O12" s="111" t="s">
        <v>322</v>
      </c>
      <c r="P12" s="118" t="s">
        <v>328</v>
      </c>
      <c r="Q12" s="119" t="s">
        <v>328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s="77" customFormat="1" ht="21" customHeight="1" spans="1:257">
      <c r="A13" s="120" t="s">
        <v>172</v>
      </c>
      <c r="B13" s="121">
        <f>C13-0.7</f>
        <v>15.6</v>
      </c>
      <c r="C13" s="121">
        <f>D13-0.7</f>
        <v>16.3</v>
      </c>
      <c r="D13" s="122">
        <v>17</v>
      </c>
      <c r="E13" s="121">
        <f>D13+0.7</f>
        <v>17.7</v>
      </c>
      <c r="F13" s="121">
        <f>E13+0.7</f>
        <v>18.4</v>
      </c>
      <c r="G13" s="121">
        <f>F13+0.95</f>
        <v>19.35</v>
      </c>
      <c r="H13" s="121">
        <f>G13+0.95</f>
        <v>20.3</v>
      </c>
      <c r="I13" s="117">
        <v>0</v>
      </c>
      <c r="J13" s="110"/>
      <c r="K13" s="111" t="s">
        <v>329</v>
      </c>
      <c r="L13" s="111" t="s">
        <v>322</v>
      </c>
      <c r="M13" s="111" t="s">
        <v>330</v>
      </c>
      <c r="N13" s="111" t="s">
        <v>331</v>
      </c>
      <c r="O13" s="111" t="s">
        <v>292</v>
      </c>
      <c r="P13" s="118" t="s">
        <v>332</v>
      </c>
      <c r="Q13" s="119" t="s">
        <v>333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s="77" customFormat="1" ht="21" customHeight="1" spans="1:257">
      <c r="A14" s="120" t="s">
        <v>235</v>
      </c>
      <c r="B14" s="121">
        <f>C14-0.5</f>
        <v>20.5</v>
      </c>
      <c r="C14" s="121">
        <f>D14-0.5</f>
        <v>21</v>
      </c>
      <c r="D14" s="122">
        <v>21.5</v>
      </c>
      <c r="E14" s="121">
        <f t="shared" ref="E14:H14" si="6">D14+0.5</f>
        <v>22</v>
      </c>
      <c r="F14" s="121">
        <f t="shared" si="6"/>
        <v>22.5</v>
      </c>
      <c r="G14" s="121">
        <f t="shared" si="6"/>
        <v>23</v>
      </c>
      <c r="H14" s="121">
        <f t="shared" si="6"/>
        <v>23.5</v>
      </c>
      <c r="I14" s="124"/>
      <c r="J14" s="110"/>
      <c r="K14" s="111" t="s">
        <v>334</v>
      </c>
      <c r="L14" s="111" t="s">
        <v>334</v>
      </c>
      <c r="M14" s="111" t="s">
        <v>334</v>
      </c>
      <c r="N14" s="111" t="s">
        <v>334</v>
      </c>
      <c r="O14" s="111" t="s">
        <v>334</v>
      </c>
      <c r="P14" s="118" t="s">
        <v>334</v>
      </c>
      <c r="Q14" s="119" t="s">
        <v>334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77" customFormat="1" ht="21" customHeight="1" spans="1:257">
      <c r="A15" s="120" t="s">
        <v>236</v>
      </c>
      <c r="B15" s="121">
        <f>C15-0.3</f>
        <v>9.7</v>
      </c>
      <c r="C15" s="121">
        <f>D15-0.3</f>
        <v>10</v>
      </c>
      <c r="D15" s="122">
        <v>10.3</v>
      </c>
      <c r="E15" s="121">
        <f t="shared" ref="E15:H15" si="7">D15+0.3</f>
        <v>10.6</v>
      </c>
      <c r="F15" s="121">
        <f t="shared" si="7"/>
        <v>10.9</v>
      </c>
      <c r="G15" s="121">
        <f t="shared" si="7"/>
        <v>11.2</v>
      </c>
      <c r="H15" s="121">
        <f t="shared" si="7"/>
        <v>11.5</v>
      </c>
      <c r="I15" s="124"/>
      <c r="J15" s="110"/>
      <c r="K15" s="111" t="s">
        <v>334</v>
      </c>
      <c r="L15" s="111" t="s">
        <v>334</v>
      </c>
      <c r="M15" s="111" t="s">
        <v>334</v>
      </c>
      <c r="N15" s="111" t="s">
        <v>334</v>
      </c>
      <c r="O15" s="111" t="s">
        <v>334</v>
      </c>
      <c r="P15" s="118" t="s">
        <v>334</v>
      </c>
      <c r="Q15" s="119" t="s">
        <v>334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s="77" customFormat="1" ht="21" customHeight="1" spans="1:257">
      <c r="A16" s="120" t="s">
        <v>173</v>
      </c>
      <c r="B16" s="121">
        <f>C16-1</f>
        <v>43</v>
      </c>
      <c r="C16" s="121">
        <f>D16-1</f>
        <v>44</v>
      </c>
      <c r="D16" s="122">
        <v>45</v>
      </c>
      <c r="E16" s="121">
        <f>D16+1</f>
        <v>46</v>
      </c>
      <c r="F16" s="121">
        <f>E16+1</f>
        <v>47</v>
      </c>
      <c r="G16" s="121">
        <f>F16+1.5</f>
        <v>48.5</v>
      </c>
      <c r="H16" s="121">
        <f>G16+1.5</f>
        <v>50</v>
      </c>
      <c r="I16" s="124"/>
      <c r="J16" s="110"/>
      <c r="K16" s="111" t="s">
        <v>334</v>
      </c>
      <c r="L16" s="111" t="s">
        <v>334</v>
      </c>
      <c r="M16" s="111" t="s">
        <v>334</v>
      </c>
      <c r="N16" s="111" t="s">
        <v>334</v>
      </c>
      <c r="O16" s="111" t="s">
        <v>334</v>
      </c>
      <c r="P16" s="118" t="s">
        <v>334</v>
      </c>
      <c r="Q16" s="119" t="s">
        <v>334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s="77" customFormat="1" ht="21" customHeight="1" spans="1:257">
      <c r="A17" s="114" t="s">
        <v>174</v>
      </c>
      <c r="B17" s="115">
        <v>13</v>
      </c>
      <c r="C17" s="115">
        <v>13</v>
      </c>
      <c r="D17" s="116">
        <v>14</v>
      </c>
      <c r="E17" s="115">
        <f>D17</f>
        <v>14</v>
      </c>
      <c r="F17" s="115">
        <f>E17+1.5</f>
        <v>15.5</v>
      </c>
      <c r="G17" s="115">
        <f>F17</f>
        <v>15.5</v>
      </c>
      <c r="H17" s="115">
        <f>G17+1</f>
        <v>16.5</v>
      </c>
      <c r="I17" s="124"/>
      <c r="J17" s="110"/>
      <c r="K17" s="111" t="s">
        <v>334</v>
      </c>
      <c r="L17" s="111" t="s">
        <v>334</v>
      </c>
      <c r="M17" s="111" t="s">
        <v>334</v>
      </c>
      <c r="N17" s="111" t="s">
        <v>334</v>
      </c>
      <c r="O17" s="111" t="s">
        <v>334</v>
      </c>
      <c r="P17" s="118" t="s">
        <v>334</v>
      </c>
      <c r="Q17" s="119" t="s">
        <v>334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s="77" customFormat="1" ht="21" customHeight="1" spans="1:257">
      <c r="A18" s="125" t="s">
        <v>176</v>
      </c>
      <c r="B18" s="121">
        <v>5.5</v>
      </c>
      <c r="C18" s="121">
        <v>5.5</v>
      </c>
      <c r="D18" s="126">
        <v>5.5</v>
      </c>
      <c r="E18" s="121">
        <v>5.5</v>
      </c>
      <c r="F18" s="121">
        <v>5.5</v>
      </c>
      <c r="G18" s="121">
        <f>F18</f>
        <v>5.5</v>
      </c>
      <c r="H18" s="121">
        <f>G18</f>
        <v>5.5</v>
      </c>
      <c r="I18" s="124"/>
      <c r="J18" s="110"/>
      <c r="K18" s="111" t="s">
        <v>334</v>
      </c>
      <c r="L18" s="111" t="s">
        <v>334</v>
      </c>
      <c r="M18" s="111" t="s">
        <v>334</v>
      </c>
      <c r="N18" s="111" t="s">
        <v>334</v>
      </c>
      <c r="O18" s="111" t="s">
        <v>334</v>
      </c>
      <c r="P18" s="118" t="s">
        <v>334</v>
      </c>
      <c r="Q18" s="119" t="s">
        <v>334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s="77" customFormat="1" ht="17.25" spans="1:257">
      <c r="A19" s="127"/>
      <c r="B19" s="128"/>
      <c r="C19" s="128"/>
      <c r="D19" s="128"/>
      <c r="E19" s="129"/>
      <c r="F19" s="128"/>
      <c r="G19" s="128"/>
      <c r="H19" s="128"/>
      <c r="I19" s="128"/>
      <c r="J19" s="130"/>
      <c r="K19" s="131"/>
      <c r="L19" s="131"/>
      <c r="M19" s="132"/>
      <c r="N19" s="131"/>
      <c r="O19" s="131"/>
      <c r="P19" s="133"/>
      <c r="Q19" s="134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s="77" customFormat="1" spans="1:257">
      <c r="A20" s="135" t="s">
        <v>177</v>
      </c>
      <c r="B20" s="135"/>
      <c r="C20" s="135"/>
      <c r="D20" s="136"/>
      <c r="N20" s="79"/>
      <c r="O20" s="79"/>
      <c r="P20" s="79"/>
      <c r="Q20" s="79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s="77" customFormat="1" spans="1:257">
      <c r="D21" s="78"/>
      <c r="K21" s="137" t="s">
        <v>178</v>
      </c>
      <c r="L21" s="138">
        <v>45759</v>
      </c>
      <c r="M21" s="137" t="s">
        <v>179</v>
      </c>
      <c r="N21" s="139" t="s">
        <v>138</v>
      </c>
      <c r="O21" s="139" t="s">
        <v>180</v>
      </c>
      <c r="P21" s="139"/>
      <c r="Q21" s="79" t="s">
        <v>141</v>
      </c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</sheetData>
  <mergeCells count="8">
    <mergeCell ref="A1:Q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10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336</v>
      </c>
      <c r="B2" s="5" t="s">
        <v>337</v>
      </c>
      <c r="C2" s="5" t="s">
        <v>338</v>
      </c>
      <c r="D2" s="5" t="s">
        <v>339</v>
      </c>
      <c r="E2" s="5" t="s">
        <v>340</v>
      </c>
      <c r="F2" s="5" t="s">
        <v>341</v>
      </c>
      <c r="G2" s="5" t="s">
        <v>342</v>
      </c>
      <c r="H2" s="67" t="s">
        <v>343</v>
      </c>
      <c r="I2" s="4" t="s">
        <v>344</v>
      </c>
      <c r="J2" s="4" t="s">
        <v>345</v>
      </c>
      <c r="K2" s="4" t="s">
        <v>346</v>
      </c>
      <c r="L2" s="4" t="s">
        <v>347</v>
      </c>
      <c r="M2" s="4" t="s">
        <v>348</v>
      </c>
      <c r="N2" s="5" t="s">
        <v>349</v>
      </c>
      <c r="O2" s="5" t="s">
        <v>350</v>
      </c>
    </row>
    <row r="3" s="1" customFormat="1" ht="16.5" spans="1:15">
      <c r="A3" s="4"/>
      <c r="B3" s="8"/>
      <c r="C3" s="8"/>
      <c r="D3" s="8"/>
      <c r="E3" s="8"/>
      <c r="F3" s="8"/>
      <c r="G3" s="8"/>
      <c r="H3" s="68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8"/>
      <c r="O3" s="8"/>
    </row>
    <row r="4" ht="20" customHeight="1" spans="1:15">
      <c r="A4" s="69">
        <v>1</v>
      </c>
      <c r="B4" s="29">
        <v>260305129</v>
      </c>
      <c r="C4" s="14" t="s">
        <v>351</v>
      </c>
      <c r="D4" s="14" t="s">
        <v>118</v>
      </c>
      <c r="E4" s="14" t="s">
        <v>352</v>
      </c>
      <c r="F4" s="14" t="s">
        <v>353</v>
      </c>
      <c r="G4" s="70" t="s">
        <v>65</v>
      </c>
      <c r="H4" s="11" t="s">
        <v>65</v>
      </c>
      <c r="I4" s="71">
        <v>3</v>
      </c>
      <c r="J4" s="72">
        <v>1</v>
      </c>
      <c r="K4" s="72">
        <v>1</v>
      </c>
      <c r="L4" s="72">
        <v>1</v>
      </c>
      <c r="M4" s="11">
        <v>0</v>
      </c>
      <c r="N4" s="11">
        <f>SUM(I4:M4)</f>
        <v>6</v>
      </c>
      <c r="O4" s="11" t="s">
        <v>354</v>
      </c>
    </row>
    <row r="5" ht="20" customHeight="1" spans="1:15">
      <c r="A5" s="69">
        <v>2</v>
      </c>
      <c r="B5" s="29">
        <v>2605042241</v>
      </c>
      <c r="C5" s="14" t="s">
        <v>351</v>
      </c>
      <c r="D5" s="14" t="s">
        <v>119</v>
      </c>
      <c r="E5" s="14" t="s">
        <v>352</v>
      </c>
      <c r="F5" s="14" t="s">
        <v>353</v>
      </c>
      <c r="G5" s="70" t="s">
        <v>65</v>
      </c>
      <c r="H5" s="11" t="s">
        <v>65</v>
      </c>
      <c r="I5" s="72">
        <v>2</v>
      </c>
      <c r="J5" s="72">
        <v>0</v>
      </c>
      <c r="K5" s="72">
        <v>1</v>
      </c>
      <c r="L5" s="72">
        <v>0</v>
      </c>
      <c r="M5" s="72">
        <v>0</v>
      </c>
      <c r="N5" s="11">
        <f>SUM(I5:M5)</f>
        <v>3</v>
      </c>
      <c r="O5" s="11" t="s">
        <v>354</v>
      </c>
    </row>
    <row r="6" ht="20" customHeight="1" spans="1:15">
      <c r="A6" s="69"/>
      <c r="B6" s="18"/>
      <c r="C6" s="18"/>
      <c r="D6" s="18"/>
      <c r="E6" s="19"/>
      <c r="F6" s="18"/>
      <c r="G6" s="70"/>
      <c r="H6" s="11"/>
      <c r="I6" s="72"/>
      <c r="J6" s="72"/>
      <c r="K6" s="72"/>
      <c r="L6" s="72"/>
      <c r="M6" s="72"/>
      <c r="N6" s="11"/>
      <c r="O6" s="11"/>
    </row>
    <row r="7" ht="20" customHeight="1" spans="1:15">
      <c r="A7" s="69"/>
      <c r="B7" s="18"/>
      <c r="C7" s="18"/>
      <c r="D7" s="18"/>
      <c r="E7" s="19"/>
      <c r="F7" s="18"/>
      <c r="G7" s="70"/>
      <c r="H7" s="11"/>
      <c r="I7" s="72"/>
      <c r="J7" s="72"/>
      <c r="K7" s="72"/>
      <c r="L7" s="72"/>
      <c r="M7" s="72"/>
      <c r="N7" s="11"/>
      <c r="O7" s="11"/>
    </row>
    <row r="8" ht="20" customHeight="1" spans="1:15">
      <c r="A8" s="11"/>
      <c r="B8" s="59"/>
      <c r="C8" s="59"/>
      <c r="D8" s="59"/>
      <c r="E8" s="73"/>
      <c r="F8" s="59"/>
      <c r="G8" s="11"/>
      <c r="H8" s="12"/>
      <c r="I8" s="71"/>
      <c r="J8" s="72"/>
      <c r="K8" s="72"/>
      <c r="L8" s="72"/>
      <c r="M8" s="11"/>
      <c r="N8" s="11"/>
      <c r="O8" s="12"/>
    </row>
    <row r="9" s="2" customFormat="1" ht="18.75" spans="1:15">
      <c r="A9" s="21" t="s">
        <v>355</v>
      </c>
      <c r="B9" s="22"/>
      <c r="C9" s="59"/>
      <c r="D9" s="23"/>
      <c r="E9" s="24"/>
      <c r="F9" s="59"/>
      <c r="G9" s="11"/>
      <c r="H9" s="36"/>
      <c r="I9" s="31"/>
      <c r="J9" s="21" t="s">
        <v>356</v>
      </c>
      <c r="K9" s="22"/>
      <c r="L9" s="22"/>
      <c r="M9" s="23"/>
      <c r="N9" s="22"/>
      <c r="O9" s="25"/>
    </row>
    <row r="10" ht="61" customHeight="1" spans="1:15">
      <c r="A10" s="74" t="s">
        <v>357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2026-05-15T04:07:21Z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