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<sst xmlns="http://schemas.openxmlformats.org/spreadsheetml/2006/main" count="98" uniqueCount="63">
  <si>
    <t>探路者产品规格表</t>
  </si>
  <si>
    <t>单位：</t>
  </si>
  <si>
    <t>cm</t>
  </si>
  <si>
    <t>日期</t>
  </si>
  <si>
    <t>产品代码：</t>
  </si>
  <si>
    <t>男套羽绒冲锋衣</t>
  </si>
  <si>
    <t>款号</t>
  </si>
  <si>
    <t>TAWWAO91535</t>
  </si>
  <si>
    <t>男羽绒内件</t>
  </si>
  <si>
    <t>TAWWAO91535-B</t>
  </si>
  <si>
    <t xml:space="preserve"> 码号</t>
  </si>
  <si>
    <t>XS</t>
  </si>
  <si>
    <t>S</t>
  </si>
  <si>
    <t>M</t>
  </si>
  <si>
    <t>L</t>
  </si>
  <si>
    <t>XL</t>
  </si>
  <si>
    <t>XXL</t>
  </si>
  <si>
    <t>XXXL</t>
  </si>
  <si>
    <t>XXXXL</t>
  </si>
  <si>
    <t>码号</t>
  </si>
  <si>
    <t xml:space="preserve">    号型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</si>
  <si>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</si>
  <si>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</si>
  <si>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</si>
  <si>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</si>
  <si>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</si>
  <si>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</si>
  <si>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</si>
  <si>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</si>
  <si>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号型</t>
  </si>
  <si>
    <t>后中长</t>
  </si>
  <si>
    <t>前中长</t>
  </si>
  <si>
    <t>前中拉链长</t>
  </si>
  <si>
    <t>内主项拉链</t>
  </si>
  <si>
    <t>胸围</t>
  </si>
  <si>
    <t>腰围</t>
  </si>
  <si>
    <t>摆围（平量）</t>
  </si>
  <si>
    <t>摆围</t>
  </si>
  <si>
    <t>肩宽</t>
  </si>
  <si>
    <t>肩点袖长</t>
  </si>
  <si>
    <t>袖肥/2（参考值）</t>
  </si>
  <si>
    <t>袖肥/2（参
考值见注解）</t>
  </si>
  <si>
    <t>袖肘围/2</t>
  </si>
  <si>
    <t>袖口围/2(拉量)</t>
  </si>
  <si>
    <t>袖口围/2（平量）</t>
  </si>
  <si>
    <t>袖口围/2(松量)</t>
  </si>
  <si>
    <t>前领高</t>
  </si>
  <si>
    <t>上领围</t>
  </si>
  <si>
    <t>后领高</t>
  </si>
  <si>
    <t>下领围</t>
  </si>
  <si>
    <t>帽高</t>
  </si>
  <si>
    <t>帽宽</t>
  </si>
  <si>
    <t>插手袋长</t>
  </si>
  <si>
    <t>帽脱卸拉链</t>
  </si>
  <si>
    <r>
      <rPr>
        <sz val="12"/>
        <rFont val="微软雅黑"/>
        <charset val="134"/>
      </rPr>
      <t>实际充绒量</t>
    </r>
    <r>
      <rPr>
        <sz val="12"/>
        <rFont val="Arial"/>
        <charset val="134"/>
      </rPr>
      <t>(g)</t>
    </r>
  </si>
  <si>
    <t>侧袋内开口长</t>
  </si>
  <si>
    <t>外套类胸围——腋下侧缝2厘米处横量</t>
  </si>
  <si>
    <t>门襟宽</t>
  </si>
  <si>
    <t>外套类袖肥——腋下袖底缝2厘米处横量</t>
  </si>
  <si>
    <t>后中袖长——四点量，从后中经肩点、经袖肘位量至水平袖口处</t>
  </si>
  <si>
    <t>袖肥/2（参考值/推版软件都具有功能：给出袖山高袖山曲线对应袖窿等长自动得出袖肥）</t>
  </si>
  <si>
    <t>腰围：XXL以上尺寸以缩小前腰省为前提。后片后背宽腰省要保持，侧线腰省和前胸宽腰省可减少。</t>
  </si>
  <si>
    <t>腰围：XXL以上尺寸以缩小前腰省为前提。后片后背宽腰省要保持，
侧线腰省和前胸宽腰省可减少。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</si>
</sst>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b/>
      <sz val="18"/>
      <color rgb="FFFF0000"/>
      <name val="华文细黑"/>
      <charset val="134"/>
    </font>
    <font>
      <b/>
      <sz val="18"/>
      <color rgb="FFFF0000"/>
      <name val="华文楷体"/>
      <charset val="134"/>
    </font>
    <font>
      <b/>
      <sz val="12"/>
      <color rgb="FFFF0000"/>
      <name val="华文细黑"/>
      <charset val="134"/>
    </font>
    <font>
      <b/>
      <sz val="12"/>
      <color rgb="FFFF0000"/>
      <name val="华文楷体"/>
      <charset val="134"/>
    </font>
    <font>
      <sz val="12"/>
      <name val="华文楷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2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  <font>
      <sz val="11"/>
      <color indexed="8"/>
      <name val="宋体"/>
      <charset val="134"/>
    </font>
    <font>
      <sz val="12"/>
      <name val="微软雅黑"/>
      <charset val="134"/>
    </font>
    <font>
      <sz val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2" fillId="0" borderId="1" xfId="50" applyFont="1" applyBorder="1" applyAlignment="1">
      <alignment horizontal="center"/>
    </xf>
    <xf numFmtId="0" fontId="3" fillId="0" borderId="1" xfId="50" applyFont="1" applyBorder="1" applyAlignment="1">
      <alignment vertical="center"/>
    </xf>
    <xf numFmtId="0" fontId="3" fillId="0" borderId="1" xfId="50" applyFont="1" applyBorder="1" applyAlignment="1">
      <alignment horizontal="center" vertical="center"/>
    </xf>
    <xf numFmtId="31" fontId="3" fillId="0" borderId="1" xfId="50" applyNumberFormat="1" applyFont="1" applyBorder="1" applyAlignment="1">
      <alignment horizontal="center" vertical="center"/>
    </xf>
    <xf numFmtId="0" fontId="4" fillId="0" borderId="1" xfId="50" applyFont="1" applyBorder="1" applyAlignment="1">
      <alignment horizontal="left" vertical="top"/>
    </xf>
    <xf numFmtId="31" fontId="3" fillId="0" borderId="1" xfId="50" applyNumberFormat="1" applyFont="1" applyBorder="1" applyAlignment="1">
      <alignment horizontal="left" vertical="top"/>
    </xf>
    <xf numFmtId="0" fontId="3" fillId="0" borderId="1" xfId="50" applyFont="1" applyBorder="1" applyAlignment="1">
      <alignment horizontal="left" vertical="top"/>
    </xf>
    <xf numFmtId="0" fontId="5" fillId="0" borderId="1" xfId="50" applyFont="1" applyBorder="1" applyAlignment="1">
      <alignment vertical="center"/>
    </xf>
    <xf numFmtId="0" fontId="5" fillId="0" borderId="1" xfId="50" applyFont="1" applyBorder="1" applyAlignment="1">
      <alignment horizontal="center" vertical="center"/>
    </xf>
    <xf numFmtId="0" fontId="5" fillId="0" borderId="1" xfId="50" applyFont="1" applyBorder="1" applyAlignment="1">
      <alignment horizontal="left" vertical="top"/>
    </xf>
    <xf numFmtId="0" fontId="5" fillId="0" borderId="1" xfId="50" applyFont="1" applyBorder="1" applyAlignment="1">
      <alignment vertical="center" wrapText="1"/>
    </xf>
    <xf numFmtId="0" fontId="5" fillId="0" borderId="1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left" vertical="top" wrapText="1"/>
    </xf>
    <xf numFmtId="0" fontId="6" fillId="2" borderId="1" xfId="49" applyFill="1" applyBorder="1">
      <alignment vertical="center"/>
    </xf>
    <xf numFmtId="176" fontId="7" fillId="2" borderId="1" xfId="51" applyNumberFormat="1" applyFont="1" applyFill="1" applyBorder="1" applyAlignment="1">
      <alignment horizontal="center"/>
    </xf>
    <xf numFmtId="176" fontId="8" fillId="2" borderId="1" xfId="51" applyNumberFormat="1" applyFont="1" applyFill="1" applyBorder="1" applyAlignment="1">
      <alignment horizontal="center"/>
    </xf>
    <xf numFmtId="0" fontId="5" fillId="0" borderId="0" xfId="50" applyFont="1" applyAlignment="1">
      <alignment horizontal="left"/>
    </xf>
    <xf numFmtId="0" fontId="5" fillId="0" borderId="0" xfId="49" applyFont="1" applyAlignment="1">
      <alignment horizontal="center" vertical="center"/>
    </xf>
    <xf numFmtId="0" fontId="6" fillId="0" borderId="0" xfId="49" applyAlignment="1">
      <alignment horizontal="center" vertical="center"/>
    </xf>
    <xf numFmtId="0" fontId="5" fillId="0" borderId="0" xfId="50" applyFont="1" applyAlignment="1">
      <alignment horizontal="left" vertical="top"/>
    </xf>
    <xf numFmtId="0" fontId="5" fillId="0" borderId="0" xfId="49" applyFont="1" applyAlignment="1">
      <alignment horizontal="left" vertical="center"/>
    </xf>
    <xf numFmtId="0" fontId="5" fillId="0" borderId="0" xfId="50" applyFont="1" applyAlignment="1">
      <alignment horizontal="center" wrapText="1"/>
    </xf>
    <xf numFmtId="0" fontId="5" fillId="0" borderId="0" xfId="50" applyFont="1" applyAlignment="1">
      <alignment horizontal="left" vertical="top" wrapText="1"/>
    </xf>
    <xf numFmtId="0" fontId="5" fillId="0" borderId="0" xfId="49" applyFont="1" applyAlignment="1">
      <alignment vertical="center"/>
    </xf>
    <xf numFmtId="0" fontId="6" fillId="0" borderId="0" xfId="49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3" xfId="49"/>
    <cellStyle name="常规 23 4" xfId="50"/>
    <cellStyle name="常规 11 17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tabSelected="1" topLeftCell="A21" workbookViewId="0">
      <selection activeCell="K33" sqref="K33"/>
    </sheetView>
  </sheetViews>
  <sheetFormatPr defaultColWidth="8.72727272727273" defaultRowHeight="14"/>
  <cols>
    <col min="11" max="11" width="12.2727272727273" customWidth="1"/>
  </cols>
  <sheetData>
    <row r="1" ht="27" spans="1:19">
      <c r="A1" s="1" t="s">
        <v>0</v>
      </c>
      <c r="B1" s="1"/>
      <c r="C1" s="1"/>
      <c r="D1" s="1"/>
      <c r="E1" s="1"/>
      <c r="F1" s="1"/>
      <c r="G1" s="1"/>
      <c r="H1" s="1"/>
      <c r="I1" s="1"/>
      <c r="K1" s="2" t="s">
        <v>0</v>
      </c>
      <c r="L1" s="2"/>
      <c r="M1" s="2"/>
      <c r="N1" s="2"/>
      <c r="O1" s="2"/>
      <c r="P1" s="2"/>
      <c r="Q1" s="2"/>
      <c r="R1" s="2"/>
      <c r="S1" s="2"/>
    </row>
    <row r="2" ht="18" spans="1:19">
      <c r="A2" s="3" t="s">
        <v>1</v>
      </c>
      <c r="B2" s="4" t="s">
        <v>2</v>
      </c>
      <c r="C2" s="4"/>
      <c r="D2" s="4"/>
      <c r="E2" s="4"/>
      <c r="F2" s="4" t="s">
        <v>3</v>
      </c>
      <c r="G2" s="5">
        <v>46045</v>
      </c>
      <c r="H2" s="4"/>
      <c r="I2" s="4"/>
      <c r="K2" s="6" t="s">
        <v>1</v>
      </c>
      <c r="L2" s="6" t="s">
        <v>2</v>
      </c>
      <c r="M2" s="6"/>
      <c r="N2" s="6"/>
      <c r="O2" s="6"/>
      <c r="P2" s="6" t="s">
        <v>3</v>
      </c>
      <c r="Q2" s="7">
        <v>46063</v>
      </c>
      <c r="R2" s="8"/>
      <c r="S2" s="8"/>
    </row>
    <row r="3" ht="18" spans="1:19">
      <c r="A3" s="3" t="s">
        <v>4</v>
      </c>
      <c r="B3" s="4" t="s">
        <v>5</v>
      </c>
      <c r="C3" s="4"/>
      <c r="D3" s="4"/>
      <c r="E3" s="4"/>
      <c r="F3" s="4" t="s">
        <v>6</v>
      </c>
      <c r="G3" s="4" t="s">
        <v>7</v>
      </c>
      <c r="H3" s="4"/>
      <c r="I3" s="4"/>
      <c r="K3" s="6" t="s">
        <v>4</v>
      </c>
      <c r="L3" s="6" t="s">
        <v>8</v>
      </c>
      <c r="M3" s="6"/>
      <c r="N3" s="6"/>
      <c r="O3" s="6"/>
      <c r="P3" s="6" t="s">
        <v>6</v>
      </c>
      <c r="Q3" s="8" t="s">
        <v>9</v>
      </c>
      <c r="R3" s="8"/>
      <c r="S3" s="8"/>
    </row>
    <row r="4" ht="16.5" spans="1:19">
      <c r="A4" s="9" t="s">
        <v>10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0" t="s">
        <v>16</v>
      </c>
      <c r="H4" s="10" t="s">
        <v>17</v>
      </c>
      <c r="I4" s="10" t="s">
        <v>18</v>
      </c>
      <c r="K4" s="11" t="s">
        <v>19</v>
      </c>
      <c r="L4" s="11" t="s">
        <v>11</v>
      </c>
      <c r="M4" s="11" t="s">
        <v>12</v>
      </c>
      <c r="N4" s="11" t="s">
        <v>13</v>
      </c>
      <c r="O4" s="11" t="s">
        <v>14</v>
      </c>
      <c r="P4" s="11" t="s">
        <v>15</v>
      </c>
      <c r="Q4" s="11" t="s">
        <v>16</v>
      </c>
      <c r="R4" s="11" t="s">
        <v>17</v>
      </c>
      <c r="S4" s="11" t="s">
        <v>18</v>
      </c>
    </row>
    <row r="5" ht="16.5" spans="1:19">
      <c r="A5" s="9" t="s">
        <v>20</v>
      </c>
      <c r="B5" s="10" t="s">
        <v>21</v>
      </c>
      <c r="C5" s="10" t="s">
        <v>22</v>
      </c>
      <c r="D5" s="10" t="s">
        <v>23</v>
      </c>
      <c r="E5" s="10" t="s">
        <v>24</v>
      </c>
      <c r="F5" s="10" t="s">
        <v>25</v>
      </c>
      <c r="G5" s="10" t="s">
        <v>26</v>
      </c>
      <c r="H5" s="10" t="s">
        <v>27</v>
      </c>
      <c r="I5" s="10" t="s">
        <v>28</v>
      </c>
      <c r="K5" s="11" t="s">
        <v>29</v>
      </c>
      <c r="L5" s="11" t="s">
        <v>21</v>
      </c>
      <c r="M5" s="11" t="s">
        <v>22</v>
      </c>
      <c r="N5" s="11" t="s">
        <v>23</v>
      </c>
      <c r="O5" s="11" t="s">
        <v>24</v>
      </c>
      <c r="P5" s="11" t="s">
        <v>25</v>
      </c>
      <c r="Q5" s="11" t="s">
        <v>26</v>
      </c>
      <c r="R5" s="11" t="s">
        <v>27</v>
      </c>
      <c r="S5" s="11" t="s">
        <v>28</v>
      </c>
    </row>
    <row r="6" ht="16.5" spans="1:19">
      <c r="A6" s="9" t="s">
        <v>30</v>
      </c>
      <c r="B6" s="10">
        <f t="shared" ref="B6:B8" si="0">C6-1</f>
        <v>72</v>
      </c>
      <c r="C6" s="10">
        <f t="shared" ref="C6:C8" si="1">D6-1</f>
        <v>73</v>
      </c>
      <c r="D6" s="10">
        <f t="shared" ref="D6:D8" si="2">E6-2</f>
        <v>74</v>
      </c>
      <c r="E6" s="10">
        <v>76</v>
      </c>
      <c r="F6" s="10">
        <f t="shared" ref="F6:F8" si="3">E6+2</f>
        <v>78</v>
      </c>
      <c r="G6" s="10">
        <f t="shared" ref="G6:G8" si="4">F6+2</f>
        <v>80</v>
      </c>
      <c r="H6" s="10">
        <f t="shared" ref="H6:H8" si="5">G6+1</f>
        <v>81</v>
      </c>
      <c r="I6" s="10">
        <f t="shared" ref="I6:I8" si="6">H6+1</f>
        <v>82</v>
      </c>
      <c r="K6" s="11" t="s">
        <v>30</v>
      </c>
      <c r="L6" s="11">
        <f>M6-1</f>
        <v>67</v>
      </c>
      <c r="M6" s="11">
        <f>N6-1</f>
        <v>68</v>
      </c>
      <c r="N6" s="11">
        <f>O6-2</f>
        <v>69</v>
      </c>
      <c r="O6" s="11">
        <v>71</v>
      </c>
      <c r="P6" s="11">
        <f>O6+2</f>
        <v>73</v>
      </c>
      <c r="Q6" s="11">
        <f>P6+2</f>
        <v>75</v>
      </c>
      <c r="R6" s="11">
        <f>Q6+1</f>
        <v>76</v>
      </c>
      <c r="S6" s="11">
        <f>R6+1</f>
        <v>77</v>
      </c>
    </row>
    <row r="7" ht="16.5" spans="1:19">
      <c r="A7" s="9" t="s">
        <v>31</v>
      </c>
      <c r="B7" s="10">
        <f t="shared" si="0"/>
        <v>70</v>
      </c>
      <c r="C7" s="10">
        <f t="shared" si="1"/>
        <v>71</v>
      </c>
      <c r="D7" s="10">
        <f t="shared" si="2"/>
        <v>72</v>
      </c>
      <c r="E7" s="10">
        <v>74</v>
      </c>
      <c r="F7" s="10">
        <f t="shared" si="3"/>
        <v>76</v>
      </c>
      <c r="G7" s="10">
        <f t="shared" si="4"/>
        <v>78</v>
      </c>
      <c r="H7" s="10">
        <f t="shared" si="5"/>
        <v>79</v>
      </c>
      <c r="I7" s="10">
        <f t="shared" si="6"/>
        <v>80</v>
      </c>
      <c r="K7" s="11" t="s">
        <v>32</v>
      </c>
      <c r="L7" s="11">
        <f>M7-1</f>
        <v>63</v>
      </c>
      <c r="M7" s="11">
        <f>N7-1</f>
        <v>64</v>
      </c>
      <c r="N7" s="11">
        <f>O7-2</f>
        <v>65</v>
      </c>
      <c r="O7" s="11">
        <v>67</v>
      </c>
      <c r="P7" s="11">
        <f>O7+2</f>
        <v>69</v>
      </c>
      <c r="Q7" s="11">
        <f>P7+2</f>
        <v>71</v>
      </c>
      <c r="R7" s="11">
        <f>Q7+1</f>
        <v>72</v>
      </c>
      <c r="S7" s="11">
        <f>R7+1</f>
        <v>73</v>
      </c>
    </row>
    <row r="8" ht="16.5" spans="1:19">
      <c r="A8" s="9" t="s">
        <v>33</v>
      </c>
      <c r="B8" s="10">
        <f t="shared" si="0"/>
        <v>63</v>
      </c>
      <c r="C8" s="10">
        <f t="shared" si="1"/>
        <v>64</v>
      </c>
      <c r="D8" s="10">
        <f t="shared" si="2"/>
        <v>65</v>
      </c>
      <c r="E8" s="10">
        <v>67</v>
      </c>
      <c r="F8" s="10">
        <f t="shared" si="3"/>
        <v>69</v>
      </c>
      <c r="G8" s="10">
        <f t="shared" si="4"/>
        <v>71</v>
      </c>
      <c r="H8" s="10">
        <f t="shared" si="5"/>
        <v>72</v>
      </c>
      <c r="I8" s="10">
        <f t="shared" si="6"/>
        <v>73</v>
      </c>
      <c r="K8" s="11" t="s">
        <v>34</v>
      </c>
      <c r="L8" s="11">
        <f t="shared" ref="L8:N8" si="7">M8-4</f>
        <v>104</v>
      </c>
      <c r="M8" s="11">
        <f t="shared" si="7"/>
        <v>108</v>
      </c>
      <c r="N8" s="11">
        <f t="shared" si="7"/>
        <v>112</v>
      </c>
      <c r="O8" s="11">
        <v>116</v>
      </c>
      <c r="P8" s="11">
        <f t="shared" ref="P8:P10" si="8">O8+4</f>
        <v>120</v>
      </c>
      <c r="Q8" s="11">
        <f>P8+4</f>
        <v>124</v>
      </c>
      <c r="R8" s="11">
        <f t="shared" ref="R8:R10" si="9">Q8+6</f>
        <v>130</v>
      </c>
      <c r="S8" s="11">
        <f>R8+6</f>
        <v>136</v>
      </c>
    </row>
    <row r="9" ht="16.5" spans="1:19">
      <c r="A9" s="9" t="s">
        <v>34</v>
      </c>
      <c r="B9" s="10">
        <f t="shared" ref="B9:B11" si="10">C9-4</f>
        <v>112</v>
      </c>
      <c r="C9" s="10">
        <f t="shared" ref="C9:C11" si="11">D9-4</f>
        <v>116</v>
      </c>
      <c r="D9" s="10">
        <f t="shared" ref="D9:D11" si="12">E9-4</f>
        <v>120</v>
      </c>
      <c r="E9" s="10">
        <v>124</v>
      </c>
      <c r="F9" s="10">
        <f t="shared" ref="F9:F11" si="13">E9+4</f>
        <v>128</v>
      </c>
      <c r="G9" s="10">
        <f>F9+4</f>
        <v>132</v>
      </c>
      <c r="H9" s="10">
        <f t="shared" ref="H9:H11" si="14">G9+6</f>
        <v>138</v>
      </c>
      <c r="I9" s="10">
        <f>H9+6</f>
        <v>144</v>
      </c>
      <c r="K9" s="11" t="s">
        <v>35</v>
      </c>
      <c r="L9" s="11">
        <f t="shared" ref="L9:N9" si="15">M9-4</f>
        <v>100</v>
      </c>
      <c r="M9" s="11">
        <f t="shared" si="15"/>
        <v>104</v>
      </c>
      <c r="N9" s="11">
        <f t="shared" si="15"/>
        <v>108</v>
      </c>
      <c r="O9" s="11">
        <v>112</v>
      </c>
      <c r="P9" s="11">
        <f t="shared" si="8"/>
        <v>116</v>
      </c>
      <c r="Q9" s="11">
        <f>P9+5</f>
        <v>121</v>
      </c>
      <c r="R9" s="11">
        <f t="shared" si="9"/>
        <v>127</v>
      </c>
      <c r="S9" s="11">
        <f>R9+7</f>
        <v>134</v>
      </c>
    </row>
    <row r="10" ht="16.5" spans="1:19">
      <c r="A10" s="9" t="s">
        <v>35</v>
      </c>
      <c r="B10" s="10">
        <f t="shared" si="10"/>
        <v>108</v>
      </c>
      <c r="C10" s="10">
        <f t="shared" si="11"/>
        <v>112</v>
      </c>
      <c r="D10" s="10">
        <f t="shared" si="12"/>
        <v>116</v>
      </c>
      <c r="E10" s="10">
        <v>120</v>
      </c>
      <c r="F10" s="10">
        <f t="shared" si="13"/>
        <v>124</v>
      </c>
      <c r="G10" s="10">
        <f>F10+5</f>
        <v>129</v>
      </c>
      <c r="H10" s="10">
        <f t="shared" si="14"/>
        <v>135</v>
      </c>
      <c r="I10" s="10">
        <f>H10+7</f>
        <v>142</v>
      </c>
      <c r="K10" s="11" t="s">
        <v>36</v>
      </c>
      <c r="L10" s="11">
        <f t="shared" ref="L10:N10" si="16">M10-4</f>
        <v>102</v>
      </c>
      <c r="M10" s="11">
        <f t="shared" si="16"/>
        <v>106</v>
      </c>
      <c r="N10" s="11">
        <f t="shared" si="16"/>
        <v>110</v>
      </c>
      <c r="O10" s="11">
        <v>114</v>
      </c>
      <c r="P10" s="11">
        <f t="shared" si="8"/>
        <v>118</v>
      </c>
      <c r="Q10" s="11">
        <f>P10+5</f>
        <v>123</v>
      </c>
      <c r="R10" s="11">
        <f t="shared" si="9"/>
        <v>129</v>
      </c>
      <c r="S10" s="11">
        <f>R10+7</f>
        <v>136</v>
      </c>
    </row>
    <row r="11" ht="16.5" spans="1:19">
      <c r="A11" s="9" t="s">
        <v>37</v>
      </c>
      <c r="B11" s="10">
        <f t="shared" si="10"/>
        <v>108</v>
      </c>
      <c r="C11" s="10">
        <f t="shared" si="11"/>
        <v>112</v>
      </c>
      <c r="D11" s="10">
        <f t="shared" si="12"/>
        <v>116</v>
      </c>
      <c r="E11" s="10">
        <v>120</v>
      </c>
      <c r="F11" s="10">
        <f t="shared" si="13"/>
        <v>124</v>
      </c>
      <c r="G11" s="10">
        <f>F11+5</f>
        <v>129</v>
      </c>
      <c r="H11" s="10">
        <f t="shared" si="14"/>
        <v>135</v>
      </c>
      <c r="I11" s="10">
        <f>H11+7</f>
        <v>142</v>
      </c>
      <c r="K11" s="11" t="s">
        <v>38</v>
      </c>
      <c r="L11" s="11">
        <f t="shared" ref="L11:N11" si="17">M11-1.2</f>
        <v>44.4</v>
      </c>
      <c r="M11" s="11">
        <f t="shared" si="17"/>
        <v>45.6</v>
      </c>
      <c r="N11" s="11">
        <f t="shared" si="17"/>
        <v>46.8</v>
      </c>
      <c r="O11" s="11">
        <v>48</v>
      </c>
      <c r="P11" s="11">
        <f>O11+1.2</f>
        <v>49.2</v>
      </c>
      <c r="Q11" s="11">
        <f>P11+1.2</f>
        <v>50.4</v>
      </c>
      <c r="R11" s="11">
        <f>Q11+1.4</f>
        <v>51.8</v>
      </c>
      <c r="S11" s="11">
        <f>R11+1.4</f>
        <v>53.2</v>
      </c>
    </row>
    <row r="12" ht="16.5" spans="1:19">
      <c r="A12" s="9" t="s">
        <v>38</v>
      </c>
      <c r="B12" s="10">
        <f>C12-1.2</f>
        <v>45.9</v>
      </c>
      <c r="C12" s="10">
        <f>D12-1.2</f>
        <v>47.1</v>
      </c>
      <c r="D12" s="10">
        <f>E12-1.2</f>
        <v>48.3</v>
      </c>
      <c r="E12" s="10">
        <v>49.5</v>
      </c>
      <c r="F12" s="10">
        <f>E12+1.2</f>
        <v>50.7</v>
      </c>
      <c r="G12" s="10">
        <f>F12+1.2</f>
        <v>51.9</v>
      </c>
      <c r="H12" s="10">
        <f>G12+1.4</f>
        <v>53.3</v>
      </c>
      <c r="I12" s="10">
        <f>H12+1.4</f>
        <v>54.7</v>
      </c>
      <c r="K12" s="11" t="s">
        <v>39</v>
      </c>
      <c r="L12" s="11">
        <f>M12-0.6</f>
        <v>59.6</v>
      </c>
      <c r="M12" s="11">
        <f>N12-0.6</f>
        <v>60.2</v>
      </c>
      <c r="N12" s="11">
        <f>O12-1.2</f>
        <v>60.8</v>
      </c>
      <c r="O12" s="11">
        <v>62</v>
      </c>
      <c r="P12" s="11">
        <f>O12+1.2</f>
        <v>63.2</v>
      </c>
      <c r="Q12" s="11">
        <f>P12+1.2</f>
        <v>64.4</v>
      </c>
      <c r="R12" s="11">
        <f t="shared" ref="R12:R16" si="18">Q12+0.6</f>
        <v>65</v>
      </c>
      <c r="S12" s="11">
        <f t="shared" ref="S12:S16" si="19">R12+0.6</f>
        <v>65.6</v>
      </c>
    </row>
    <row r="13" ht="16.5" spans="1:19">
      <c r="A13" s="9" t="s">
        <v>39</v>
      </c>
      <c r="B13" s="10">
        <f>C13-0.6</f>
        <v>62.6</v>
      </c>
      <c r="C13" s="10">
        <f>D13-0.6</f>
        <v>63.2</v>
      </c>
      <c r="D13" s="10">
        <f>E13-1.2</f>
        <v>63.8</v>
      </c>
      <c r="E13" s="10">
        <v>65</v>
      </c>
      <c r="F13" s="10">
        <f>E13+1.2</f>
        <v>66.2</v>
      </c>
      <c r="G13" s="10">
        <f>F13+1.2</f>
        <v>67.4</v>
      </c>
      <c r="H13" s="10">
        <f>G13+0.6</f>
        <v>68</v>
      </c>
      <c r="I13" s="10">
        <f>H13+0.6</f>
        <v>68.6</v>
      </c>
      <c r="K13" s="11" t="s">
        <v>40</v>
      </c>
      <c r="L13" s="11">
        <f t="shared" ref="L13:N13" si="20">M13-0.8</f>
        <v>20.1</v>
      </c>
      <c r="M13" s="11">
        <f t="shared" si="20"/>
        <v>20.9</v>
      </c>
      <c r="N13" s="11">
        <f t="shared" si="20"/>
        <v>21.7</v>
      </c>
      <c r="O13" s="11">
        <v>22.5</v>
      </c>
      <c r="P13" s="11">
        <f>O13+0.8</f>
        <v>23.3</v>
      </c>
      <c r="Q13" s="11">
        <f>P13+0.8</f>
        <v>24.1</v>
      </c>
      <c r="R13" s="11">
        <f>Q13+1.1</f>
        <v>25.2</v>
      </c>
      <c r="S13" s="11">
        <f>R13+1.1</f>
        <v>26.3</v>
      </c>
    </row>
    <row r="14" ht="66" spans="1:19">
      <c r="A14" s="12" t="s">
        <v>41</v>
      </c>
      <c r="B14" s="10">
        <f>C14-0.8</f>
        <v>23.1</v>
      </c>
      <c r="C14" s="10">
        <f>D14-0.8</f>
        <v>23.9</v>
      </c>
      <c r="D14" s="10">
        <f>E14-0.8</f>
        <v>24.7</v>
      </c>
      <c r="E14" s="10">
        <v>25.5</v>
      </c>
      <c r="F14" s="10">
        <f>E14+0.8</f>
        <v>26.3</v>
      </c>
      <c r="G14" s="10">
        <f>F14+0.8</f>
        <v>27.1</v>
      </c>
      <c r="H14" s="10">
        <f>G14+1.3</f>
        <v>28.4</v>
      </c>
      <c r="I14" s="10">
        <f>H14+1.3</f>
        <v>29.7</v>
      </c>
      <c r="K14" s="11" t="s">
        <v>42</v>
      </c>
      <c r="L14" s="11">
        <f t="shared" ref="L14:N14" si="21">M14-0.6</f>
        <v>16.7</v>
      </c>
      <c r="M14" s="11">
        <f t="shared" si="21"/>
        <v>17.3</v>
      </c>
      <c r="N14" s="11">
        <f t="shared" si="21"/>
        <v>17.9</v>
      </c>
      <c r="O14" s="11">
        <v>18.5</v>
      </c>
      <c r="P14" s="11">
        <f>O14+0.6</f>
        <v>19.1</v>
      </c>
      <c r="Q14" s="11">
        <f>P14+0.6</f>
        <v>19.7</v>
      </c>
      <c r="R14" s="11">
        <f>Q14+0.95</f>
        <v>20.65</v>
      </c>
      <c r="S14" s="11">
        <f>R14+0.95</f>
        <v>21.6</v>
      </c>
    </row>
    <row r="15" ht="16.5" spans="1:19">
      <c r="A15" s="9" t="s">
        <v>42</v>
      </c>
      <c r="B15" s="10">
        <f>C15-0.7</f>
        <v>18.9</v>
      </c>
      <c r="C15" s="10">
        <f>D15-0.7</f>
        <v>19.6</v>
      </c>
      <c r="D15" s="10">
        <f>E15-0.7</f>
        <v>20.3</v>
      </c>
      <c r="E15" s="10">
        <v>21</v>
      </c>
      <c r="F15" s="10">
        <f>E15+0.7</f>
        <v>21.7</v>
      </c>
      <c r="G15" s="10">
        <f>F15+0.7</f>
        <v>22.4</v>
      </c>
      <c r="H15" s="10">
        <f>G15+1</f>
        <v>23.4</v>
      </c>
      <c r="I15" s="10">
        <f>H15+1</f>
        <v>24.4</v>
      </c>
      <c r="K15" s="11" t="s">
        <v>43</v>
      </c>
      <c r="L15" s="11">
        <f t="shared" ref="L15:N15" si="22">M15-0.4</f>
        <v>12.8</v>
      </c>
      <c r="M15" s="11">
        <f t="shared" si="22"/>
        <v>13.2</v>
      </c>
      <c r="N15" s="11">
        <f t="shared" si="22"/>
        <v>13.6</v>
      </c>
      <c r="O15" s="11">
        <v>14</v>
      </c>
      <c r="P15" s="11">
        <f>O15+0.4</f>
        <v>14.4</v>
      </c>
      <c r="Q15" s="11">
        <f>P15+0.4</f>
        <v>14.8</v>
      </c>
      <c r="R15" s="11">
        <f t="shared" si="18"/>
        <v>15.4</v>
      </c>
      <c r="S15" s="11">
        <f t="shared" si="19"/>
        <v>16</v>
      </c>
    </row>
    <row r="16" ht="16.5" spans="1:19">
      <c r="A16" s="9" t="s">
        <v>44</v>
      </c>
      <c r="B16" s="10">
        <f t="shared" ref="B16:B21" si="23">C16-0.5</f>
        <v>13.5</v>
      </c>
      <c r="C16" s="10">
        <f t="shared" ref="C16:C21" si="24">D16-0.5</f>
        <v>14</v>
      </c>
      <c r="D16" s="10">
        <f t="shared" ref="D16:D21" si="25">E16-0.5</f>
        <v>14.5</v>
      </c>
      <c r="E16" s="10">
        <v>15</v>
      </c>
      <c r="F16" s="10">
        <f>E16+0.5</f>
        <v>15.5</v>
      </c>
      <c r="G16" s="10">
        <f>F16+0.5</f>
        <v>16</v>
      </c>
      <c r="H16" s="10">
        <f>G16+0.7</f>
        <v>16.7</v>
      </c>
      <c r="I16" s="10">
        <f>H16+0.7</f>
        <v>17.4</v>
      </c>
      <c r="K16" s="11" t="s">
        <v>45</v>
      </c>
      <c r="L16" s="11">
        <f t="shared" ref="L16:N16" si="26">M16-0.4</f>
        <v>9.8</v>
      </c>
      <c r="M16" s="11">
        <f t="shared" si="26"/>
        <v>10.2</v>
      </c>
      <c r="N16" s="11">
        <f t="shared" si="26"/>
        <v>10.6</v>
      </c>
      <c r="O16" s="11">
        <v>11</v>
      </c>
      <c r="P16" s="11">
        <f>O16+0.4</f>
        <v>11.4</v>
      </c>
      <c r="Q16" s="11">
        <f>P16+0.4</f>
        <v>11.8</v>
      </c>
      <c r="R16" s="11">
        <f t="shared" si="18"/>
        <v>12.4</v>
      </c>
      <c r="S16" s="11">
        <f t="shared" si="19"/>
        <v>13</v>
      </c>
    </row>
    <row r="17" ht="16.5" spans="1:19">
      <c r="A17" s="9" t="s">
        <v>46</v>
      </c>
      <c r="B17" s="10">
        <f>C17</f>
        <v>10</v>
      </c>
      <c r="C17" s="10">
        <f>D17</f>
        <v>10</v>
      </c>
      <c r="D17" s="10">
        <f>E17</f>
        <v>10</v>
      </c>
      <c r="E17" s="10">
        <v>10</v>
      </c>
      <c r="F17" s="10">
        <f>E17</f>
        <v>10</v>
      </c>
      <c r="G17" s="10">
        <f>E17</f>
        <v>10</v>
      </c>
      <c r="H17" s="10">
        <f>E17</f>
        <v>10</v>
      </c>
      <c r="I17" s="10">
        <f>E17</f>
        <v>10</v>
      </c>
      <c r="K17" s="11" t="s">
        <v>46</v>
      </c>
      <c r="L17" s="11">
        <f t="shared" ref="L17:N17" si="27">M17</f>
        <v>6.5</v>
      </c>
      <c r="M17" s="11">
        <f t="shared" si="27"/>
        <v>6.5</v>
      </c>
      <c r="N17" s="11">
        <f t="shared" si="27"/>
        <v>6.5</v>
      </c>
      <c r="O17" s="11">
        <v>6.5</v>
      </c>
      <c r="P17" s="11">
        <f t="shared" ref="P17:S17" si="28">O17</f>
        <v>6.5</v>
      </c>
      <c r="Q17" s="11">
        <f t="shared" si="28"/>
        <v>6.5</v>
      </c>
      <c r="R17" s="11">
        <f t="shared" si="28"/>
        <v>6.5</v>
      </c>
      <c r="S17" s="11">
        <f t="shared" si="28"/>
        <v>6.5</v>
      </c>
    </row>
    <row r="18" ht="16.5" spans="1:19">
      <c r="A18" s="9" t="s">
        <v>47</v>
      </c>
      <c r="B18" s="10">
        <f t="shared" ref="B18:B23" si="29">C18-1</f>
        <v>53</v>
      </c>
      <c r="C18" s="10">
        <f>D18-1</f>
        <v>54</v>
      </c>
      <c r="D18" s="10">
        <f t="shared" ref="D18:D23" si="30">E18-1</f>
        <v>55</v>
      </c>
      <c r="E18" s="10">
        <v>56</v>
      </c>
      <c r="F18" s="10">
        <f>E18+1</f>
        <v>57</v>
      </c>
      <c r="G18" s="10">
        <f>F18+1</f>
        <v>58</v>
      </c>
      <c r="H18" s="10">
        <f>G18+1.5</f>
        <v>59.5</v>
      </c>
      <c r="I18" s="10">
        <f>H18+1.5</f>
        <v>61</v>
      </c>
      <c r="K18" s="11" t="s">
        <v>48</v>
      </c>
      <c r="L18" s="11">
        <f t="shared" ref="L18:N18" si="31">M18</f>
        <v>7</v>
      </c>
      <c r="M18" s="11">
        <f t="shared" si="31"/>
        <v>7</v>
      </c>
      <c r="N18" s="11">
        <f t="shared" si="31"/>
        <v>7</v>
      </c>
      <c r="O18" s="11">
        <v>7</v>
      </c>
      <c r="P18" s="11">
        <f t="shared" ref="P18:S18" si="32">O18</f>
        <v>7</v>
      </c>
      <c r="Q18" s="11">
        <f t="shared" si="32"/>
        <v>7</v>
      </c>
      <c r="R18" s="11">
        <f t="shared" si="32"/>
        <v>7</v>
      </c>
      <c r="S18" s="11">
        <f t="shared" si="32"/>
        <v>7</v>
      </c>
    </row>
    <row r="19" ht="16.5" spans="1:19">
      <c r="A19" s="9" t="s">
        <v>49</v>
      </c>
      <c r="B19" s="10">
        <f t="shared" si="29"/>
        <v>52</v>
      </c>
      <c r="C19" s="10">
        <f>D19-1</f>
        <v>53</v>
      </c>
      <c r="D19" s="10">
        <f t="shared" si="30"/>
        <v>54</v>
      </c>
      <c r="E19" s="10">
        <v>55</v>
      </c>
      <c r="F19" s="10">
        <f>E19+1</f>
        <v>56</v>
      </c>
      <c r="G19" s="10">
        <f>F19+1</f>
        <v>57</v>
      </c>
      <c r="H19" s="10">
        <f>G19+1.5</f>
        <v>58.5</v>
      </c>
      <c r="I19" s="10">
        <f>H19+1.5</f>
        <v>60</v>
      </c>
      <c r="K19" s="11" t="s">
        <v>47</v>
      </c>
      <c r="L19" s="11">
        <f t="shared" ref="L19:N19" si="33">M19-1</f>
        <v>47</v>
      </c>
      <c r="M19" s="11">
        <f t="shared" si="33"/>
        <v>48</v>
      </c>
      <c r="N19" s="11">
        <f t="shared" si="33"/>
        <v>49</v>
      </c>
      <c r="O19" s="11">
        <v>50</v>
      </c>
      <c r="P19" s="11">
        <f>O19+1</f>
        <v>51</v>
      </c>
      <c r="Q19" s="11">
        <f>P19+1</f>
        <v>52</v>
      </c>
      <c r="R19" s="11">
        <f>Q19+1.5</f>
        <v>53.5</v>
      </c>
      <c r="S19" s="11">
        <f>R19+1.5</f>
        <v>55</v>
      </c>
    </row>
    <row r="20" ht="16.5" spans="1:19">
      <c r="A20" s="9" t="s">
        <v>50</v>
      </c>
      <c r="B20" s="10">
        <f t="shared" si="23"/>
        <v>35</v>
      </c>
      <c r="C20" s="10">
        <f t="shared" si="24"/>
        <v>35.5</v>
      </c>
      <c r="D20" s="10">
        <f t="shared" si="25"/>
        <v>36</v>
      </c>
      <c r="E20" s="10">
        <v>36.5</v>
      </c>
      <c r="F20" s="10">
        <f t="shared" ref="F20:H20" si="34">E20+0.5</f>
        <v>37</v>
      </c>
      <c r="G20" s="10">
        <f t="shared" si="34"/>
        <v>37.5</v>
      </c>
      <c r="H20" s="10">
        <f t="shared" si="34"/>
        <v>38</v>
      </c>
      <c r="I20" s="10">
        <f t="shared" ref="I20:I24" si="35">H20</f>
        <v>38</v>
      </c>
      <c r="K20" s="11" t="s">
        <v>49</v>
      </c>
      <c r="L20" s="11">
        <f t="shared" ref="L20:N20" si="36">M20-1</f>
        <v>48</v>
      </c>
      <c r="M20" s="11">
        <f t="shared" si="36"/>
        <v>49</v>
      </c>
      <c r="N20" s="11">
        <f t="shared" si="36"/>
        <v>50</v>
      </c>
      <c r="O20" s="11">
        <v>51</v>
      </c>
      <c r="P20" s="11">
        <f>O20+1</f>
        <v>52</v>
      </c>
      <c r="Q20" s="11">
        <f>P20+1</f>
        <v>53</v>
      </c>
      <c r="R20" s="11">
        <f>Q20+1.5</f>
        <v>54.5</v>
      </c>
      <c r="S20" s="11">
        <f>R20+1.5</f>
        <v>56</v>
      </c>
    </row>
    <row r="21" ht="33" spans="1:19">
      <c r="A21" s="12" t="s">
        <v>51</v>
      </c>
      <c r="B21" s="10">
        <f t="shared" si="23"/>
        <v>26</v>
      </c>
      <c r="C21" s="10">
        <f t="shared" si="24"/>
        <v>26.5</v>
      </c>
      <c r="D21" s="10">
        <f t="shared" si="25"/>
        <v>27</v>
      </c>
      <c r="E21" s="10">
        <v>27.5</v>
      </c>
      <c r="F21" s="10">
        <f t="shared" ref="F21:H21" si="37">E21+0.5</f>
        <v>28</v>
      </c>
      <c r="G21" s="10">
        <f t="shared" si="37"/>
        <v>28.5</v>
      </c>
      <c r="H21" s="10">
        <f t="shared" si="37"/>
        <v>29</v>
      </c>
      <c r="I21" s="13">
        <f t="shared" si="35"/>
        <v>29</v>
      </c>
      <c r="K21" s="14" t="s">
        <v>52</v>
      </c>
      <c r="L21" s="11">
        <f>M21-1</f>
        <v>16.5</v>
      </c>
      <c r="M21" s="11">
        <f>N21</f>
        <v>17.5</v>
      </c>
      <c r="N21" s="11">
        <f>O21-1</f>
        <v>17.5</v>
      </c>
      <c r="O21" s="11">
        <v>18.5</v>
      </c>
      <c r="P21" s="11">
        <f t="shared" ref="P21:S21" si="38">O21</f>
        <v>18.5</v>
      </c>
      <c r="Q21" s="11">
        <f>O21+1.5</f>
        <v>20</v>
      </c>
      <c r="R21" s="11">
        <f t="shared" si="38"/>
        <v>20</v>
      </c>
      <c r="S21" s="14">
        <f t="shared" si="38"/>
        <v>20</v>
      </c>
    </row>
    <row r="22" ht="33" spans="1:19">
      <c r="A22" s="9" t="s">
        <v>53</v>
      </c>
      <c r="B22" s="10">
        <f>C22</f>
        <v>15</v>
      </c>
      <c r="C22" s="10">
        <f t="shared" ref="C22:C24" si="39">D22</f>
        <v>15</v>
      </c>
      <c r="D22" s="10">
        <f>E22</f>
        <v>15</v>
      </c>
      <c r="E22" s="10">
        <v>15</v>
      </c>
      <c r="F22" s="10">
        <f t="shared" ref="F22:F24" si="40">E22</f>
        <v>15</v>
      </c>
      <c r="G22" s="10">
        <f>F22+2</f>
        <v>17</v>
      </c>
      <c r="H22" s="10">
        <f t="shared" ref="H22:H24" si="41">G22</f>
        <v>17</v>
      </c>
      <c r="I22" s="10">
        <f t="shared" si="35"/>
        <v>17</v>
      </c>
      <c r="K22" s="14" t="s">
        <v>54</v>
      </c>
      <c r="L22" s="15">
        <v>85</v>
      </c>
      <c r="M22" s="16">
        <v>88</v>
      </c>
      <c r="N22" s="16">
        <v>93</v>
      </c>
      <c r="O22" s="17">
        <v>98</v>
      </c>
      <c r="P22" s="16">
        <v>103</v>
      </c>
      <c r="Q22" s="16">
        <v>109</v>
      </c>
      <c r="R22" s="16">
        <v>115</v>
      </c>
      <c r="S22" s="16">
        <v>122</v>
      </c>
    </row>
    <row r="23" ht="33" spans="1:19">
      <c r="A23" s="12" t="s">
        <v>55</v>
      </c>
      <c r="B23" s="10">
        <f t="shared" si="29"/>
        <v>17</v>
      </c>
      <c r="C23" s="10">
        <f t="shared" si="39"/>
        <v>18</v>
      </c>
      <c r="D23" s="10">
        <f t="shared" si="30"/>
        <v>18</v>
      </c>
      <c r="E23" s="10">
        <v>19</v>
      </c>
      <c r="F23" s="10">
        <f t="shared" si="40"/>
        <v>19</v>
      </c>
      <c r="G23" s="10">
        <f>F23+1.5</f>
        <v>20.5</v>
      </c>
      <c r="H23" s="10">
        <f t="shared" si="41"/>
        <v>20.5</v>
      </c>
      <c r="I23" s="10">
        <f t="shared" si="35"/>
        <v>20.5</v>
      </c>
      <c r="K23" s="18" t="s">
        <v>56</v>
      </c>
      <c r="L23" s="18"/>
      <c r="M23" s="18"/>
      <c r="N23" s="18"/>
      <c r="O23" s="18"/>
      <c r="P23" s="18"/>
      <c r="Q23" s="18"/>
      <c r="R23" s="18"/>
      <c r="S23" s="19"/>
    </row>
    <row r="24" ht="16.5" spans="1:19">
      <c r="A24" s="9" t="s">
        <v>57</v>
      </c>
      <c r="B24" s="10">
        <f>C24</f>
        <v>3</v>
      </c>
      <c r="C24" s="10">
        <f t="shared" si="39"/>
        <v>3</v>
      </c>
      <c r="D24" s="10">
        <f>E24</f>
        <v>3</v>
      </c>
      <c r="E24" s="10">
        <v>3</v>
      </c>
      <c r="F24" s="10">
        <f t="shared" si="40"/>
        <v>3</v>
      </c>
      <c r="G24" s="10">
        <f>F24</f>
        <v>3</v>
      </c>
      <c r="H24" s="10">
        <f t="shared" si="41"/>
        <v>3</v>
      </c>
      <c r="I24" s="10">
        <f t="shared" si="35"/>
        <v>3</v>
      </c>
      <c r="K24" s="18" t="s">
        <v>58</v>
      </c>
      <c r="L24" s="18"/>
      <c r="M24" s="18"/>
      <c r="N24" s="18"/>
      <c r="O24" s="18"/>
      <c r="P24" s="18"/>
      <c r="Q24" s="18"/>
      <c r="R24" s="18"/>
      <c r="S24" s="19"/>
    </row>
    <row r="25" ht="16.5" spans="1:19">
      <c r="A25" s="18" t="s">
        <v>56</v>
      </c>
      <c r="B25" s="18"/>
      <c r="C25" s="18"/>
      <c r="D25" s="18"/>
      <c r="E25" s="18"/>
      <c r="F25" s="18"/>
      <c r="G25" s="18"/>
      <c r="H25" s="18"/>
      <c r="I25" s="19"/>
      <c r="K25" s="18" t="s">
        <v>59</v>
      </c>
      <c r="L25" s="18"/>
      <c r="M25" s="18"/>
      <c r="N25" s="18"/>
      <c r="O25" s="18"/>
      <c r="P25" s="18"/>
      <c r="Q25" s="18"/>
      <c r="R25" s="18"/>
      <c r="S25" s="19"/>
    </row>
    <row r="26" ht="16.5" spans="1:19">
      <c r="A26" s="18" t="s">
        <v>58</v>
      </c>
      <c r="B26" s="18"/>
      <c r="C26" s="18"/>
      <c r="D26" s="18"/>
      <c r="E26" s="18"/>
      <c r="F26" s="18"/>
      <c r="G26" s="18"/>
      <c r="H26" s="18"/>
      <c r="I26" s="19"/>
      <c r="K26" s="18" t="s">
        <v>60</v>
      </c>
      <c r="L26" s="18"/>
      <c r="M26" s="18"/>
      <c r="N26" s="18"/>
      <c r="O26" s="18"/>
      <c r="P26" s="18"/>
      <c r="Q26" s="18"/>
      <c r="R26" s="18"/>
      <c r="S26" s="19"/>
    </row>
    <row r="27" ht="16.5" spans="1:19">
      <c r="A27" s="18" t="s">
        <v>59</v>
      </c>
      <c r="B27" s="18"/>
      <c r="C27" s="18"/>
      <c r="D27" s="18"/>
      <c r="E27" s="18"/>
      <c r="F27" s="18"/>
      <c r="G27" s="18"/>
      <c r="H27" s="18"/>
      <c r="I27" s="20"/>
      <c r="K27" s="18" t="s">
        <v>61</v>
      </c>
      <c r="L27" s="18"/>
      <c r="M27" s="18"/>
      <c r="N27" s="18"/>
      <c r="O27" s="18"/>
      <c r="P27" s="18"/>
      <c r="Q27" s="18"/>
      <c r="R27" s="18"/>
      <c r="S27" s="18"/>
    </row>
    <row r="28" ht="16.5" spans="1:19">
      <c r="A28" s="21" t="s">
        <v>60</v>
      </c>
      <c r="B28" s="21"/>
      <c r="C28" s="21"/>
      <c r="D28" s="21"/>
      <c r="E28" s="21"/>
      <c r="F28" s="21"/>
      <c r="G28" s="21"/>
      <c r="H28" s="21"/>
      <c r="I28" s="20"/>
      <c r="K28" s="22"/>
      <c r="L28" s="19"/>
      <c r="M28" s="19"/>
      <c r="N28" s="19"/>
      <c r="O28" s="19"/>
      <c r="P28" s="19"/>
      <c r="Q28" s="19"/>
      <c r="R28" s="19"/>
      <c r="S28" s="23"/>
    </row>
    <row r="29" ht="16.5" spans="1:19">
      <c r="A29" s="24" t="s">
        <v>62</v>
      </c>
      <c r="B29" s="21"/>
      <c r="C29" s="21"/>
      <c r="D29" s="21"/>
      <c r="E29" s="21"/>
      <c r="F29" s="21"/>
      <c r="G29" s="21"/>
      <c r="H29" s="21"/>
      <c r="I29" s="20"/>
    </row>
    <row r="30" ht="16.5" spans="1:19">
      <c r="A30" s="25"/>
      <c r="B30" s="19"/>
      <c r="C30" s="19"/>
      <c r="D30" s="19"/>
      <c r="E30" s="19"/>
      <c r="F30" s="19"/>
      <c r="G30" s="19"/>
      <c r="H30" s="19"/>
      <c r="I30" s="20"/>
    </row>
    <row r="31" spans="1:19">
      <c r="A31" s="26"/>
      <c r="B31" s="20"/>
      <c r="C31" s="20"/>
      <c r="D31" s="20"/>
      <c r="E31" s="20"/>
      <c r="F31" s="20"/>
      <c r="G31" s="20"/>
      <c r="H31" s="20"/>
      <c r="I31" s="20"/>
    </row>
  </sheetData>
  <mergeCells count="20">
    <mergeCell ref="A1:I1"/>
    <mergeCell ref="K1:S1"/>
    <mergeCell ref="B2:E2"/>
    <mergeCell ref="G2:I2"/>
    <mergeCell ref="L2:O2"/>
    <mergeCell ref="Q2:S2"/>
    <mergeCell ref="B3:E3"/>
    <mergeCell ref="G3:I3"/>
    <mergeCell ref="L3:O3"/>
    <mergeCell ref="Q3:S3"/>
    <mergeCell ref="K23:R23"/>
    <mergeCell ref="K24:R24"/>
    <mergeCell ref="A25:H25"/>
    <mergeCell ref="K25:R25"/>
    <mergeCell ref="A26:H26"/>
    <mergeCell ref="K26:R26"/>
    <mergeCell ref="A27:H27"/>
    <mergeCell ref="K27:S27"/>
    <mergeCell ref="A28:H28"/>
    <mergeCell ref="A29:H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Jcp</cp:lastModifiedBy>
  <dcterms:created xsi:type="dcterms:W3CDTF">2026-05-14T02:34:38Z</dcterms:created>
  <dcterms:modified xsi:type="dcterms:W3CDTF">2026-05-14T02:36:07Z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CAA74945028C49FFB6FF0C25DCF8E3FA_11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