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<sst xmlns="http://schemas.openxmlformats.org/spreadsheetml/2006/main" count="1213" uniqueCount="414">
  <si>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</si>
  <si>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</si>
  <si>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</si>
  <si>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</si>
  <si>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</si>
  <si>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</si>
  <si>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</si>
  <si>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</si>
  <si>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</si>
  <si>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</si>
  <si>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</si>
  <si>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</si>
  <si>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</si>
  <si>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</si>
  <si>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</si>
  <si>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</si>
  <si>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</si>
  <si>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</si>
  <si>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</si>
  <si>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</si>
  <si>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</si>
  <si>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</si>
  <si>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</si>
  <si>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</si>
  <si>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</si>
  <si>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</si>
  <si>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</si>
  <si>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</si>
  <si>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</si>
  <si>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</si>
  <si>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</si>
  <si>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</si>
  <si>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</si>
  <si>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</si>
  <si>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</si>
  <si>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</si>
  <si>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</si>
  <si>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</si>
  <si>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</si>
  <si>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</si>
  <si>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</si>
  <si>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</si>
  <si>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</si>
  <si>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</si>
  <si>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</si>
  <si>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</si>
  <si>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</si>
  <si>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</si>
  <si>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</si>
  <si>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</si>
  <si>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</si>
  <si>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</si>
  <si>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</si>
  <si>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</si>
  <si>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</si>
  <si>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</si>
  <si>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</si>
  <si>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</si>
  <si>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青岛锦瑞麟服装有限公司松尚分厂</t>
  </si>
  <si>
    <t>订单基础信息</t>
  </si>
  <si>
    <t>生产•出货进度</t>
  </si>
  <si>
    <t>指示•确认资料</t>
  </si>
  <si>
    <t>款号</t>
  </si>
  <si>
    <t>TAMMAO92084</t>
  </si>
  <si>
    <t>合同交期</t>
  </si>
  <si>
    <t>产前确认样</t>
  </si>
  <si>
    <t>有</t>
  </si>
  <si>
    <t>无</t>
  </si>
  <si>
    <t>品名</t>
  </si>
  <si>
    <t>女式软壳裤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</si>
  <si>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</si>
  <si>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</si>
  <si>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</si>
  <si>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</si>
  <si>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</si>
  <si>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</si>
  <si>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</si>
  <si>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</si>
  <si>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</si>
  <si>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暂无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</si>
  <si>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</si>
  <si>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</si>
  <si>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</si>
  <si>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</si>
  <si>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</si>
  <si>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</si>
  <si>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</si>
  <si>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</si>
  <si>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</si>
  <si>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</si>
  <si>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</si>
  <si>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</si>
  <si>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</si>
  <si>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</si>
  <si>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</si>
  <si>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</si>
  <si>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</si>
  <si>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</si>
  <si>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</si>
  <si>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</si>
  <si>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</si>
  <si>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</si>
  <si>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</si>
  <si>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</si>
  <si>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</si>
  <si>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</si>
  <si>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</si>
  <si>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</si>
  <si>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</si>
  <si>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</si>
  <si>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XS-150/70B</t>
  </si>
  <si>
    <t>S-155/74B</t>
  </si>
  <si>
    <t>M-160/78B</t>
  </si>
  <si>
    <t>L-165/82B</t>
  </si>
  <si>
    <t>XL-170/86B</t>
  </si>
  <si>
    <t>XXL-175/90B</t>
  </si>
  <si>
    <t>未裁齐原因</t>
  </si>
  <si>
    <t>黑色</t>
  </si>
  <si>
    <t>陆续裁剪中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</si>
  <si>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</si>
  <si>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</si>
  <si>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M- 8件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</si>
  <si>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</si>
  <si>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</si>
  <si>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</si>
  <si>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</si>
  <si>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</si>
  <si>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</si>
  <si>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</si>
  <si>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</si>
  <si>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</si>
  <si>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</si>
  <si>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</si>
  <si>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</si>
  <si>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</si>
  <si>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</si>
  <si>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</si>
  <si>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</si>
  <si>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</si>
  <si>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</si>
  <si>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</si>
  <si>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</si>
  <si>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</si>
  <si>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</si>
  <si>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</si>
  <si>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</si>
  <si>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</si>
  <si>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</si>
  <si>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</si>
  <si>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</si>
  <si>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</si>
  <si>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</si>
  <si>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</si>
  <si>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</si>
  <si>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</si>
  <si>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</si>
  <si>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</si>
  <si>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</si>
  <si>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</si>
  <si>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</si>
  <si>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</si>
  <si>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洗前</t>
  </si>
  <si>
    <t>洗后</t>
  </si>
  <si>
    <t>150/70B</t>
  </si>
  <si>
    <t>155/74B</t>
  </si>
  <si>
    <t>160/78B</t>
  </si>
  <si>
    <t>165/82B</t>
  </si>
  <si>
    <t>170/86B</t>
  </si>
  <si>
    <t>175/90B</t>
  </si>
  <si>
    <t>180/94B</t>
  </si>
  <si>
    <t>黑色S</t>
  </si>
  <si>
    <t>裤外侧长</t>
  </si>
  <si>
    <t>+0.4</t>
  </si>
  <si>
    <t>0</t>
  </si>
  <si>
    <t>-0.3</t>
  </si>
  <si>
    <t>腰围</t>
  </si>
  <si>
    <t>+0.2</t>
  </si>
  <si>
    <t>+0</t>
  </si>
  <si>
    <t>臀围</t>
  </si>
  <si>
    <t>-0.6</t>
  </si>
  <si>
    <t>+1.5</t>
  </si>
  <si>
    <t>腿围</t>
  </si>
  <si>
    <t>+0.8</t>
  </si>
  <si>
    <t>+0.3</t>
  </si>
  <si>
    <t>-0.7</t>
  </si>
  <si>
    <t>膝围/2</t>
  </si>
  <si>
    <t>-0.2</t>
  </si>
  <si>
    <t>-0.4</t>
  </si>
  <si>
    <t>脚口/2</t>
  </si>
  <si>
    <t>前裆长</t>
  </si>
  <si>
    <t>后裆长</t>
  </si>
  <si>
    <t>前门襟长</t>
  </si>
  <si>
    <t>-0.5</t>
  </si>
  <si>
    <t>前插袋</t>
  </si>
  <si>
    <t>备注：</t>
  </si>
  <si>
    <t xml:space="preserve">     初期请洗测2-3件，有问题的另加测量数量。</t>
  </si>
  <si>
    <t>验货时间：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</si>
  <si>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</si>
  <si>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</si>
  <si>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</si>
  <si>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</si>
  <si>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</si>
  <si>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</si>
  <si>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</si>
  <si>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</si>
  <si>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</si>
  <si>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</si>
  <si>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</si>
  <si>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</si>
  <si>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</si>
  <si>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S#2件 M#2件,L#2件,XL#2件,XXL#2件,XXXL2件</t>
  </si>
  <si>
    <t>【耐水洗测试】：耐洗水测试明细（要求齐色、齐号）</t>
  </si>
  <si>
    <t>黑色：S#1件 M#1件,L#1件,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</si>
  <si>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</si>
  <si>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</si>
  <si>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</si>
  <si>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前侧袋拉链起拱不平。</t>
  </si>
  <si>
    <t>2， 腰袢下固定线不到边， 上端要平齐腰口。</t>
  </si>
  <si>
    <t xml:space="preserve">3，门禁下端合缝超针， 一定要在装饰线上。 </t>
  </si>
  <si>
    <t xml:space="preserve">4， 腰内贴不平服， 吃皱。 </t>
  </si>
  <si>
    <t xml:space="preserve">5，侧袋上口开线， 要求回针牢固。 </t>
  </si>
  <si>
    <t xml:space="preserve">6，侧腰内松紧不能毛刺。 </t>
  </si>
  <si>
    <t>【整改的严重缺陷及整改复核时间】</t>
  </si>
  <si>
    <t>服装品控部</t>
  </si>
  <si>
    <t>姓名</t>
  </si>
  <si>
    <t>尾期复核品质情况</t>
  </si>
  <si>
    <t>TAMMAN92046</t>
  </si>
  <si>
    <t>S黑色</t>
  </si>
  <si>
    <t>M黑色</t>
  </si>
  <si>
    <t>L黑色</t>
  </si>
  <si>
    <t>XL黑色</t>
  </si>
  <si>
    <t>XXL黑色</t>
  </si>
  <si>
    <t>XXXL黑色</t>
  </si>
  <si>
    <t>洗前/洗后</t>
  </si>
  <si>
    <t>裤外侧长（参考值）</t>
  </si>
  <si>
    <t>0/+0.5</t>
  </si>
  <si>
    <t>+1/+0.5</t>
  </si>
  <si>
    <t>+1/+1</t>
  </si>
  <si>
    <t>+0.5/+1</t>
  </si>
  <si>
    <t>0/0</t>
  </si>
  <si>
    <t>内裆长</t>
  </si>
  <si>
    <t>+2/+2</t>
  </si>
  <si>
    <t>+1/+2</t>
  </si>
  <si>
    <t>腰围 平量</t>
  </si>
  <si>
    <t>98</t>
  </si>
  <si>
    <t>0/-0.3</t>
  </si>
  <si>
    <t>+0.5/0</t>
  </si>
  <si>
    <t>+0.7</t>
  </si>
  <si>
    <t>腿围/2</t>
  </si>
  <si>
    <t>0/-0.5</t>
  </si>
  <si>
    <t>-0.6/-0.5</t>
  </si>
  <si>
    <t>前裆长 含腰</t>
  </si>
  <si>
    <t>后裆长 含腰</t>
  </si>
  <si>
    <t>前门襟长（不含腰）</t>
  </si>
  <si>
    <t>前腰宽</t>
  </si>
  <si>
    <t>后腰宽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</si>
  <si>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</si>
  <si>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</si>
  <si>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</si>
  <si>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</si>
  <si>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</si>
  <si>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</si>
  <si>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</si>
  <si>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</si>
  <si>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</si>
  <si>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</si>
  <si>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</si>
  <si>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</si>
  <si>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</si>
  <si>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</si>
  <si>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</si>
  <si>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</si>
  <si>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</si>
  <si>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</si>
  <si>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</si>
  <si>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</si>
  <si>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</si>
  <si>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</si>
  <si>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采购凭证编号：CGDD25043000048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</si>
  <si>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</si>
  <si>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</si>
  <si>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</si>
  <si>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</si>
  <si>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</si>
  <si>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</si>
  <si>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</si>
  <si>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</si>
  <si>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</si>
  <si>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</si>
  <si>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</si>
  <si>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</si>
  <si>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 xml:space="preserve">  </t>
  </si>
  <si>
    <t>【检验时成品完成情况及检验明细】</t>
  </si>
  <si>
    <t>①成品完成比例（%）：100%</t>
  </si>
  <si>
    <t>②检验明细：</t>
  </si>
  <si>
    <t>黑色： S#10件  M#20件, L#20件, XL#20件, XXL#10件</t>
  </si>
  <si>
    <t>情况说明：</t>
  </si>
  <si>
    <t xml:space="preserve">【问题点描述】  </t>
  </si>
  <si>
    <t>1, 腰里热转移起翘   1件</t>
  </si>
  <si>
    <t>2， 线头    1件</t>
  </si>
  <si>
    <t>3， 跳扣  1件</t>
  </si>
  <si>
    <t>4， 点位比印   1件</t>
  </si>
  <si>
    <t>5， 口袋角酒窝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</si>
  <si>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</si>
  <si>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</si>
  <si>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</si>
  <si>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</si>
  <si>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</si>
  <si>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</si>
  <si>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</si>
  <si>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</si>
  <si>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</si>
  <si>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孙乐军</t>
  </si>
  <si>
    <t>王淑玲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</si>
  <si>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</si>
  <si>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</si>
  <si>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</si>
  <si>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</si>
  <si>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</si>
  <si>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</si>
  <si>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</si>
  <si>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</si>
  <si>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</si>
  <si>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</si>
  <si>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</si>
  <si>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</si>
  <si>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</si>
  <si>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</si>
  <si>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青岛锦瑞麟</t>
  </si>
  <si>
    <t>4478</t>
  </si>
  <si>
    <t>50D涤纶四面弹</t>
  </si>
  <si>
    <t>TAMMAO91083/TAMMAO92084</t>
  </si>
  <si>
    <t>径向：-5 纬向：-2</t>
  </si>
  <si>
    <t>YES</t>
  </si>
  <si>
    <t>4479</t>
  </si>
  <si>
    <t>径向：-6 纬向：-2</t>
  </si>
  <si>
    <t>4498</t>
  </si>
  <si>
    <t>4499</t>
  </si>
  <si>
    <t>9424</t>
  </si>
  <si>
    <t>9405</t>
  </si>
  <si>
    <t>径向：-4纬向：-2</t>
  </si>
  <si>
    <t>9404</t>
  </si>
  <si>
    <t>径向：-3 纬向：-1</t>
  </si>
  <si>
    <t>9410</t>
  </si>
  <si>
    <t>径向：-4 纬向：-1</t>
  </si>
  <si>
    <t>9412</t>
  </si>
  <si>
    <t>径向：-4纬向：-1</t>
  </si>
  <si>
    <t>制表时间：4/28</t>
  </si>
  <si>
    <t>测试人签名：赵世云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</si>
  <si>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</si>
  <si>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6961</t>
  </si>
  <si>
    <t>TAMMAN91045/TAMMAN92046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</si>
  <si>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</si>
  <si>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</si>
  <si>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</si>
  <si>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</si>
  <si>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</si>
  <si>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</si>
  <si>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</si>
  <si>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</si>
  <si>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制表时间：3/28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</si>
  <si>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</si>
  <si>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</si>
  <si>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</si>
  <si>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</si>
  <si>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</si>
  <si>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</si>
  <si>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</si>
  <si>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</si>
  <si>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备注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</si>
  <si>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</si>
  <si>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</si>
  <si>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</si>
  <si>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</si>
  <si>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</si>
  <si>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</si>
  <si>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</si>
  <si>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</si>
  <si>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</si>
  <si>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</si>
  <si>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</si>
  <si>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</si>
  <si>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</si>
  <si>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</si>
  <si>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</si>
  <si>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</si>
  <si>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</si>
  <si>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</si>
  <si>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</si>
  <si>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</si>
  <si>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</si>
  <si>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</si>
  <si>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</si>
  <si>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</si>
  <si>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</si>
  <si>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</si>
  <si>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</si>
  <si>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烫标</t>
  </si>
  <si>
    <t>合格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</si>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</sst>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10" borderId="80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1" borderId="83" applyNumberFormat="0" applyAlignment="0" applyProtection="0">
      <alignment vertical="center"/>
    </xf>
    <xf numFmtId="0" fontId="54" fillId="12" borderId="84" applyNumberFormat="0" applyAlignment="0" applyProtection="0">
      <alignment vertical="center"/>
    </xf>
    <xf numFmtId="0" fontId="55" fillId="12" borderId="83" applyNumberFormat="0" applyAlignment="0" applyProtection="0">
      <alignment vertical="center"/>
    </xf>
    <xf numFmtId="0" fontId="56" fillId="13" borderId="85" applyNumberFormat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44" fillId="0" borderId="0"/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2" fillId="4" borderId="0" xfId="52" applyFill="1"/>
    <xf numFmtId="0" fontId="13" fillId="4" borderId="0" xfId="52" applyFont="1" applyFill="1" applyAlignment="1">
      <alignment horizontal="center"/>
    </xf>
    <xf numFmtId="0" fontId="14" fillId="4" borderId="0" xfId="52" applyFont="1" applyFill="1" applyAlignment="1">
      <alignment horizontal="center"/>
    </xf>
    <xf numFmtId="0" fontId="15" fillId="4" borderId="2" xfId="50" applyFont="1" applyFill="1" applyBorder="1" applyAlignment="1">
      <alignment horizontal="left" vertical="center"/>
    </xf>
    <xf numFmtId="0" fontId="12" fillId="4" borderId="2" xfId="50" applyFill="1" applyBorder="1" applyAlignment="1">
      <alignment horizontal="center" vertical="center"/>
    </xf>
    <xf numFmtId="0" fontId="15" fillId="4" borderId="2" xfId="50" applyFont="1" applyFill="1" applyBorder="1">
      <alignment vertical="center"/>
    </xf>
    <xf numFmtId="0" fontId="12" fillId="4" borderId="13" xfId="50" applyFill="1" applyBorder="1" applyAlignment="1">
      <alignment horizontal="center" vertical="center"/>
    </xf>
    <xf numFmtId="0" fontId="15" fillId="4" borderId="16" xfId="50" applyFont="1" applyFill="1" applyBorder="1" applyAlignment="1">
      <alignment horizontal="left" vertical="center"/>
    </xf>
    <xf numFmtId="0" fontId="12" fillId="4" borderId="16" xfId="50" applyFill="1" applyBorder="1" applyAlignment="1">
      <alignment horizontal="center" vertical="center"/>
    </xf>
    <xf numFmtId="0" fontId="12" fillId="4" borderId="17" xfId="50" applyFill="1" applyBorder="1" applyAlignment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5" fillId="4" borderId="13" xfId="52" applyFont="1" applyFill="1" applyBorder="1" applyAlignment="1">
      <alignment horizontal="center" vertical="center"/>
    </xf>
    <xf numFmtId="0" fontId="15" fillId="4" borderId="18" xfId="52" applyFont="1" applyFill="1" applyBorder="1" applyAlignment="1">
      <alignment horizontal="center" vertical="center"/>
    </xf>
    <xf numFmtId="0" fontId="16" fillId="0" borderId="6" xfId="51" applyFont="1" applyBorder="1" applyAlignment="1">
      <alignment horizontal="center"/>
    </xf>
    <xf numFmtId="0" fontId="16" fillId="0" borderId="2" xfId="51" applyFont="1" applyBorder="1" applyAlignment="1">
      <alignment horizontal="center"/>
    </xf>
    <xf numFmtId="0" fontId="17" fillId="0" borderId="2" xfId="51" applyFont="1" applyBorder="1" applyAlignment="1">
      <alignment horizontal="center"/>
    </xf>
    <xf numFmtId="0" fontId="16" fillId="0" borderId="13" xfId="51" applyFont="1" applyBorder="1" applyAlignment="1">
      <alignment horizontal="center"/>
    </xf>
    <xf numFmtId="49" fontId="12" fillId="0" borderId="2" xfId="55" applyNumberFormat="1" applyFont="1" applyBorder="1">
      <alignment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16" fillId="0" borderId="19" xfId="51" applyFont="1" applyBorder="1" applyAlignment="1">
      <alignment horizontal="center"/>
    </xf>
    <xf numFmtId="177" fontId="18" fillId="0" borderId="2" xfId="51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177" fontId="18" fillId="0" borderId="13" xfId="51" applyNumberFormat="1" applyFont="1" applyBorder="1" applyAlignment="1">
      <alignment horizontal="center"/>
    </xf>
    <xf numFmtId="49" fontId="15" fillId="4" borderId="20" xfId="53" applyNumberFormat="1" applyFont="1" applyFill="1" applyBorder="1" applyAlignment="1">
      <alignment horizontal="center" vertical="center"/>
    </xf>
    <xf numFmtId="177" fontId="18" fillId="4" borderId="2" xfId="51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49" fontId="12" fillId="4" borderId="2" xfId="53" applyNumberFormat="1" applyFont="1" applyFill="1" applyBorder="1" applyAlignment="1">
      <alignment horizontal="center" vertical="center"/>
    </xf>
    <xf numFmtId="49" fontId="15" fillId="4" borderId="21" xfId="53" applyNumberFormat="1" applyFont="1" applyFill="1" applyBorder="1" applyAlignment="1">
      <alignment horizontal="center" vertical="center"/>
    </xf>
    <xf numFmtId="0" fontId="12" fillId="0" borderId="0" xfId="50" applyAlignment="1">
      <alignment horizontal="left" vertical="center"/>
    </xf>
    <xf numFmtId="0" fontId="19" fillId="0" borderId="22" xfId="50" applyFont="1" applyBorder="1" applyAlignment="1">
      <alignment horizontal="center" vertical="top"/>
    </xf>
    <xf numFmtId="0" fontId="20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2" fillId="0" borderId="25" xfId="50" applyFont="1" applyBorder="1">
      <alignment vertical="center"/>
    </xf>
    <xf numFmtId="0" fontId="20" fillId="0" borderId="25" xfId="50" applyFont="1" applyBorder="1">
      <alignment vertical="center"/>
    </xf>
    <xf numFmtId="0" fontId="21" fillId="0" borderId="26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20" fillId="0" borderId="25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center"/>
    </xf>
    <xf numFmtId="0" fontId="22" fillId="0" borderId="29" xfId="50" applyFont="1" applyBorder="1" applyAlignment="1">
      <alignment horizontal="center" vertical="center"/>
    </xf>
    <xf numFmtId="0" fontId="20" fillId="0" borderId="30" xfId="50" applyFont="1" applyBorder="1">
      <alignment vertical="center"/>
    </xf>
    <xf numFmtId="0" fontId="21" fillId="0" borderId="31" xfId="50" applyFont="1" applyBorder="1" applyAlignment="1">
      <alignment horizontal="center" vertical="center"/>
    </xf>
    <xf numFmtId="0" fontId="20" fillId="0" borderId="31" xfId="50" applyFont="1" applyBorder="1">
      <alignment vertical="center"/>
    </xf>
    <xf numFmtId="58" fontId="22" fillId="0" borderId="31" xfId="50" applyNumberFormat="1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20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horizontal="right" vertical="center"/>
    </xf>
    <xf numFmtId="0" fontId="20" fillId="0" borderId="31" xfId="50" applyFont="1" applyBorder="1" applyAlignment="1">
      <alignment horizontal="left" vertical="center"/>
    </xf>
    <xf numFmtId="0" fontId="22" fillId="0" borderId="31" xfId="50" applyFont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0" fillId="0" borderId="33" xfId="50" applyFont="1" applyBorder="1">
      <alignment vertical="center"/>
    </xf>
    <xf numFmtId="0" fontId="21" fillId="0" borderId="34" xfId="50" applyFont="1" applyBorder="1" applyAlignment="1">
      <alignment horizontal="right" vertical="center"/>
    </xf>
    <xf numFmtId="0" fontId="20" fillId="0" borderId="34" xfId="50" applyFont="1" applyBorder="1">
      <alignment vertical="center"/>
    </xf>
    <xf numFmtId="0" fontId="22" fillId="0" borderId="34" xfId="50" applyFont="1" applyBorder="1">
      <alignment vertical="center"/>
    </xf>
    <xf numFmtId="0" fontId="22" fillId="4" borderId="34" xfId="50" applyFont="1" applyFill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0" fillId="0" borderId="0" xfId="50" applyFont="1">
      <alignment vertical="center"/>
    </xf>
    <xf numFmtId="0" fontId="22" fillId="0" borderId="0" xfId="50" applyFont="1">
      <alignment vertical="center"/>
    </xf>
    <xf numFmtId="0" fontId="22" fillId="0" borderId="0" xfId="50" applyFont="1" applyAlignment="1">
      <alignment horizontal="left" vertical="center"/>
    </xf>
    <xf numFmtId="0" fontId="20" fillId="0" borderId="23" xfId="50" applyFont="1" applyBorder="1">
      <alignment vertical="center"/>
    </xf>
    <xf numFmtId="0" fontId="20" fillId="0" borderId="28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2" fillId="0" borderId="31" xfId="50" applyFont="1" applyBorder="1">
      <alignment vertical="center"/>
    </xf>
    <xf numFmtId="0" fontId="22" fillId="0" borderId="37" xfId="50" applyFont="1" applyBorder="1" applyAlignment="1">
      <alignment horizontal="left" vertical="center"/>
    </xf>
    <xf numFmtId="0" fontId="22" fillId="0" borderId="38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23" fillId="0" borderId="40" xfId="50" applyFont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24" fillId="0" borderId="40" xfId="50" applyFont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24" fillId="0" borderId="39" xfId="50" applyFont="1" applyBorder="1" applyAlignment="1">
      <alignment horizontal="left" vertical="center"/>
    </xf>
    <xf numFmtId="0" fontId="22" fillId="0" borderId="40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 wrapText="1"/>
    </xf>
    <xf numFmtId="0" fontId="22" fillId="0" borderId="31" xfId="50" applyFont="1" applyBorder="1" applyAlignment="1">
      <alignment horizontal="left" vertical="center" wrapText="1"/>
    </xf>
    <xf numFmtId="0" fontId="22" fillId="0" borderId="32" xfId="50" applyFont="1" applyBorder="1" applyAlignment="1">
      <alignment horizontal="left" vertical="center" wrapText="1"/>
    </xf>
    <xf numFmtId="0" fontId="20" fillId="0" borderId="33" xfId="50" applyFont="1" applyBorder="1" applyAlignment="1">
      <alignment horizontal="left" vertical="center"/>
    </xf>
    <xf numFmtId="0" fontId="12" fillId="0" borderId="34" xfId="50" applyBorder="1" applyAlignment="1">
      <alignment horizontal="left" vertical="center"/>
    </xf>
    <xf numFmtId="0" fontId="12" fillId="0" borderId="35" xfId="50" applyBorder="1" applyAlignment="1">
      <alignment horizontal="left" vertical="center"/>
    </xf>
    <xf numFmtId="0" fontId="20" fillId="0" borderId="42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1" fillId="4" borderId="40" xfId="50" applyFont="1" applyFill="1" applyBorder="1" applyAlignment="1">
      <alignment horizontal="left" vertical="center"/>
    </xf>
    <xf numFmtId="0" fontId="21" fillId="4" borderId="38" xfId="50" applyFont="1" applyFill="1" applyBorder="1" applyAlignment="1">
      <alignment horizontal="left" vertical="center"/>
    </xf>
    <xf numFmtId="0" fontId="21" fillId="4" borderId="39" xfId="50" applyFont="1" applyFill="1" applyBorder="1" applyAlignment="1">
      <alignment horizontal="left" vertical="center"/>
    </xf>
    <xf numFmtId="0" fontId="22" fillId="4" borderId="40" xfId="50" applyFont="1" applyFill="1" applyBorder="1" applyAlignment="1">
      <alignment horizontal="left" vertical="center"/>
    </xf>
    <xf numFmtId="0" fontId="22" fillId="4" borderId="38" xfId="50" applyFont="1" applyFill="1" applyBorder="1" applyAlignment="1">
      <alignment horizontal="left" vertical="center"/>
    </xf>
    <xf numFmtId="0" fontId="22" fillId="4" borderId="39" xfId="50" applyFont="1" applyFill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3" fillId="0" borderId="23" xfId="50" applyFont="1" applyBorder="1" applyAlignment="1">
      <alignment horizontal="left" vertical="center"/>
    </xf>
    <xf numFmtId="0" fontId="23" fillId="0" borderId="25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22" fillId="0" borderId="34" xfId="50" applyFont="1" applyBorder="1" applyAlignment="1">
      <alignment horizontal="center" vertical="center"/>
    </xf>
    <xf numFmtId="58" fontId="22" fillId="0" borderId="34" xfId="50" applyNumberFormat="1" applyFont="1" applyBorder="1">
      <alignment vertical="center"/>
    </xf>
    <xf numFmtId="0" fontId="20" fillId="0" borderId="34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5" fillId="0" borderId="22" xfId="50" applyFont="1" applyBorder="1" applyAlignment="1">
      <alignment horizontal="center" vertical="top"/>
    </xf>
    <xf numFmtId="0" fontId="15" fillId="0" borderId="48" xfId="50" applyFont="1" applyBorder="1" applyAlignment="1">
      <alignment horizontal="left" vertical="center"/>
    </xf>
    <xf numFmtId="0" fontId="15" fillId="0" borderId="24" xfId="50" applyFont="1" applyBorder="1" applyAlignment="1">
      <alignment horizontal="center" vertical="center"/>
    </xf>
    <xf numFmtId="0" fontId="23" fillId="0" borderId="24" xfId="50" applyFont="1" applyBorder="1" applyAlignment="1">
      <alignment horizontal="left" vertical="center"/>
    </xf>
    <xf numFmtId="0" fontId="12" fillId="0" borderId="24" xfId="50" applyBorder="1" applyAlignment="1">
      <alignment horizontal="center" vertical="center"/>
    </xf>
    <xf numFmtId="0" fontId="12" fillId="0" borderId="49" xfId="50" applyBorder="1" applyAlignment="1">
      <alignment horizontal="center" vertical="center"/>
    </xf>
    <xf numFmtId="0" fontId="23" fillId="0" borderId="23" xfId="50" applyFont="1" applyBorder="1" applyAlignment="1">
      <alignment horizontal="center" vertical="center"/>
    </xf>
    <xf numFmtId="0" fontId="23" fillId="0" borderId="25" xfId="50" applyFont="1" applyBorder="1" applyAlignment="1">
      <alignment horizontal="center" vertical="center"/>
    </xf>
    <xf numFmtId="0" fontId="23" fillId="0" borderId="41" xfId="50" applyFont="1" applyBorder="1" applyAlignment="1">
      <alignment horizontal="center" vertical="center"/>
    </xf>
    <xf numFmtId="0" fontId="15" fillId="0" borderId="23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15" fillId="0" borderId="41" xfId="50" applyFont="1" applyBorder="1" applyAlignment="1">
      <alignment horizontal="center" vertical="center"/>
    </xf>
    <xf numFmtId="0" fontId="23" fillId="0" borderId="30" xfId="50" applyFont="1" applyBorder="1" applyAlignment="1">
      <alignment horizontal="left" vertical="center"/>
    </xf>
    <xf numFmtId="0" fontId="21" fillId="0" borderId="32" xfId="50" applyFont="1" applyBorder="1" applyAlignment="1">
      <alignment horizontal="center" vertical="center"/>
    </xf>
    <xf numFmtId="0" fontId="23" fillId="0" borderId="31" xfId="50" applyFont="1" applyBorder="1" applyAlignment="1">
      <alignment horizontal="left" vertical="center"/>
    </xf>
    <xf numFmtId="14" fontId="26" fillId="0" borderId="31" xfId="50" applyNumberFormat="1" applyFont="1" applyBorder="1" applyAlignment="1">
      <alignment horizontal="center" vertical="center" wrapText="1"/>
    </xf>
    <xf numFmtId="14" fontId="26" fillId="0" borderId="32" xfId="50" applyNumberFormat="1" applyFont="1" applyBorder="1" applyAlignment="1">
      <alignment horizontal="center" vertical="center" wrapText="1"/>
    </xf>
    <xf numFmtId="0" fontId="21" fillId="0" borderId="31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3" fillId="0" borderId="30" xfId="50" applyFont="1" applyBorder="1">
      <alignment vertical="center"/>
    </xf>
    <xf numFmtId="9" fontId="21" fillId="0" borderId="31" xfId="50" applyNumberFormat="1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23" fillId="0" borderId="31" xfId="50" applyFont="1" applyBorder="1" applyAlignment="1">
      <alignment horizontal="center" vertical="center"/>
    </xf>
    <xf numFmtId="0" fontId="23" fillId="0" borderId="32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21" fillId="0" borderId="30" xfId="50" applyFont="1" applyBorder="1" applyAlignment="1">
      <alignment horizontal="left" vertical="center"/>
    </xf>
    <xf numFmtId="0" fontId="27" fillId="0" borderId="33" xfId="50" applyFont="1" applyBorder="1">
      <alignment vertical="center"/>
    </xf>
    <xf numFmtId="0" fontId="21" fillId="0" borderId="34" xfId="50" applyFont="1" applyBorder="1" applyAlignment="1">
      <alignment horizontal="center" vertical="center" wrapText="1"/>
    </xf>
    <xf numFmtId="0" fontId="21" fillId="0" borderId="35" xfId="50" applyFont="1" applyBorder="1" applyAlignment="1">
      <alignment horizontal="center" vertical="center" wrapText="1"/>
    </xf>
    <xf numFmtId="0" fontId="23" fillId="0" borderId="33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14" fontId="21" fillId="0" borderId="34" xfId="50" applyNumberFormat="1" applyFont="1" applyBorder="1" applyAlignment="1">
      <alignment horizontal="center" vertical="center"/>
    </xf>
    <xf numFmtId="14" fontId="21" fillId="0" borderId="35" xfId="50" applyNumberFormat="1" applyFont="1" applyBorder="1" applyAlignment="1">
      <alignment horizontal="center" vertical="center"/>
    </xf>
    <xf numFmtId="0" fontId="23" fillId="0" borderId="35" xfId="50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23" fillId="0" borderId="23" xfId="50" applyFont="1" applyBorder="1">
      <alignment vertical="center"/>
    </xf>
    <xf numFmtId="0" fontId="12" fillId="0" borderId="25" xfId="50" applyBorder="1" applyAlignment="1">
      <alignment horizontal="left" vertical="center"/>
    </xf>
    <xf numFmtId="0" fontId="21" fillId="0" borderId="25" xfId="50" applyFont="1" applyBorder="1" applyAlignment="1">
      <alignment horizontal="left" vertical="center"/>
    </xf>
    <xf numFmtId="0" fontId="12" fillId="0" borderId="25" xfId="50" applyBorder="1">
      <alignment vertical="center"/>
    </xf>
    <xf numFmtId="0" fontId="23" fillId="0" borderId="25" xfId="50" applyFont="1" applyBorder="1">
      <alignment vertical="center"/>
    </xf>
    <xf numFmtId="0" fontId="21" fillId="0" borderId="41" xfId="50" applyFont="1" applyBorder="1" applyAlignment="1">
      <alignment horizontal="left" vertical="center"/>
    </xf>
    <xf numFmtId="0" fontId="12" fillId="0" borderId="31" xfId="50" applyBorder="1" applyAlignment="1">
      <alignment horizontal="left" vertical="center"/>
    </xf>
    <xf numFmtId="0" fontId="12" fillId="0" borderId="31" xfId="50" applyBorder="1">
      <alignment vertical="center"/>
    </xf>
    <xf numFmtId="0" fontId="23" fillId="0" borderId="31" xfId="50" applyFont="1" applyBorder="1">
      <alignment vertical="center"/>
    </xf>
    <xf numFmtId="0" fontId="23" fillId="0" borderId="0" xfId="50" applyFont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2" fillId="0" borderId="23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3" fillId="0" borderId="33" xfId="50" applyFont="1" applyBorder="1" applyAlignment="1">
      <alignment horizontal="center" vertical="center"/>
    </xf>
    <xf numFmtId="0" fontId="23" fillId="0" borderId="34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3" fillId="0" borderId="44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5" fillId="0" borderId="51" xfId="50" applyFont="1" applyBorder="1">
      <alignment vertical="center"/>
    </xf>
    <xf numFmtId="0" fontId="21" fillId="0" borderId="52" xfId="50" applyFont="1" applyBorder="1" applyAlignment="1">
      <alignment horizontal="center" vertical="center"/>
    </xf>
    <xf numFmtId="0" fontId="15" fillId="0" borderId="52" xfId="50" applyFont="1" applyBorder="1">
      <alignment vertical="center"/>
    </xf>
    <xf numFmtId="0" fontId="21" fillId="0" borderId="52" xfId="50" applyFont="1" applyBorder="1">
      <alignment vertical="center"/>
    </xf>
    <xf numFmtId="58" fontId="12" fillId="0" borderId="52" xfId="50" applyNumberFormat="1" applyBorder="1">
      <alignment vertical="center"/>
    </xf>
    <xf numFmtId="0" fontId="15" fillId="0" borderId="52" xfId="50" applyFont="1" applyBorder="1" applyAlignment="1">
      <alignment horizontal="center" vertical="center"/>
    </xf>
    <xf numFmtId="0" fontId="21" fillId="0" borderId="53" xfId="50" applyFont="1" applyBorder="1" applyAlignment="1">
      <alignment horizontal="center" vertical="center"/>
    </xf>
    <xf numFmtId="0" fontId="15" fillId="0" borderId="54" xfId="50" applyFont="1" applyBorder="1" applyAlignment="1">
      <alignment horizontal="left" vertical="center"/>
    </xf>
    <xf numFmtId="0" fontId="15" fillId="0" borderId="52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15" fillId="0" borderId="56" xfId="50" applyFont="1" applyBorder="1" applyAlignment="1">
      <alignment horizontal="left" vertical="center"/>
    </xf>
    <xf numFmtId="0" fontId="15" fillId="0" borderId="57" xfId="50" applyFont="1" applyBorder="1" applyAlignment="1">
      <alignment horizontal="left" vertical="center"/>
    </xf>
    <xf numFmtId="0" fontId="15" fillId="0" borderId="58" xfId="50" applyFont="1" applyBorder="1" applyAlignment="1">
      <alignment horizontal="left" vertical="center"/>
    </xf>
    <xf numFmtId="0" fontId="15" fillId="0" borderId="33" xfId="50" applyFont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12" fillId="0" borderId="52" xfId="50" applyBorder="1" applyAlignment="1">
      <alignment horizontal="center" vertical="center"/>
    </xf>
    <xf numFmtId="0" fontId="12" fillId="0" borderId="53" xfId="50" applyBorder="1" applyAlignment="1">
      <alignment horizontal="center" vertical="center"/>
    </xf>
    <xf numFmtId="0" fontId="28" fillId="4" borderId="0" xfId="52" applyFont="1" applyFill="1"/>
    <xf numFmtId="49" fontId="28" fillId="4" borderId="0" xfId="52" applyNumberFormat="1" applyFont="1" applyFill="1"/>
    <xf numFmtId="0" fontId="29" fillId="4" borderId="0" xfId="52" applyFont="1" applyFill="1" applyAlignment="1">
      <alignment horizontal="center"/>
    </xf>
    <xf numFmtId="0" fontId="28" fillId="4" borderId="0" xfId="52" applyFont="1" applyFill="1" applyAlignment="1">
      <alignment horizontal="center"/>
    </xf>
    <xf numFmtId="0" fontId="28" fillId="4" borderId="6" xfId="52" applyFont="1" applyFill="1" applyBorder="1" applyAlignment="1">
      <alignment horizontal="center"/>
    </xf>
    <xf numFmtId="49" fontId="29" fillId="4" borderId="2" xfId="50" applyNumberFormat="1" applyFont="1" applyFill="1" applyBorder="1" applyAlignment="1">
      <alignment horizontal="left" vertical="center"/>
    </xf>
    <xf numFmtId="0" fontId="29" fillId="4" borderId="2" xfId="52" applyFont="1" applyFill="1" applyBorder="1" applyAlignment="1">
      <alignment horizontal="center" vertical="center"/>
    </xf>
    <xf numFmtId="49" fontId="12" fillId="4" borderId="2" xfId="52" applyNumberFormat="1" applyFill="1" applyBorder="1" applyAlignment="1">
      <alignment horizontal="center" vertical="center"/>
    </xf>
    <xf numFmtId="0" fontId="30" fillId="4" borderId="2" xfId="52" applyFont="1" applyFill="1" applyBorder="1" applyAlignment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0" fontId="29" fillId="4" borderId="2" xfId="53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/>
    </xf>
    <xf numFmtId="177" fontId="31" fillId="5" borderId="2" xfId="0" applyNumberFormat="1" applyFont="1" applyFill="1" applyBorder="1" applyAlignment="1">
      <alignment horizontal="center"/>
    </xf>
    <xf numFmtId="177" fontId="31" fillId="6" borderId="2" xfId="0" applyNumberFormat="1" applyFont="1" applyFill="1" applyBorder="1" applyAlignment="1">
      <alignment horizontal="center"/>
    </xf>
    <xf numFmtId="49" fontId="29" fillId="4" borderId="2" xfId="53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177" fontId="31" fillId="5" borderId="5" xfId="0" applyNumberFormat="1" applyFont="1" applyFill="1" applyBorder="1" applyAlignment="1">
      <alignment horizontal="center"/>
    </xf>
    <xf numFmtId="177" fontId="31" fillId="5" borderId="6" xfId="0" applyNumberFormat="1" applyFont="1" applyFill="1" applyBorder="1" applyAlignment="1">
      <alignment horizontal="center"/>
    </xf>
    <xf numFmtId="177" fontId="31" fillId="5" borderId="7" xfId="0" applyNumberFormat="1" applyFont="1" applyFill="1" applyBorder="1" applyAlignment="1">
      <alignment horizontal="center"/>
    </xf>
    <xf numFmtId="49" fontId="32" fillId="4" borderId="2" xfId="53" applyNumberFormat="1" applyFont="1" applyFill="1" applyBorder="1" applyAlignment="1">
      <alignment horizontal="center" vertical="center"/>
    </xf>
    <xf numFmtId="0" fontId="29" fillId="4" borderId="0" xfId="52" applyFont="1" applyFill="1"/>
    <xf numFmtId="177" fontId="18" fillId="0" borderId="10" xfId="51" applyNumberFormat="1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0" fillId="4" borderId="0" xfId="53" applyFont="1" applyFill="1">
      <alignment vertical="center"/>
    </xf>
    <xf numFmtId="49" fontId="0" fillId="4" borderId="0" xfId="53" applyNumberFormat="1" applyFont="1" applyFill="1">
      <alignment vertical="center"/>
    </xf>
    <xf numFmtId="177" fontId="18" fillId="0" borderId="0" xfId="51" applyNumberFormat="1" applyFont="1" applyAlignment="1">
      <alignment horizontal="center"/>
    </xf>
    <xf numFmtId="49" fontId="29" fillId="4" borderId="0" xfId="52" applyNumberFormat="1" applyFont="1" applyFill="1"/>
    <xf numFmtId="0" fontId="33" fillId="0" borderId="22" xfId="50" applyFont="1" applyBorder="1" applyAlignment="1">
      <alignment horizontal="center" vertical="top"/>
    </xf>
    <xf numFmtId="14" fontId="21" fillId="0" borderId="31" xfId="50" applyNumberFormat="1" applyFont="1" applyBorder="1" applyAlignment="1">
      <alignment horizontal="center" vertical="center" wrapText="1"/>
    </xf>
    <xf numFmtId="14" fontId="21" fillId="0" borderId="32" xfId="50" applyNumberFormat="1" applyFont="1" applyBorder="1" applyAlignment="1">
      <alignment horizontal="center" vertical="center" wrapText="1"/>
    </xf>
    <xf numFmtId="14" fontId="21" fillId="0" borderId="31" xfId="50" applyNumberFormat="1" applyFont="1" applyBorder="1" applyAlignment="1">
      <alignment horizontal="center" vertical="center"/>
    </xf>
    <xf numFmtId="14" fontId="21" fillId="0" borderId="32" xfId="50" applyNumberFormat="1" applyFont="1" applyBorder="1" applyAlignment="1">
      <alignment horizontal="center" vertical="center"/>
    </xf>
    <xf numFmtId="0" fontId="23" fillId="0" borderId="59" xfId="50" applyFont="1" applyBorder="1" applyAlignment="1">
      <alignment horizontal="left" vertical="center"/>
    </xf>
    <xf numFmtId="0" fontId="23" fillId="0" borderId="42" xfId="50" applyFont="1" applyBorder="1" applyAlignment="1">
      <alignment horizontal="left" vertical="center"/>
    </xf>
    <xf numFmtId="0" fontId="23" fillId="0" borderId="60" xfId="50" applyFont="1" applyBorder="1" applyAlignment="1">
      <alignment horizontal="left" vertical="center"/>
    </xf>
    <xf numFmtId="0" fontId="23" fillId="0" borderId="56" xfId="50" applyFont="1" applyBorder="1">
      <alignment vertical="center"/>
    </xf>
    <xf numFmtId="0" fontId="12" fillId="0" borderId="57" xfId="50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12" fillId="0" borderId="57" xfId="50" applyBorder="1">
      <alignment vertical="center"/>
    </xf>
    <xf numFmtId="0" fontId="23" fillId="0" borderId="57" xfId="50" applyFont="1" applyBorder="1">
      <alignment vertical="center"/>
    </xf>
    <xf numFmtId="0" fontId="21" fillId="0" borderId="58" xfId="50" applyFont="1" applyBorder="1" applyAlignment="1">
      <alignment horizontal="left" vertical="center"/>
    </xf>
    <xf numFmtId="0" fontId="23" fillId="0" borderId="56" xfId="50" applyFont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23" fillId="0" borderId="57" xfId="50" applyFont="1" applyBorder="1" applyAlignment="1">
      <alignment horizontal="center" vertical="center"/>
    </xf>
    <xf numFmtId="0" fontId="12" fillId="0" borderId="57" xfId="50" applyBorder="1" applyAlignment="1">
      <alignment horizontal="center" vertical="center"/>
    </xf>
    <xf numFmtId="0" fontId="12" fillId="0" borderId="31" xfId="50" applyBorder="1" applyAlignment="1">
      <alignment horizontal="center" vertical="center"/>
    </xf>
    <xf numFmtId="0" fontId="23" fillId="0" borderId="0" xfId="50" applyFont="1">
      <alignment vertical="center"/>
    </xf>
    <xf numFmtId="0" fontId="23" fillId="0" borderId="44" xfId="50" applyFont="1" applyBorder="1" applyAlignment="1">
      <alignment horizontal="left" vertical="center" wrapText="1"/>
    </xf>
    <xf numFmtId="0" fontId="23" fillId="0" borderId="45" xfId="50" applyFont="1" applyBorder="1" applyAlignment="1">
      <alignment horizontal="left" vertical="center" wrapText="1"/>
    </xf>
    <xf numFmtId="0" fontId="23" fillId="0" borderId="46" xfId="50" applyFont="1" applyBorder="1" applyAlignment="1">
      <alignment horizontal="left" vertical="center" wrapText="1"/>
    </xf>
    <xf numFmtId="0" fontId="23" fillId="0" borderId="61" xfId="50" applyFont="1" applyBorder="1" applyAlignment="1">
      <alignment horizontal="left" vertical="center"/>
    </xf>
    <xf numFmtId="0" fontId="23" fillId="0" borderId="62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/>
    </xf>
    <xf numFmtId="0" fontId="34" fillId="0" borderId="64" xfId="50" applyFont="1" applyBorder="1" applyAlignment="1">
      <alignment horizontal="left" vertical="center" wrapText="1"/>
    </xf>
    <xf numFmtId="0" fontId="35" fillId="0" borderId="31" xfId="55" applyFont="1" applyBorder="1" applyAlignment="1">
      <alignment horizontal="center" vertical="center"/>
    </xf>
    <xf numFmtId="0" fontId="26" fillId="0" borderId="30" xfId="55" applyFont="1" applyBorder="1">
      <alignment vertical="center"/>
    </xf>
    <xf numFmtId="0" fontId="26" fillId="0" borderId="32" xfId="50" applyFont="1" applyBorder="1" applyAlignment="1">
      <alignment horizontal="center" vertical="center" wrapText="1"/>
    </xf>
    <xf numFmtId="0" fontId="36" fillId="0" borderId="32" xfId="50" applyFont="1" applyBorder="1" applyAlignment="1">
      <alignment horizontal="left" vertical="center" wrapText="1"/>
    </xf>
    <xf numFmtId="9" fontId="21" fillId="0" borderId="34" xfId="50" applyNumberFormat="1" applyFont="1" applyBorder="1" applyAlignment="1">
      <alignment horizontal="center" vertical="center"/>
    </xf>
    <xf numFmtId="0" fontId="15" fillId="0" borderId="65" xfId="0" applyFont="1" applyBorder="1" applyAlignment="1">
      <alignment horizontal="left" vertical="center"/>
    </xf>
    <xf numFmtId="0" fontId="15" fillId="0" borderId="66" xfId="0" applyFont="1" applyBorder="1" applyAlignment="1">
      <alignment horizontal="left" vertical="center"/>
    </xf>
    <xf numFmtId="0" fontId="15" fillId="0" borderId="67" xfId="0" applyFont="1" applyBorder="1" applyAlignment="1">
      <alignment horizontal="left" vertical="center"/>
    </xf>
    <xf numFmtId="9" fontId="21" fillId="0" borderId="43" xfId="50" applyNumberFormat="1" applyFont="1" applyBorder="1" applyAlignment="1">
      <alignment horizontal="left" vertical="center"/>
    </xf>
    <xf numFmtId="9" fontId="21" fillId="0" borderId="36" xfId="50" applyNumberFormat="1" applyFont="1" applyBorder="1" applyAlignment="1">
      <alignment horizontal="left" vertical="center"/>
    </xf>
    <xf numFmtId="9" fontId="21" fillId="0" borderId="29" xfId="50" applyNumberFormat="1" applyFont="1" applyBorder="1" applyAlignment="1">
      <alignment horizontal="left" vertical="center"/>
    </xf>
    <xf numFmtId="9" fontId="21" fillId="0" borderId="44" xfId="50" applyNumberFormat="1" applyFont="1" applyBorder="1" applyAlignment="1">
      <alignment horizontal="left" vertical="center"/>
    </xf>
    <xf numFmtId="9" fontId="21" fillId="0" borderId="45" xfId="50" applyNumberFormat="1" applyFont="1" applyBorder="1" applyAlignment="1">
      <alignment horizontal="left" vertical="center"/>
    </xf>
    <xf numFmtId="9" fontId="21" fillId="0" borderId="46" xfId="50" applyNumberFormat="1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68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15" fillId="0" borderId="42" xfId="50" applyFont="1" applyBorder="1" applyAlignment="1">
      <alignment horizontal="left" vertical="center"/>
    </xf>
    <xf numFmtId="0" fontId="21" fillId="0" borderId="69" xfId="50" applyFont="1" applyBorder="1" applyAlignment="1">
      <alignment horizontal="left" vertical="center"/>
    </xf>
    <xf numFmtId="0" fontId="21" fillId="0" borderId="70" xfId="50" applyFont="1" applyBorder="1" applyAlignment="1">
      <alignment horizontal="left" vertical="center"/>
    </xf>
    <xf numFmtId="0" fontId="21" fillId="0" borderId="71" xfId="50" applyFont="1" applyBorder="1" applyAlignment="1">
      <alignment horizontal="left" vertical="center"/>
    </xf>
    <xf numFmtId="0" fontId="15" fillId="0" borderId="48" xfId="50" applyFont="1" applyBorder="1">
      <alignment vertical="center"/>
    </xf>
    <xf numFmtId="0" fontId="15" fillId="0" borderId="24" xfId="50" applyFont="1" applyBorder="1">
      <alignment vertical="center"/>
    </xf>
    <xf numFmtId="0" fontId="21" fillId="0" borderId="26" xfId="50" applyFont="1" applyBorder="1">
      <alignment vertical="center"/>
    </xf>
    <xf numFmtId="0" fontId="15" fillId="0" borderId="26" xfId="50" applyFont="1" applyBorder="1">
      <alignment vertical="center"/>
    </xf>
    <xf numFmtId="58" fontId="12" fillId="0" borderId="24" xfId="50" applyNumberFormat="1" applyBorder="1">
      <alignment vertical="center"/>
    </xf>
    <xf numFmtId="0" fontId="15" fillId="0" borderId="42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37" fillId="0" borderId="26" xfId="50" applyFont="1" applyBorder="1" applyAlignment="1">
      <alignment horizontal="center" vertical="center"/>
    </xf>
    <xf numFmtId="0" fontId="37" fillId="0" borderId="60" xfId="50" applyFont="1" applyBorder="1" applyAlignment="1">
      <alignment horizontal="center" vertical="center"/>
    </xf>
    <xf numFmtId="0" fontId="21" fillId="0" borderId="59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1" fillId="0" borderId="60" xfId="50" applyFont="1" applyBorder="1" applyAlignment="1">
      <alignment horizontal="left" vertical="center"/>
    </xf>
    <xf numFmtId="0" fontId="38" fillId="0" borderId="52" xfId="50" applyFont="1" applyBorder="1" applyAlignment="1">
      <alignment horizontal="center" vertical="center"/>
    </xf>
    <xf numFmtId="0" fontId="12" fillId="0" borderId="26" xfId="50" applyBorder="1">
      <alignment vertical="center"/>
    </xf>
    <xf numFmtId="0" fontId="21" fillId="0" borderId="60" xfId="50" applyFont="1" applyBorder="1" applyAlignment="1">
      <alignment horizontal="center" vertical="center"/>
    </xf>
    <xf numFmtId="0" fontId="39" fillId="0" borderId="72" xfId="0" applyFont="1" applyBorder="1" applyAlignment="1">
      <alignment horizontal="center" vertical="center" wrapText="1"/>
    </xf>
    <xf numFmtId="0" fontId="39" fillId="0" borderId="73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40" fillId="0" borderId="19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6" xfId="0" applyFont="1" applyFill="1" applyBorder="1" applyAlignment="1">
      <alignment horizontal="center" vertical="center"/>
    </xf>
    <xf numFmtId="0" fontId="40" fillId="0" borderId="75" xfId="0" applyFont="1" applyBorder="1" applyAlignment="1">
      <alignment horizontal="center" vertical="center"/>
    </xf>
    <xf numFmtId="0" fontId="40" fillId="7" borderId="2" xfId="0" applyFont="1" applyFill="1" applyBorder="1"/>
    <xf numFmtId="0" fontId="40" fillId="0" borderId="76" xfId="0" applyFont="1" applyBorder="1"/>
    <xf numFmtId="0" fontId="0" fillId="0" borderId="19" xfId="0" applyBorder="1"/>
    <xf numFmtId="0" fontId="0" fillId="7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7" borderId="78" xfId="0" applyFill="1" applyBorder="1"/>
    <xf numFmtId="0" fontId="0" fillId="0" borderId="79" xfId="0" applyBorder="1"/>
    <xf numFmtId="0" fontId="0" fillId="8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1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0" fillId="9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4" xfId="53"/>
    <cellStyle name="常规 40" xfId="54"/>
    <cellStyle name="常规 5" xfId="55"/>
    <cellStyle name="常规 5 2" xfId="56"/>
    <cellStyle name="常规 7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67017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607680" y="1049591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618740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670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47760" y="2618740"/>
              <a:ext cx="3886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48920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607680" y="10495915"/>
              <a:ext cx="3962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4892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47396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670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489200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46720" y="248920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32520" y="2413000"/>
              <a:ext cx="39624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61960" y="2670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42836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60934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59410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41312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59410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41312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5941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41312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77200" y="35941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55380" y="359410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77200" y="341312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55380" y="341312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15300" y="13557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7</xdr:row>
          <xdr:rowOff>205740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15300" y="1536700"/>
              <a:ext cx="38862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15300" y="11747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4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00060" y="805815"/>
              <a:ext cx="396240" cy="2514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3</xdr:row>
          <xdr:rowOff>213360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84820" y="632460"/>
              <a:ext cx="39624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32520" y="594360"/>
              <a:ext cx="396240" cy="2419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4</xdr:row>
          <xdr:rowOff>55880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47760" y="790575"/>
              <a:ext cx="38862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55380" y="117475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55380" y="1355725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55380" y="1536700"/>
              <a:ext cx="39624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7620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85115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7620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85115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7620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85115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7620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851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88480" y="2851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57770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22860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74344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7620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74344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56246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22860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74344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15240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56246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7620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74344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15240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56246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22860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77200" y="974344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22860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55380" y="9743440"/>
              <a:ext cx="39624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15240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61960" y="956246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15240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55380" y="9562465"/>
              <a:ext cx="39624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88480" y="974344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88480" y="956246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22860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74344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56246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45720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47760" y="280733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46720" y="2851150"/>
              <a:ext cx="39624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88480" y="267017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88480" y="2489200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22860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88480" y="9743440"/>
              <a:ext cx="38862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3279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7620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32790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0962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5882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262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0962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228600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0962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2620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58340" y="1124331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34840" y="3284220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3116580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58340" y="11243310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3348990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71900" y="3105150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34840" y="3067050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64280" y="3341370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3108960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348990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650480" y="3108960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366760" y="3074670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650480" y="3341370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374380" y="3284220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2</xdr:row>
          <xdr:rowOff>457200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59714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3</xdr:row>
          <xdr:rowOff>236220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389620" y="998220"/>
              <a:ext cx="411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604760" y="1150620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382000" y="1143000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5798820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5798820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68655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688086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688086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668655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611880" y="6861810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611880" y="66713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373880" y="688086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358640" y="667131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505700" y="688086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60080" y="68961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98080" y="66713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60080" y="66713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362700" y="688086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362700" y="667131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688086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667131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362700" y="6880860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219325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46188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480185"/>
              <a:ext cx="411480" cy="280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6188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7440" y="746188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47712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22860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581275"/>
              <a:ext cx="7924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51960" y="2219325"/>
              <a:ext cx="411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0160" y="2099310"/>
              <a:ext cx="63246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0160" y="2280285"/>
              <a:ext cx="63246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51960" y="258127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22860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0160" y="2491740"/>
              <a:ext cx="63246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0040" y="2091690"/>
              <a:ext cx="358140" cy="3848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0040" y="2280285"/>
              <a:ext cx="358140" cy="3543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86600" y="258127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160020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0040" y="2423160"/>
              <a:ext cx="358140" cy="508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45720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9440" y="1129665"/>
              <a:ext cx="39624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9540" y="76771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9540" y="9486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676400"/>
              <a:ext cx="7924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691640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872615"/>
              <a:ext cx="60198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297180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49542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495425"/>
              <a:ext cx="6553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6260" y="1495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396740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86600" y="221932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86600" y="240030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45720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9540" y="1129665"/>
              <a:ext cx="39624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9440" y="948690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9440" y="767715"/>
              <a:ext cx="39624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79345"/>
              <a:ext cx="52578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215765"/>
              <a:ext cx="103632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37172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22860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581275"/>
              <a:ext cx="6324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213610"/>
              <a:ext cx="6324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9100" y="2386965"/>
              <a:ext cx="6934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68580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57325"/>
              <a:ext cx="4114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857375"/>
              <a:ext cx="41910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121920</xdr:rowOff>
        </xdr:from>
        <xdr:to>
          <xdr:col>4</xdr:col>
          <xdr:colOff>556260</xdr:colOff>
          <xdr:row>24</xdr:row>
          <xdr:rowOff>182880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5080" y="4170045"/>
              <a:ext cx="102870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8</xdr:row>
          <xdr:rowOff>15240</xdr:rowOff>
        </xdr:from>
        <xdr:to>
          <xdr:col>6</xdr:col>
          <xdr:colOff>30480</xdr:colOff>
          <xdr:row>9</xdr:row>
          <xdr:rowOff>15240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66260" y="1691640"/>
              <a:ext cx="3352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28160" y="18573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950"/>
          <a:ext cx="1251585" cy="883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94;&#21153;3\6.&#25506;&#36335;&#32773;\AW25%20Development\9.%20Inspection%20&#39564;&#36135;&#25253;&#21578;\&#29579;&#20581;\045\&#38738;&#23707;&#38182;&#29790;&#40607;-TAMMAN91045&#27454;-&#20013;&#26399;&#26399;&#39564;&#36135;&#25253;&#21578;&#21644;&#25506;&#36335;&#32773;1-6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验货尺寸表 "/>
      <sheetName val="中期"/>
      <sheetName val="验货尺寸表 （中期）"/>
      <sheetName val="尾期1"/>
      <sheetName val="验货尺寸表"/>
      <sheetName val="1.面料验布"/>
      <sheetName val="2.面料缩率"/>
      <sheetName val="3.面料互染"/>
      <sheetName val="4.面料静水压"/>
      <sheetName val="5.特殊工艺测试"/>
      <sheetName val="6.织带类缩率测试"/>
    </sheetNames>
    <sheetDataSet>
      <sheetData sheetId="0" refreshError="1"/>
      <sheetData sheetId="1" refreshError="1"/>
      <sheetData sheetId="2" refreshError="1">
        <row r="2">
          <cell r="I2" t="str">
            <v>青岛锦瑞麟松尚分厂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" style="380" customWidth="1"/>
    <col min="3" max="3" width="10.2" customWidth="1"/>
  </cols>
  <sheetData>
    <row r="1" ht="21" customHeight="1" spans="1:2">
      <c r="A1" s="381"/>
      <c r="B1" s="382" t="s">
        <v>0</v>
      </c>
    </row>
    <row r="2" spans="1:2">
      <c r="A2" s="16">
        <v>1</v>
      </c>
      <c r="B2" s="383" t="s">
        <v>1</v>
      </c>
    </row>
    <row r="3" spans="1:2">
      <c r="A3" s="16">
        <v>2</v>
      </c>
      <c r="B3" s="383" t="s">
        <v>2</v>
      </c>
    </row>
    <row r="4" spans="1:2">
      <c r="A4" s="16">
        <v>3</v>
      </c>
      <c r="B4" s="383" t="s">
        <v>3</v>
      </c>
    </row>
    <row r="5" spans="1:2">
      <c r="A5" s="16">
        <v>4</v>
      </c>
      <c r="B5" s="383" t="s">
        <v>4</v>
      </c>
    </row>
    <row r="6" spans="1:2">
      <c r="A6" s="16">
        <v>5</v>
      </c>
      <c r="B6" s="383" t="s">
        <v>5</v>
      </c>
    </row>
    <row r="7" spans="1:2">
      <c r="A7" s="16">
        <v>6</v>
      </c>
      <c r="B7" s="383" t="s">
        <v>6</v>
      </c>
    </row>
    <row r="8" s="379" customFormat="1" ht="15" customHeight="1" spans="1:2">
      <c r="A8" s="384">
        <v>7</v>
      </c>
      <c r="B8" s="385" t="s">
        <v>7</v>
      </c>
    </row>
    <row r="9" ht="19.05" customHeight="1" spans="1:2">
      <c r="A9" s="381"/>
      <c r="B9" s="386" t="s">
        <v>8</v>
      </c>
    </row>
    <row r="10" ht="16.05" customHeight="1" spans="1:2">
      <c r="A10" s="16">
        <v>1</v>
      </c>
      <c r="B10" s="387" t="s">
        <v>9</v>
      </c>
    </row>
    <row r="11" spans="1:2">
      <c r="A11" s="16">
        <v>2</v>
      </c>
      <c r="B11" s="383" t="s">
        <v>10</v>
      </c>
    </row>
    <row r="12" spans="1:2">
      <c r="A12" s="16">
        <v>3</v>
      </c>
      <c r="B12" s="385" t="s">
        <v>11</v>
      </c>
    </row>
    <row r="13" spans="1:2">
      <c r="A13" s="16">
        <v>4</v>
      </c>
      <c r="B13" s="383" t="s">
        <v>12</v>
      </c>
    </row>
    <row r="14" spans="1:2">
      <c r="A14" s="16">
        <v>5</v>
      </c>
      <c r="B14" s="383" t="s">
        <v>13</v>
      </c>
    </row>
    <row r="15" spans="1:2">
      <c r="A15" s="16">
        <v>6</v>
      </c>
      <c r="B15" s="383" t="s">
        <v>14</v>
      </c>
    </row>
    <row r="16" spans="1:2">
      <c r="A16" s="16">
        <v>7</v>
      </c>
      <c r="B16" s="383" t="s">
        <v>15</v>
      </c>
    </row>
    <row r="17" spans="1:2">
      <c r="A17" s="16">
        <v>8</v>
      </c>
      <c r="B17" s="383" t="s">
        <v>16</v>
      </c>
    </row>
    <row r="18" spans="1:2">
      <c r="A18" s="16">
        <v>9</v>
      </c>
      <c r="B18" s="383" t="s">
        <v>17</v>
      </c>
    </row>
    <row r="19" spans="1:2">
      <c r="A19" s="16"/>
      <c r="B19" s="383"/>
    </row>
    <row r="20" ht="20.25" spans="1:2">
      <c r="A20" s="381"/>
      <c r="B20" s="382" t="s">
        <v>18</v>
      </c>
    </row>
    <row r="21" spans="1:2">
      <c r="A21" s="16">
        <v>1</v>
      </c>
      <c r="B21" s="383" t="s">
        <v>19</v>
      </c>
    </row>
    <row r="22" spans="1:2">
      <c r="A22" s="16">
        <v>2</v>
      </c>
      <c r="B22" s="383" t="s">
        <v>20</v>
      </c>
    </row>
    <row r="23" spans="1:2">
      <c r="A23" s="16">
        <v>3</v>
      </c>
      <c r="B23" s="383" t="s">
        <v>21</v>
      </c>
    </row>
    <row r="24" spans="1:2">
      <c r="A24" s="16">
        <v>4</v>
      </c>
      <c r="B24" s="383" t="s">
        <v>22</v>
      </c>
    </row>
    <row r="25" spans="1:2">
      <c r="A25" s="16">
        <v>5</v>
      </c>
      <c r="B25" s="383" t="s">
        <v>23</v>
      </c>
    </row>
    <row r="26" spans="1:2">
      <c r="A26" s="16">
        <v>6</v>
      </c>
      <c r="B26" s="383" t="s">
        <v>24</v>
      </c>
    </row>
    <row r="27" spans="1:2">
      <c r="A27" s="16">
        <v>7</v>
      </c>
      <c r="B27" s="383" t="s">
        <v>25</v>
      </c>
    </row>
    <row r="28" spans="1:2">
      <c r="A28" s="16"/>
      <c r="B28" s="383"/>
    </row>
    <row r="29" ht="20.25" spans="1:2">
      <c r="A29" s="381"/>
      <c r="B29" s="382" t="s">
        <v>26</v>
      </c>
    </row>
    <row r="30" spans="1:2">
      <c r="A30" s="16">
        <v>1</v>
      </c>
      <c r="B30" s="383" t="s">
        <v>27</v>
      </c>
    </row>
    <row r="31" spans="1:2">
      <c r="A31" s="16">
        <v>2</v>
      </c>
      <c r="B31" s="383" t="s">
        <v>28</v>
      </c>
    </row>
    <row r="32" spans="1:2">
      <c r="A32" s="16">
        <v>3</v>
      </c>
      <c r="B32" s="383" t="s">
        <v>29</v>
      </c>
    </row>
    <row r="33" ht="28.5" spans="1:2">
      <c r="A33" s="16">
        <v>4</v>
      </c>
      <c r="B33" s="383" t="s">
        <v>30</v>
      </c>
    </row>
    <row r="34" spans="1:2">
      <c r="A34" s="16">
        <v>5</v>
      </c>
      <c r="B34" s="383" t="s">
        <v>31</v>
      </c>
    </row>
    <row r="35" spans="1:2">
      <c r="A35" s="16">
        <v>6</v>
      </c>
      <c r="B35" s="383" t="s">
        <v>32</v>
      </c>
    </row>
    <row r="36" spans="1:2">
      <c r="A36" s="16">
        <v>7</v>
      </c>
      <c r="B36" s="383" t="s">
        <v>33</v>
      </c>
    </row>
    <row r="37" spans="1:2">
      <c r="A37" s="16"/>
      <c r="B37" s="383"/>
    </row>
    <row r="39" spans="1:2">
      <c r="A39" s="388" t="s">
        <v>34</v>
      </c>
      <c r="B39" s="3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D4" sqref="D4:F9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" customWidth="1"/>
    <col min="5" max="5" width="12.2" customWidth="1"/>
    <col min="6" max="6" width="26.6" customWidth="1"/>
    <col min="7" max="10" width="10" customWidth="1"/>
    <col min="11" max="11" width="24" customWidth="1"/>
    <col min="12" max="13" width="10.7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315</v>
      </c>
      <c r="B2" s="5" t="s">
        <v>316</v>
      </c>
      <c r="C2" s="5" t="s">
        <v>317</v>
      </c>
      <c r="D2" s="5" t="s">
        <v>318</v>
      </c>
      <c r="E2" s="5" t="s">
        <v>319</v>
      </c>
      <c r="F2" s="5" t="s">
        <v>320</v>
      </c>
      <c r="G2" s="4" t="s">
        <v>321</v>
      </c>
      <c r="H2" s="4"/>
      <c r="I2" s="4" t="s">
        <v>322</v>
      </c>
      <c r="J2" s="4"/>
      <c r="K2" s="6" t="s">
        <v>323</v>
      </c>
      <c r="L2" s="56" t="s">
        <v>324</v>
      </c>
      <c r="M2" s="7" t="s">
        <v>325</v>
      </c>
    </row>
    <row r="3" s="1" customFormat="1" ht="16.5" spans="1:13">
      <c r="A3" s="4"/>
      <c r="B3" s="8"/>
      <c r="C3" s="8"/>
      <c r="D3" s="8"/>
      <c r="E3" s="8"/>
      <c r="F3" s="8"/>
      <c r="G3" s="4" t="s">
        <v>326</v>
      </c>
      <c r="H3" s="4" t="s">
        <v>327</v>
      </c>
      <c r="I3" s="4" t="s">
        <v>326</v>
      </c>
      <c r="J3" s="4" t="s">
        <v>327</v>
      </c>
      <c r="K3" s="9"/>
      <c r="L3" s="57"/>
      <c r="M3" s="10"/>
    </row>
    <row r="4" spans="1:13">
      <c r="A4" s="11">
        <v>1</v>
      </c>
      <c r="B4" s="13" t="s">
        <v>328</v>
      </c>
      <c r="C4" s="29" t="s">
        <v>350</v>
      </c>
      <c r="D4" s="13" t="s">
        <v>330</v>
      </c>
      <c r="E4" s="13" t="s">
        <v>117</v>
      </c>
      <c r="F4" s="13" t="s">
        <v>351</v>
      </c>
      <c r="G4" s="58">
        <v>-2</v>
      </c>
      <c r="H4" s="58">
        <v>0</v>
      </c>
      <c r="I4" s="58">
        <v>-3</v>
      </c>
      <c r="J4" s="58">
        <v>-2</v>
      </c>
      <c r="K4" s="11" t="s">
        <v>332</v>
      </c>
      <c r="L4" s="11" t="s">
        <v>333</v>
      </c>
      <c r="M4" s="11" t="s">
        <v>333</v>
      </c>
    </row>
    <row r="5" spans="1:13">
      <c r="A5" s="11">
        <v>2</v>
      </c>
      <c r="B5" s="13" t="s">
        <v>328</v>
      </c>
      <c r="C5" s="29" t="s">
        <v>352</v>
      </c>
      <c r="D5" s="13" t="s">
        <v>330</v>
      </c>
      <c r="E5" s="13" t="s">
        <v>117</v>
      </c>
      <c r="F5" s="13" t="s">
        <v>351</v>
      </c>
      <c r="G5" s="58">
        <v>-2</v>
      </c>
      <c r="H5" s="58">
        <v>0</v>
      </c>
      <c r="I5" s="58">
        <v>-4</v>
      </c>
      <c r="J5" s="58">
        <v>-2</v>
      </c>
      <c r="K5" s="11" t="s">
        <v>335</v>
      </c>
      <c r="L5" s="11" t="s">
        <v>333</v>
      </c>
      <c r="M5" s="11" t="s">
        <v>333</v>
      </c>
    </row>
    <row r="6" spans="1:13">
      <c r="A6" s="11">
        <v>3</v>
      </c>
      <c r="B6" s="13" t="s">
        <v>328</v>
      </c>
      <c r="C6" s="29" t="s">
        <v>353</v>
      </c>
      <c r="D6" s="13" t="s">
        <v>330</v>
      </c>
      <c r="E6" s="13" t="s">
        <v>117</v>
      </c>
      <c r="F6" s="13" t="s">
        <v>351</v>
      </c>
      <c r="G6" s="58">
        <v>-1</v>
      </c>
      <c r="H6" s="58">
        <v>0</v>
      </c>
      <c r="I6" s="58">
        <v>-4</v>
      </c>
      <c r="J6" s="58">
        <v>-2</v>
      </c>
      <c r="K6" s="11" t="s">
        <v>332</v>
      </c>
      <c r="L6" s="11" t="s">
        <v>333</v>
      </c>
      <c r="M6" s="11" t="s">
        <v>333</v>
      </c>
    </row>
    <row r="7" spans="1:13">
      <c r="A7" s="11">
        <v>4</v>
      </c>
      <c r="B7" s="13" t="s">
        <v>328</v>
      </c>
      <c r="C7" s="29" t="s">
        <v>354</v>
      </c>
      <c r="D7" s="13" t="s">
        <v>330</v>
      </c>
      <c r="E7" s="13" t="s">
        <v>117</v>
      </c>
      <c r="F7" s="13" t="s">
        <v>351</v>
      </c>
      <c r="G7" s="58">
        <v>-1</v>
      </c>
      <c r="H7" s="58">
        <v>0</v>
      </c>
      <c r="I7" s="58">
        <v>-4</v>
      </c>
      <c r="J7" s="58">
        <v>-2</v>
      </c>
      <c r="K7" s="11" t="s">
        <v>332</v>
      </c>
      <c r="L7" s="11" t="s">
        <v>333</v>
      </c>
      <c r="M7" s="11" t="s">
        <v>333</v>
      </c>
    </row>
    <row r="8" spans="1:13">
      <c r="A8" s="11">
        <v>5</v>
      </c>
      <c r="B8" s="13" t="s">
        <v>328</v>
      </c>
      <c r="C8" s="29" t="s">
        <v>355</v>
      </c>
      <c r="D8" s="13" t="s">
        <v>330</v>
      </c>
      <c r="E8" s="13" t="s">
        <v>117</v>
      </c>
      <c r="F8" s="13" t="s">
        <v>351</v>
      </c>
      <c r="G8" s="58">
        <v>-2</v>
      </c>
      <c r="H8" s="58">
        <v>0</v>
      </c>
      <c r="I8" s="58">
        <v>-3</v>
      </c>
      <c r="J8" s="58">
        <v>-1</v>
      </c>
      <c r="K8" s="11" t="s">
        <v>332</v>
      </c>
      <c r="L8" s="11" t="s">
        <v>333</v>
      </c>
      <c r="M8" s="11" t="s">
        <v>333</v>
      </c>
    </row>
    <row r="9" spans="1:13">
      <c r="A9" s="11">
        <v>6</v>
      </c>
      <c r="B9" s="13" t="s">
        <v>328</v>
      </c>
      <c r="C9" s="29" t="s">
        <v>356</v>
      </c>
      <c r="D9" s="13" t="s">
        <v>330</v>
      </c>
      <c r="E9" s="13" t="s">
        <v>117</v>
      </c>
      <c r="F9" s="13" t="s">
        <v>351</v>
      </c>
      <c r="G9" s="58">
        <v>-1</v>
      </c>
      <c r="H9" s="58">
        <v>0</v>
      </c>
      <c r="I9" s="58">
        <v>-3</v>
      </c>
      <c r="J9" s="58">
        <v>-2</v>
      </c>
      <c r="K9" s="11" t="s">
        <v>340</v>
      </c>
      <c r="L9" s="11" t="s">
        <v>333</v>
      </c>
      <c r="M9" s="11" t="s">
        <v>333</v>
      </c>
    </row>
    <row r="10" spans="1:13">
      <c r="A10" s="11">
        <v>7</v>
      </c>
      <c r="B10" s="13" t="s">
        <v>328</v>
      </c>
      <c r="C10" s="29" t="s">
        <v>357</v>
      </c>
      <c r="D10" s="13" t="s">
        <v>330</v>
      </c>
      <c r="E10" s="13" t="s">
        <v>117</v>
      </c>
      <c r="F10" s="13" t="s">
        <v>351</v>
      </c>
      <c r="G10" s="58">
        <v>-1</v>
      </c>
      <c r="H10" s="58">
        <v>0</v>
      </c>
      <c r="I10" s="58">
        <v>-2</v>
      </c>
      <c r="J10" s="58">
        <v>-1</v>
      </c>
      <c r="K10" s="11" t="s">
        <v>342</v>
      </c>
      <c r="L10" s="11" t="s">
        <v>333</v>
      </c>
      <c r="M10" s="11" t="s">
        <v>333</v>
      </c>
    </row>
    <row r="11" spans="1:13">
      <c r="A11" s="11">
        <v>8</v>
      </c>
      <c r="B11" s="13" t="s">
        <v>328</v>
      </c>
      <c r="C11" s="29" t="s">
        <v>358</v>
      </c>
      <c r="D11" s="13" t="s">
        <v>330</v>
      </c>
      <c r="E11" s="13" t="s">
        <v>117</v>
      </c>
      <c r="F11" s="13" t="s">
        <v>351</v>
      </c>
      <c r="G11" s="58">
        <v>-2</v>
      </c>
      <c r="H11" s="58">
        <v>0</v>
      </c>
      <c r="I11" s="58">
        <v>-2</v>
      </c>
      <c r="J11" s="58">
        <v>-1</v>
      </c>
      <c r="K11" s="11" t="s">
        <v>344</v>
      </c>
      <c r="L11" s="11" t="s">
        <v>333</v>
      </c>
      <c r="M11" s="11" t="s">
        <v>333</v>
      </c>
    </row>
    <row r="12" spans="1:13">
      <c r="A12" s="11">
        <v>9</v>
      </c>
      <c r="B12" s="13" t="s">
        <v>328</v>
      </c>
      <c r="C12" s="29" t="s">
        <v>359</v>
      </c>
      <c r="D12" s="13" t="s">
        <v>330</v>
      </c>
      <c r="E12" s="13" t="s">
        <v>117</v>
      </c>
      <c r="F12" s="13" t="s">
        <v>351</v>
      </c>
      <c r="G12" s="58">
        <v>-2</v>
      </c>
      <c r="H12" s="58">
        <v>0</v>
      </c>
      <c r="I12" s="58">
        <v>-2</v>
      </c>
      <c r="J12" s="58">
        <v>-1</v>
      </c>
      <c r="K12" s="11" t="s">
        <v>346</v>
      </c>
      <c r="L12" s="11" t="s">
        <v>333</v>
      </c>
      <c r="M12" s="11" t="s">
        <v>333</v>
      </c>
    </row>
    <row r="13" spans="1:13">
      <c r="A13" s="11">
        <v>10</v>
      </c>
      <c r="B13" s="13" t="s">
        <v>328</v>
      </c>
      <c r="C13" s="12">
        <v>5233</v>
      </c>
      <c r="D13" s="13" t="s">
        <v>330</v>
      </c>
      <c r="E13" s="13" t="s">
        <v>117</v>
      </c>
      <c r="F13" s="13" t="s">
        <v>351</v>
      </c>
      <c r="G13" s="58">
        <v>-1</v>
      </c>
      <c r="H13" s="58">
        <v>0</v>
      </c>
      <c r="I13" s="58">
        <v>-4</v>
      </c>
      <c r="J13" s="58">
        <v>-2</v>
      </c>
      <c r="K13" s="11" t="s">
        <v>332</v>
      </c>
      <c r="L13" s="11" t="s">
        <v>333</v>
      </c>
      <c r="M13" s="11" t="s">
        <v>333</v>
      </c>
    </row>
    <row r="14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="2" customFormat="1" ht="18.75" spans="1:13">
      <c r="A15" s="17" t="s">
        <v>360</v>
      </c>
      <c r="B15" s="18"/>
      <c r="C15" s="18"/>
      <c r="D15" s="18"/>
      <c r="E15" s="19"/>
      <c r="F15" s="20"/>
      <c r="G15" s="30"/>
      <c r="H15" s="17" t="s">
        <v>348</v>
      </c>
      <c r="I15" s="18"/>
      <c r="J15" s="18"/>
      <c r="K15" s="19"/>
      <c r="L15" s="59"/>
      <c r="M15" s="24"/>
    </row>
    <row r="16" ht="31.95" customHeight="1" spans="1:13">
      <c r="A16" s="25" t="s">
        <v>349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9.25" spans="1:23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362</v>
      </c>
      <c r="B2" s="5" t="s">
        <v>316</v>
      </c>
      <c r="C2" s="5" t="s">
        <v>317</v>
      </c>
      <c r="D2" s="5" t="s">
        <v>318</v>
      </c>
      <c r="E2" s="5" t="s">
        <v>319</v>
      </c>
      <c r="F2" s="5" t="s">
        <v>320</v>
      </c>
      <c r="G2" s="37" t="s">
        <v>363</v>
      </c>
      <c r="H2" s="38"/>
      <c r="I2" s="39"/>
      <c r="J2" s="37" t="s">
        <v>364</v>
      </c>
      <c r="K2" s="38"/>
      <c r="L2" s="39"/>
      <c r="M2" s="37" t="s">
        <v>365</v>
      </c>
      <c r="N2" s="38"/>
      <c r="O2" s="39"/>
      <c r="P2" s="37" t="s">
        <v>366</v>
      </c>
      <c r="Q2" s="38"/>
      <c r="R2" s="39"/>
      <c r="S2" s="38" t="s">
        <v>367</v>
      </c>
      <c r="T2" s="38"/>
      <c r="U2" s="39"/>
      <c r="V2" s="32" t="s">
        <v>368</v>
      </c>
      <c r="W2" s="32" t="s">
        <v>369</v>
      </c>
    </row>
    <row r="3" s="1" customFormat="1" ht="16.5" spans="1:23">
      <c r="A3" s="8"/>
      <c r="B3" s="40"/>
      <c r="C3" s="40"/>
      <c r="D3" s="40"/>
      <c r="E3" s="40"/>
      <c r="F3" s="40"/>
      <c r="G3" s="4" t="s">
        <v>370</v>
      </c>
      <c r="H3" s="4" t="s">
        <v>68</v>
      </c>
      <c r="I3" s="4" t="s">
        <v>316</v>
      </c>
      <c r="J3" s="4" t="s">
        <v>370</v>
      </c>
      <c r="K3" s="4" t="s">
        <v>68</v>
      </c>
      <c r="L3" s="4" t="s">
        <v>316</v>
      </c>
      <c r="M3" s="4" t="s">
        <v>370</v>
      </c>
      <c r="N3" s="4" t="s">
        <v>68</v>
      </c>
      <c r="O3" s="4" t="s">
        <v>316</v>
      </c>
      <c r="P3" s="4" t="s">
        <v>370</v>
      </c>
      <c r="Q3" s="4" t="s">
        <v>68</v>
      </c>
      <c r="R3" s="4" t="s">
        <v>316</v>
      </c>
      <c r="S3" s="4" t="s">
        <v>370</v>
      </c>
      <c r="T3" s="4" t="s">
        <v>68</v>
      </c>
      <c r="U3" s="4" t="s">
        <v>316</v>
      </c>
      <c r="V3" s="41"/>
      <c r="W3" s="41"/>
    </row>
    <row r="4" spans="1:23">
      <c r="A4" s="42" t="s">
        <v>371</v>
      </c>
      <c r="B4" s="43" t="s">
        <v>372</v>
      </c>
      <c r="C4" s="44"/>
      <c r="D4" s="44"/>
      <c r="E4" s="44"/>
      <c r="F4" s="4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46"/>
      <c r="B5" s="47"/>
      <c r="C5" s="48"/>
      <c r="D5" s="48"/>
      <c r="E5" s="48"/>
      <c r="F5" s="49"/>
      <c r="G5" s="37" t="s">
        <v>373</v>
      </c>
      <c r="H5" s="38"/>
      <c r="I5" s="39"/>
      <c r="J5" s="37" t="s">
        <v>374</v>
      </c>
      <c r="K5" s="38"/>
      <c r="L5" s="39"/>
      <c r="M5" s="37" t="s">
        <v>375</v>
      </c>
      <c r="N5" s="38"/>
      <c r="O5" s="39"/>
      <c r="P5" s="37" t="s">
        <v>376</v>
      </c>
      <c r="Q5" s="38"/>
      <c r="R5" s="39"/>
      <c r="S5" s="38" t="s">
        <v>377</v>
      </c>
      <c r="T5" s="38"/>
      <c r="U5" s="39"/>
      <c r="V5" s="12"/>
      <c r="W5" s="12"/>
    </row>
    <row r="6" ht="16.5" spans="1:23">
      <c r="A6" s="46"/>
      <c r="B6" s="47"/>
      <c r="C6" s="48"/>
      <c r="D6" s="48"/>
      <c r="E6" s="48"/>
      <c r="F6" s="49"/>
      <c r="G6" s="4" t="s">
        <v>370</v>
      </c>
      <c r="H6" s="4" t="s">
        <v>68</v>
      </c>
      <c r="I6" s="4" t="s">
        <v>316</v>
      </c>
      <c r="J6" s="4" t="s">
        <v>370</v>
      </c>
      <c r="K6" s="4" t="s">
        <v>68</v>
      </c>
      <c r="L6" s="4" t="s">
        <v>316</v>
      </c>
      <c r="M6" s="4" t="s">
        <v>370</v>
      </c>
      <c r="N6" s="4" t="s">
        <v>68</v>
      </c>
      <c r="O6" s="4" t="s">
        <v>316</v>
      </c>
      <c r="P6" s="4" t="s">
        <v>370</v>
      </c>
      <c r="Q6" s="4" t="s">
        <v>68</v>
      </c>
      <c r="R6" s="4" t="s">
        <v>316</v>
      </c>
      <c r="S6" s="4" t="s">
        <v>370</v>
      </c>
      <c r="T6" s="4" t="s">
        <v>68</v>
      </c>
      <c r="U6" s="4" t="s">
        <v>316</v>
      </c>
      <c r="V6" s="12"/>
      <c r="W6" s="12"/>
    </row>
    <row r="7" spans="1:23">
      <c r="A7" s="50"/>
      <c r="B7" s="51"/>
      <c r="C7" s="52"/>
      <c r="D7" s="52"/>
      <c r="E7" s="52"/>
      <c r="F7" s="5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54"/>
      <c r="B8" s="54"/>
      <c r="C8" s="54"/>
      <c r="D8" s="54"/>
      <c r="E8" s="54"/>
      <c r="F8" s="5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55"/>
      <c r="B9" s="55"/>
      <c r="C9" s="55"/>
      <c r="D9" s="55"/>
      <c r="E9" s="55"/>
      <c r="F9" s="5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2" customFormat="1" ht="18.75" spans="1:23">
      <c r="A11" s="17" t="s">
        <v>360</v>
      </c>
      <c r="B11" s="18"/>
      <c r="C11" s="18"/>
      <c r="D11" s="18"/>
      <c r="E11" s="19"/>
      <c r="F11" s="20"/>
      <c r="G11" s="30"/>
      <c r="H11" s="36"/>
      <c r="I11" s="36"/>
      <c r="J11" s="17" t="s">
        <v>378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24"/>
    </row>
    <row r="12" ht="52.05" customHeight="1" spans="1:23">
      <c r="A12" s="25" t="s">
        <v>379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8.3" customWidth="1"/>
    <col min="3" max="3" width="14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9.25" spans="1:14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381</v>
      </c>
      <c r="B2" s="32" t="s">
        <v>317</v>
      </c>
      <c r="C2" s="32" t="s">
        <v>318</v>
      </c>
      <c r="D2" s="32" t="s">
        <v>319</v>
      </c>
      <c r="E2" s="32" t="s">
        <v>320</v>
      </c>
      <c r="F2" s="32" t="s">
        <v>316</v>
      </c>
      <c r="G2" s="31" t="s">
        <v>382</v>
      </c>
      <c r="H2" s="31" t="s">
        <v>383</v>
      </c>
      <c r="I2" s="31" t="s">
        <v>384</v>
      </c>
      <c r="J2" s="31" t="s">
        <v>383</v>
      </c>
      <c r="K2" s="31" t="s">
        <v>385</v>
      </c>
      <c r="L2" s="31" t="s">
        <v>383</v>
      </c>
      <c r="M2" s="32" t="s">
        <v>368</v>
      </c>
      <c r="N2" s="32" t="s">
        <v>369</v>
      </c>
    </row>
    <row r="3" spans="1:14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3" t="s">
        <v>381</v>
      </c>
      <c r="B4" s="34" t="s">
        <v>386</v>
      </c>
      <c r="C4" s="34" t="s">
        <v>370</v>
      </c>
      <c r="D4" s="34" t="s">
        <v>319</v>
      </c>
      <c r="E4" s="32" t="s">
        <v>320</v>
      </c>
      <c r="F4" s="32" t="s">
        <v>316</v>
      </c>
      <c r="G4" s="31" t="s">
        <v>382</v>
      </c>
      <c r="H4" s="31" t="s">
        <v>383</v>
      </c>
      <c r="I4" s="31" t="s">
        <v>384</v>
      </c>
      <c r="J4" s="31" t="s">
        <v>383</v>
      </c>
      <c r="K4" s="31" t="s">
        <v>385</v>
      </c>
      <c r="L4" s="31" t="s">
        <v>383</v>
      </c>
      <c r="M4" s="32" t="s">
        <v>368</v>
      </c>
      <c r="N4" s="32" t="s">
        <v>369</v>
      </c>
    </row>
    <row r="5" spans="1:14">
      <c r="A5" s="1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6"/>
      <c r="B6" s="12"/>
      <c r="C6" s="35" t="s">
        <v>387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17" t="s">
        <v>388</v>
      </c>
      <c r="B11" s="18"/>
      <c r="C11" s="18"/>
      <c r="D11" s="19"/>
      <c r="E11" s="20"/>
      <c r="F11" s="36"/>
      <c r="G11" s="30"/>
      <c r="H11" s="36"/>
      <c r="I11" s="17" t="s">
        <v>389</v>
      </c>
      <c r="J11" s="18"/>
      <c r="K11" s="18"/>
      <c r="L11" s="18"/>
      <c r="M11" s="18"/>
      <c r="N11" s="24"/>
    </row>
    <row r="12" ht="48" customHeight="1" spans="1:14">
      <c r="A12" s="25" t="s">
        <v>390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N22" sqref="N22"/>
    </sheetView>
  </sheetViews>
  <sheetFormatPr defaultColWidth="9" defaultRowHeight="14.25"/>
  <cols>
    <col min="1" max="1" width="9.8" customWidth="1"/>
    <col min="2" max="2" width="10.9" customWidth="1"/>
    <col min="3" max="3" width="12.2" customWidth="1"/>
    <col min="4" max="4" width="12.8" customWidth="1"/>
    <col min="5" max="5" width="12.2" customWidth="1"/>
    <col min="6" max="6" width="25.6" customWidth="1"/>
    <col min="7" max="7" width="16.1" customWidth="1"/>
    <col min="8" max="9" width="14" customWidth="1"/>
    <col min="10" max="10" width="11.5" customWidth="1"/>
  </cols>
  <sheetData>
    <row r="1" ht="29.25" spans="1:12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7" t="s">
        <v>362</v>
      </c>
      <c r="B2" s="28" t="s">
        <v>316</v>
      </c>
      <c r="C2" s="28" t="s">
        <v>317</v>
      </c>
      <c r="D2" s="28" t="s">
        <v>318</v>
      </c>
      <c r="E2" s="28" t="s">
        <v>319</v>
      </c>
      <c r="F2" s="28" t="s">
        <v>320</v>
      </c>
      <c r="G2" s="27" t="s">
        <v>392</v>
      </c>
      <c r="H2" s="27" t="s">
        <v>393</v>
      </c>
      <c r="I2" s="27" t="s">
        <v>394</v>
      </c>
      <c r="J2" s="27" t="s">
        <v>395</v>
      </c>
      <c r="K2" s="28" t="s">
        <v>368</v>
      </c>
      <c r="L2" s="28" t="s">
        <v>369</v>
      </c>
    </row>
    <row r="3" spans="1:12">
      <c r="A3" s="11" t="s">
        <v>371</v>
      </c>
      <c r="B3" s="13" t="s">
        <v>328</v>
      </c>
      <c r="C3" s="29" t="s">
        <v>329</v>
      </c>
      <c r="D3" s="13" t="s">
        <v>330</v>
      </c>
      <c r="E3" s="13" t="s">
        <v>117</v>
      </c>
      <c r="F3" s="13" t="s">
        <v>331</v>
      </c>
      <c r="G3" s="11" t="s">
        <v>396</v>
      </c>
      <c r="H3" s="11" t="s">
        <v>397</v>
      </c>
      <c r="I3" s="12"/>
      <c r="J3" s="12"/>
      <c r="K3" s="11" t="s">
        <v>398</v>
      </c>
      <c r="L3" s="11" t="s">
        <v>333</v>
      </c>
    </row>
    <row r="4" spans="1:12">
      <c r="A4" s="11" t="s">
        <v>399</v>
      </c>
      <c r="B4" s="13" t="s">
        <v>328</v>
      </c>
      <c r="C4" s="29" t="s">
        <v>334</v>
      </c>
      <c r="D4" s="13" t="s">
        <v>330</v>
      </c>
      <c r="E4" s="13" t="s">
        <v>117</v>
      </c>
      <c r="F4" s="13" t="s">
        <v>331</v>
      </c>
      <c r="G4" s="11" t="s">
        <v>396</v>
      </c>
      <c r="H4" s="11" t="s">
        <v>397</v>
      </c>
      <c r="I4" s="12"/>
      <c r="J4" s="12"/>
      <c r="K4" s="11" t="s">
        <v>398</v>
      </c>
      <c r="L4" s="11" t="s">
        <v>333</v>
      </c>
    </row>
    <row r="5" spans="1:12">
      <c r="A5" s="11" t="s">
        <v>400</v>
      </c>
      <c r="B5" s="13" t="s">
        <v>328</v>
      </c>
      <c r="C5" s="29" t="s">
        <v>336</v>
      </c>
      <c r="D5" s="13" t="s">
        <v>330</v>
      </c>
      <c r="E5" s="13" t="s">
        <v>117</v>
      </c>
      <c r="F5" s="13" t="s">
        <v>331</v>
      </c>
      <c r="G5" s="11" t="s">
        <v>396</v>
      </c>
      <c r="H5" s="11" t="s">
        <v>397</v>
      </c>
      <c r="I5" s="12"/>
      <c r="J5" s="12"/>
      <c r="K5" s="11" t="s">
        <v>398</v>
      </c>
      <c r="L5" s="11" t="s">
        <v>333</v>
      </c>
    </row>
    <row r="6" spans="1:12">
      <c r="A6" s="11" t="s">
        <v>401</v>
      </c>
      <c r="B6" s="13" t="s">
        <v>328</v>
      </c>
      <c r="C6" s="29" t="s">
        <v>337</v>
      </c>
      <c r="D6" s="13" t="s">
        <v>330</v>
      </c>
      <c r="E6" s="13" t="s">
        <v>117</v>
      </c>
      <c r="F6" s="13" t="s">
        <v>331</v>
      </c>
      <c r="G6" s="11" t="s">
        <v>396</v>
      </c>
      <c r="H6" s="11" t="s">
        <v>397</v>
      </c>
      <c r="I6" s="12"/>
      <c r="J6" s="12"/>
      <c r="K6" s="11" t="s">
        <v>398</v>
      </c>
      <c r="L6" s="11" t="s">
        <v>333</v>
      </c>
    </row>
    <row r="7" spans="1:12">
      <c r="A7" s="11" t="s">
        <v>402</v>
      </c>
      <c r="B7" s="13" t="s">
        <v>328</v>
      </c>
      <c r="C7" s="29" t="s">
        <v>338</v>
      </c>
      <c r="D7" s="13" t="s">
        <v>330</v>
      </c>
      <c r="E7" s="13" t="s">
        <v>117</v>
      </c>
      <c r="F7" s="13" t="s">
        <v>331</v>
      </c>
      <c r="G7" s="11" t="s">
        <v>396</v>
      </c>
      <c r="H7" s="11" t="s">
        <v>397</v>
      </c>
      <c r="I7" s="12"/>
      <c r="J7" s="12"/>
      <c r="K7" s="11" t="s">
        <v>398</v>
      </c>
      <c r="L7" s="11" t="s">
        <v>333</v>
      </c>
    </row>
    <row r="8" spans="1:12">
      <c r="A8" s="11" t="s">
        <v>371</v>
      </c>
      <c r="B8" s="13" t="s">
        <v>328</v>
      </c>
      <c r="C8" s="29" t="s">
        <v>329</v>
      </c>
      <c r="D8" s="13" t="s">
        <v>330</v>
      </c>
      <c r="E8" s="13" t="s">
        <v>117</v>
      </c>
      <c r="F8" s="13" t="s">
        <v>331</v>
      </c>
      <c r="G8" s="11" t="s">
        <v>403</v>
      </c>
      <c r="H8" s="11" t="s">
        <v>404</v>
      </c>
      <c r="I8" s="12"/>
      <c r="J8" s="12"/>
      <c r="K8" s="11" t="s">
        <v>398</v>
      </c>
      <c r="L8" s="11" t="s">
        <v>333</v>
      </c>
    </row>
    <row r="9" spans="1:12">
      <c r="A9" s="11" t="s">
        <v>399</v>
      </c>
      <c r="B9" s="13" t="s">
        <v>328</v>
      </c>
      <c r="C9" s="29" t="s">
        <v>334</v>
      </c>
      <c r="D9" s="13" t="s">
        <v>330</v>
      </c>
      <c r="E9" s="13" t="s">
        <v>117</v>
      </c>
      <c r="F9" s="13" t="s">
        <v>331</v>
      </c>
      <c r="G9" s="11" t="s">
        <v>403</v>
      </c>
      <c r="H9" s="11" t="s">
        <v>404</v>
      </c>
      <c r="I9" s="12"/>
      <c r="J9" s="12"/>
      <c r="K9" s="11" t="s">
        <v>398</v>
      </c>
      <c r="L9" s="11" t="s">
        <v>333</v>
      </c>
    </row>
    <row r="10" spans="1:12">
      <c r="A10" s="11" t="s">
        <v>400</v>
      </c>
      <c r="B10" s="13" t="s">
        <v>328</v>
      </c>
      <c r="C10" s="29" t="s">
        <v>336</v>
      </c>
      <c r="D10" s="13" t="s">
        <v>330</v>
      </c>
      <c r="E10" s="13" t="s">
        <v>117</v>
      </c>
      <c r="F10" s="13" t="s">
        <v>331</v>
      </c>
      <c r="G10" s="11" t="s">
        <v>403</v>
      </c>
      <c r="H10" s="11" t="s">
        <v>404</v>
      </c>
      <c r="I10" s="12"/>
      <c r="J10" s="12"/>
      <c r="K10" s="11" t="s">
        <v>398</v>
      </c>
      <c r="L10" s="11" t="s">
        <v>333</v>
      </c>
    </row>
    <row r="11" spans="1:12">
      <c r="A11" s="11" t="s">
        <v>401</v>
      </c>
      <c r="B11" s="13" t="s">
        <v>328</v>
      </c>
      <c r="C11" s="29" t="s">
        <v>337</v>
      </c>
      <c r="D11" s="13" t="s">
        <v>330</v>
      </c>
      <c r="E11" s="13" t="s">
        <v>117</v>
      </c>
      <c r="F11" s="13" t="s">
        <v>331</v>
      </c>
      <c r="G11" s="11" t="s">
        <v>403</v>
      </c>
      <c r="H11" s="11" t="s">
        <v>404</v>
      </c>
      <c r="I11" s="12"/>
      <c r="J11" s="12"/>
      <c r="K11" s="11" t="s">
        <v>398</v>
      </c>
      <c r="L11" s="11" t="s">
        <v>333</v>
      </c>
    </row>
    <row r="12" spans="1:12">
      <c r="A12" s="11" t="s">
        <v>402</v>
      </c>
      <c r="B12" s="13" t="s">
        <v>328</v>
      </c>
      <c r="C12" s="29" t="s">
        <v>338</v>
      </c>
      <c r="D12" s="13" t="s">
        <v>330</v>
      </c>
      <c r="E12" s="13" t="s">
        <v>117</v>
      </c>
      <c r="F12" s="13" t="s">
        <v>331</v>
      </c>
      <c r="G12" s="11" t="s">
        <v>403</v>
      </c>
      <c r="H12" s="11" t="s">
        <v>404</v>
      </c>
      <c r="I12" s="12"/>
      <c r="J12" s="12"/>
      <c r="K12" s="11" t="s">
        <v>398</v>
      </c>
      <c r="L12" s="11" t="s">
        <v>333</v>
      </c>
    </row>
    <row r="13" spans="1:12">
      <c r="A13" s="11" t="s">
        <v>371</v>
      </c>
      <c r="B13" s="13" t="s">
        <v>328</v>
      </c>
      <c r="C13" s="29" t="s">
        <v>329</v>
      </c>
      <c r="D13" s="13" t="s">
        <v>330</v>
      </c>
      <c r="E13" s="13" t="s">
        <v>117</v>
      </c>
      <c r="F13" s="13" t="s">
        <v>331</v>
      </c>
      <c r="G13" s="11" t="s">
        <v>405</v>
      </c>
      <c r="H13" s="11" t="s">
        <v>406</v>
      </c>
      <c r="I13" s="12"/>
      <c r="J13" s="12"/>
      <c r="K13" s="11" t="s">
        <v>398</v>
      </c>
      <c r="L13" s="11" t="s">
        <v>333</v>
      </c>
    </row>
    <row r="14" spans="1:12">
      <c r="A14" s="11" t="s">
        <v>399</v>
      </c>
      <c r="B14" s="13" t="s">
        <v>328</v>
      </c>
      <c r="C14" s="29" t="s">
        <v>334</v>
      </c>
      <c r="D14" s="13" t="s">
        <v>330</v>
      </c>
      <c r="E14" s="13" t="s">
        <v>117</v>
      </c>
      <c r="F14" s="13" t="s">
        <v>331</v>
      </c>
      <c r="G14" s="11"/>
      <c r="H14" s="11" t="s">
        <v>406</v>
      </c>
      <c r="I14" s="12"/>
      <c r="J14" s="12"/>
      <c r="K14" s="11" t="s">
        <v>398</v>
      </c>
      <c r="L14" s="11" t="s">
        <v>333</v>
      </c>
    </row>
    <row r="15" spans="1:12">
      <c r="A15" s="11" t="s">
        <v>400</v>
      </c>
      <c r="B15" s="13" t="s">
        <v>328</v>
      </c>
      <c r="C15" s="29" t="s">
        <v>336</v>
      </c>
      <c r="D15" s="13" t="s">
        <v>330</v>
      </c>
      <c r="E15" s="13" t="s">
        <v>117</v>
      </c>
      <c r="F15" s="13" t="s">
        <v>331</v>
      </c>
      <c r="G15" s="11"/>
      <c r="H15" s="11" t="s">
        <v>406</v>
      </c>
      <c r="I15" s="12"/>
      <c r="J15" s="12"/>
      <c r="K15" s="11" t="s">
        <v>398</v>
      </c>
      <c r="L15" s="11" t="s">
        <v>333</v>
      </c>
    </row>
    <row r="16" spans="1:12">
      <c r="A16" s="11" t="s">
        <v>401</v>
      </c>
      <c r="B16" s="13" t="s">
        <v>328</v>
      </c>
      <c r="C16" s="29" t="s">
        <v>337</v>
      </c>
      <c r="D16" s="13" t="s">
        <v>330</v>
      </c>
      <c r="E16" s="13" t="s">
        <v>117</v>
      </c>
      <c r="F16" s="13" t="s">
        <v>331</v>
      </c>
      <c r="G16" s="11"/>
      <c r="H16" s="11" t="s">
        <v>406</v>
      </c>
      <c r="I16" s="12"/>
      <c r="J16" s="12"/>
      <c r="K16" s="11" t="s">
        <v>398</v>
      </c>
      <c r="L16" s="11" t="s">
        <v>333</v>
      </c>
    </row>
    <row r="17" spans="1:12">
      <c r="A17" s="11" t="s">
        <v>402</v>
      </c>
      <c r="B17" s="13" t="s">
        <v>328</v>
      </c>
      <c r="C17" s="29" t="s">
        <v>338</v>
      </c>
      <c r="D17" s="13" t="s">
        <v>330</v>
      </c>
      <c r="E17" s="13" t="s">
        <v>117</v>
      </c>
      <c r="F17" s="13" t="s">
        <v>331</v>
      </c>
      <c r="G17" s="11"/>
      <c r="H17" s="11" t="s">
        <v>406</v>
      </c>
      <c r="I17" s="12"/>
      <c r="J17" s="12"/>
      <c r="K17" s="11" t="s">
        <v>398</v>
      </c>
      <c r="L17" s="11" t="s">
        <v>333</v>
      </c>
    </row>
    <row r="18" spans="1:12">
      <c r="A18" s="12"/>
      <c r="B18" s="12"/>
      <c r="C18" s="12"/>
      <c r="D18" s="13"/>
      <c r="E18" s="13"/>
      <c r="F18" s="13"/>
      <c r="G18" s="12"/>
      <c r="H18" s="12"/>
      <c r="I18" s="12"/>
      <c r="J18" s="12"/>
      <c r="K18" s="12"/>
      <c r="L18" s="12"/>
    </row>
    <row r="19" s="2" customFormat="1" ht="18.75" spans="1:12">
      <c r="A19" s="17" t="s">
        <v>347</v>
      </c>
      <c r="B19" s="18"/>
      <c r="C19" s="18"/>
      <c r="D19" s="18"/>
      <c r="E19" s="19"/>
      <c r="F19" s="20"/>
      <c r="G19" s="30"/>
      <c r="H19" s="17" t="s">
        <v>378</v>
      </c>
      <c r="I19" s="18"/>
      <c r="J19" s="18"/>
      <c r="K19" s="18"/>
      <c r="L19" s="24"/>
    </row>
    <row r="20" ht="67.05" customHeight="1" spans="1:12">
      <c r="A20" s="25" t="s">
        <v>407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I33" sqref="I33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9.25" spans="1:9">
      <c r="A1" s="3" t="s">
        <v>408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315</v>
      </c>
      <c r="B2" s="5" t="s">
        <v>316</v>
      </c>
      <c r="C2" s="5" t="s">
        <v>370</v>
      </c>
      <c r="D2" s="5" t="s">
        <v>319</v>
      </c>
      <c r="E2" s="5" t="s">
        <v>320</v>
      </c>
      <c r="F2" s="4" t="s">
        <v>409</v>
      </c>
      <c r="G2" s="4" t="s">
        <v>322</v>
      </c>
      <c r="H2" s="6" t="s">
        <v>323</v>
      </c>
      <c r="I2" s="7" t="s">
        <v>325</v>
      </c>
    </row>
    <row r="3" s="1" customFormat="1" ht="16.5" spans="1:9">
      <c r="A3" s="4"/>
      <c r="B3" s="8"/>
      <c r="C3" s="8"/>
      <c r="D3" s="8"/>
      <c r="E3" s="8"/>
      <c r="F3" s="4" t="s">
        <v>410</v>
      </c>
      <c r="G3" s="4" t="s">
        <v>326</v>
      </c>
      <c r="H3" s="9"/>
      <c r="I3" s="10"/>
    </row>
    <row r="4" spans="1:9">
      <c r="A4" s="11"/>
      <c r="B4" s="12"/>
      <c r="C4" s="12"/>
      <c r="D4" s="12"/>
      <c r="E4" s="13"/>
      <c r="F4" s="12"/>
      <c r="G4" s="12"/>
      <c r="H4" s="12"/>
      <c r="I4" s="11"/>
    </row>
    <row r="5" spans="1:9">
      <c r="A5" s="11"/>
      <c r="B5" s="14" t="s">
        <v>411</v>
      </c>
      <c r="C5" s="15"/>
      <c r="D5" s="12"/>
      <c r="E5" s="13"/>
      <c r="F5" s="12"/>
      <c r="G5" s="12"/>
      <c r="H5" s="12"/>
      <c r="I5" s="11"/>
    </row>
    <row r="6" spans="1:9">
      <c r="A6" s="11"/>
      <c r="B6" s="12"/>
      <c r="C6" s="12"/>
      <c r="D6" s="12"/>
      <c r="E6" s="13"/>
      <c r="F6" s="12"/>
      <c r="G6" s="12"/>
      <c r="H6" s="12"/>
      <c r="I6" s="11"/>
    </row>
    <row r="7" spans="1:9">
      <c r="A7" s="11"/>
      <c r="B7" s="12"/>
      <c r="C7" s="12"/>
      <c r="D7" s="12"/>
      <c r="E7" s="13"/>
      <c r="F7" s="12"/>
      <c r="G7" s="12"/>
      <c r="H7" s="12"/>
      <c r="I7" s="11"/>
    </row>
    <row r="8" spans="1:9">
      <c r="A8" s="11"/>
      <c r="B8" s="12"/>
      <c r="C8" s="12"/>
      <c r="D8" s="12"/>
      <c r="E8" s="13"/>
      <c r="F8" s="12"/>
      <c r="G8" s="12"/>
      <c r="H8" s="12"/>
      <c r="I8" s="11"/>
    </row>
    <row r="9" spans="1:9">
      <c r="A9" s="11"/>
      <c r="B9" s="12"/>
      <c r="C9" s="12"/>
      <c r="D9" s="12"/>
      <c r="E9" s="13"/>
      <c r="F9" s="12"/>
      <c r="G9" s="12"/>
      <c r="H9" s="12"/>
      <c r="I9" s="11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="2" customFormat="1" ht="18.75" spans="1:9">
      <c r="A11" s="17" t="s">
        <v>360</v>
      </c>
      <c r="B11" s="18"/>
      <c r="C11" s="18"/>
      <c r="D11" s="19"/>
      <c r="E11" s="20"/>
      <c r="F11" s="21" t="s">
        <v>412</v>
      </c>
      <c r="G11" s="22"/>
      <c r="H11" s="23"/>
      <c r="I11" s="24"/>
    </row>
    <row r="12" ht="37.05" customHeight="1" spans="1:9">
      <c r="A12" s="25" t="s">
        <v>413</v>
      </c>
      <c r="B12" s="25"/>
      <c r="C12" s="26"/>
      <c r="D12" s="26"/>
      <c r="E12" s="26"/>
      <c r="F12" s="26"/>
      <c r="G12" s="26"/>
      <c r="H12" s="26"/>
      <c r="I12" s="26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23" sqref="F23"/>
    </sheetView>
  </sheetViews>
  <sheetFormatPr defaultColWidth="11" defaultRowHeight="14.25"/>
  <cols>
    <col min="2" max="2" width="12.8" customWidth="1"/>
    <col min="3" max="3" width="11.8" customWidth="1"/>
    <col min="4" max="4" width="11" customWidth="1"/>
    <col min="5" max="5" width="10" customWidth="1"/>
  </cols>
  <sheetData>
    <row r="1" ht="15"/>
    <row r="2" ht="40.95" customHeight="1" spans="2:9">
      <c r="B2" s="359" t="s">
        <v>35</v>
      </c>
      <c r="C2" s="360"/>
      <c r="D2" s="360"/>
      <c r="E2" s="360"/>
      <c r="F2" s="360"/>
      <c r="G2" s="360"/>
      <c r="H2" s="360"/>
      <c r="I2" s="361"/>
    </row>
    <row r="3" ht="28.05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68"/>
    </row>
    <row r="4" ht="28.05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9" t="s">
        <v>41</v>
      </c>
      <c r="G4" s="369" t="s">
        <v>42</v>
      </c>
      <c r="H4" s="363" t="s">
        <v>41</v>
      </c>
      <c r="I4" s="370" t="s">
        <v>42</v>
      </c>
    </row>
    <row r="5" ht="28.05" customHeight="1" spans="2:9">
      <c r="B5" s="371" t="s">
        <v>43</v>
      </c>
      <c r="C5" s="16">
        <v>13</v>
      </c>
      <c r="D5" s="16">
        <v>0</v>
      </c>
      <c r="E5" s="16">
        <v>1</v>
      </c>
      <c r="F5" s="372">
        <v>0</v>
      </c>
      <c r="G5" s="372">
        <v>1</v>
      </c>
      <c r="H5" s="16">
        <v>1</v>
      </c>
      <c r="I5" s="373">
        <v>2</v>
      </c>
    </row>
    <row r="6" ht="28.05" customHeight="1" spans="2:9">
      <c r="B6" s="371" t="s">
        <v>44</v>
      </c>
      <c r="C6" s="16">
        <v>20</v>
      </c>
      <c r="D6" s="16">
        <v>0</v>
      </c>
      <c r="E6" s="16">
        <v>1</v>
      </c>
      <c r="F6" s="372">
        <v>1</v>
      </c>
      <c r="G6" s="372">
        <v>2</v>
      </c>
      <c r="H6" s="16">
        <v>2</v>
      </c>
      <c r="I6" s="373">
        <v>3</v>
      </c>
    </row>
    <row r="7" ht="28.05" customHeight="1" spans="2:9">
      <c r="B7" s="371" t="s">
        <v>45</v>
      </c>
      <c r="C7" s="16">
        <v>32</v>
      </c>
      <c r="D7" s="16">
        <v>0</v>
      </c>
      <c r="E7" s="16">
        <v>1</v>
      </c>
      <c r="F7" s="372">
        <v>2</v>
      </c>
      <c r="G7" s="372">
        <v>3</v>
      </c>
      <c r="H7" s="16">
        <v>3</v>
      </c>
      <c r="I7" s="373">
        <v>4</v>
      </c>
    </row>
    <row r="8" ht="28.05" customHeight="1" spans="2:9">
      <c r="B8" s="371" t="s">
        <v>46</v>
      </c>
      <c r="C8" s="16">
        <v>50</v>
      </c>
      <c r="D8" s="16">
        <v>1</v>
      </c>
      <c r="E8" s="16">
        <v>2</v>
      </c>
      <c r="F8" s="372">
        <v>3</v>
      </c>
      <c r="G8" s="372">
        <v>4</v>
      </c>
      <c r="H8" s="16">
        <v>5</v>
      </c>
      <c r="I8" s="373">
        <v>6</v>
      </c>
    </row>
    <row r="9" ht="28.05" customHeight="1" spans="2:9">
      <c r="B9" s="371" t="s">
        <v>47</v>
      </c>
      <c r="C9" s="16">
        <v>80</v>
      </c>
      <c r="D9" s="16">
        <v>2</v>
      </c>
      <c r="E9" s="16">
        <v>3</v>
      </c>
      <c r="F9" s="372">
        <v>5</v>
      </c>
      <c r="G9" s="372">
        <v>6</v>
      </c>
      <c r="H9" s="16">
        <v>7</v>
      </c>
      <c r="I9" s="373">
        <v>8</v>
      </c>
    </row>
    <row r="10" ht="28.05" customHeight="1" spans="2:9">
      <c r="B10" s="371" t="s">
        <v>48</v>
      </c>
      <c r="C10" s="16">
        <v>125</v>
      </c>
      <c r="D10" s="16">
        <v>3</v>
      </c>
      <c r="E10" s="16">
        <v>4</v>
      </c>
      <c r="F10" s="372">
        <v>7</v>
      </c>
      <c r="G10" s="372">
        <v>8</v>
      </c>
      <c r="H10" s="16">
        <v>10</v>
      </c>
      <c r="I10" s="373">
        <v>11</v>
      </c>
    </row>
    <row r="11" ht="28.05" customHeight="1" spans="2:9">
      <c r="B11" s="371" t="s">
        <v>49</v>
      </c>
      <c r="C11" s="16">
        <v>200</v>
      </c>
      <c r="D11" s="16">
        <v>5</v>
      </c>
      <c r="E11" s="16">
        <v>6</v>
      </c>
      <c r="F11" s="372">
        <v>10</v>
      </c>
      <c r="G11" s="372">
        <v>11</v>
      </c>
      <c r="H11" s="16">
        <v>14</v>
      </c>
      <c r="I11" s="373">
        <v>15</v>
      </c>
    </row>
    <row r="12" ht="28.05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77">
        <v>22</v>
      </c>
    </row>
    <row r="14" spans="2:9">
      <c r="B14" s="378" t="s">
        <v>51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53"/>
  <sheetViews>
    <sheetView zoomScale="125" zoomScaleNormal="125" workbookViewId="0">
      <selection activeCell="A20" sqref="A20:K20"/>
    </sheetView>
  </sheetViews>
  <sheetFormatPr defaultColWidth="10.3" defaultRowHeight="16.5" customHeight="1"/>
  <cols>
    <col min="1" max="1" width="11.1" style="95" customWidth="1"/>
    <col min="2" max="6" width="10.3" style="95"/>
    <col min="7" max="7" width="20.1" style="95" customWidth="1"/>
    <col min="8" max="9" width="10.3" style="95"/>
    <col min="10" max="10" width="8.8" style="95" customWidth="1"/>
    <col min="11" max="11" width="12" style="95" customWidth="1"/>
    <col min="12" max="16384" width="10.3" style="95"/>
  </cols>
  <sheetData>
    <row r="1" ht="21" spans="1:11">
      <c r="A1" s="290" t="s">
        <v>52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5" spans="1:11">
      <c r="A2" s="176" t="s">
        <v>53</v>
      </c>
      <c r="B2" s="98" t="s">
        <v>54</v>
      </c>
      <c r="C2" s="98"/>
      <c r="D2" s="177" t="s">
        <v>55</v>
      </c>
      <c r="E2" s="177"/>
      <c r="F2" s="98" t="s">
        <v>56</v>
      </c>
      <c r="G2" s="98"/>
      <c r="H2" s="178" t="s">
        <v>57</v>
      </c>
      <c r="I2" s="179" t="s">
        <v>58</v>
      </c>
      <c r="J2" s="179"/>
      <c r="K2" s="180"/>
    </row>
    <row r="3" ht="14.2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28" customHeight="1" spans="1:11">
      <c r="A4" s="187" t="s">
        <v>62</v>
      </c>
      <c r="B4" s="108" t="s">
        <v>63</v>
      </c>
      <c r="C4" s="188"/>
      <c r="D4" s="187" t="s">
        <v>64</v>
      </c>
      <c r="E4" s="189"/>
      <c r="F4" s="291">
        <v>46238</v>
      </c>
      <c r="G4" s="292"/>
      <c r="H4" s="187" t="s">
        <v>65</v>
      </c>
      <c r="I4" s="189"/>
      <c r="J4" s="192" t="s">
        <v>66</v>
      </c>
      <c r="K4" s="193" t="s">
        <v>67</v>
      </c>
    </row>
    <row r="5" ht="14.25" spans="1:11">
      <c r="A5" s="194" t="s">
        <v>68</v>
      </c>
      <c r="B5" s="108" t="s">
        <v>69</v>
      </c>
      <c r="C5" s="188"/>
      <c r="D5" s="187" t="s">
        <v>70</v>
      </c>
      <c r="E5" s="189"/>
      <c r="F5" s="293">
        <v>46153</v>
      </c>
      <c r="G5" s="294"/>
      <c r="H5" s="187" t="s">
        <v>71</v>
      </c>
      <c r="I5" s="189"/>
      <c r="J5" s="192" t="s">
        <v>66</v>
      </c>
      <c r="K5" s="193" t="s">
        <v>67</v>
      </c>
    </row>
    <row r="6" ht="14.25" spans="1:11">
      <c r="A6" s="187" t="s">
        <v>72</v>
      </c>
      <c r="B6" s="108">
        <v>2</v>
      </c>
      <c r="C6" s="188">
        <v>6</v>
      </c>
      <c r="D6" s="194" t="s">
        <v>73</v>
      </c>
      <c r="E6" s="219"/>
      <c r="F6" s="293">
        <v>46228</v>
      </c>
      <c r="G6" s="294"/>
      <c r="H6" s="187" t="s">
        <v>74</v>
      </c>
      <c r="I6" s="189"/>
      <c r="J6" s="192" t="s">
        <v>66</v>
      </c>
      <c r="K6" s="193" t="s">
        <v>67</v>
      </c>
    </row>
    <row r="7" ht="14.25" spans="1:11">
      <c r="A7" s="187" t="s">
        <v>75</v>
      </c>
      <c r="B7" s="199">
        <v>21166</v>
      </c>
      <c r="C7" s="200"/>
      <c r="D7" s="194" t="s">
        <v>76</v>
      </c>
      <c r="E7" s="218"/>
      <c r="F7" s="293">
        <v>46233</v>
      </c>
      <c r="G7" s="294"/>
      <c r="H7" s="187" t="s">
        <v>77</v>
      </c>
      <c r="I7" s="189"/>
      <c r="J7" s="192" t="s">
        <v>66</v>
      </c>
      <c r="K7" s="193" t="s">
        <v>67</v>
      </c>
    </row>
    <row r="8" ht="45" customHeight="1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46235</v>
      </c>
      <c r="G8" s="208"/>
      <c r="H8" s="205" t="s">
        <v>81</v>
      </c>
      <c r="I8" s="206"/>
      <c r="J8" s="227" t="s">
        <v>66</v>
      </c>
      <c r="K8" s="228" t="s">
        <v>67</v>
      </c>
    </row>
    <row r="9" ht="15" spans="1:11">
      <c r="A9" s="295" t="s">
        <v>82</v>
      </c>
      <c r="B9" s="296"/>
      <c r="C9" s="296"/>
      <c r="D9" s="296"/>
      <c r="E9" s="296"/>
      <c r="F9" s="296"/>
      <c r="G9" s="296"/>
      <c r="H9" s="296"/>
      <c r="I9" s="296"/>
      <c r="J9" s="296"/>
      <c r="K9" s="297"/>
    </row>
    <row r="10" ht="15" spans="1:11">
      <c r="A10" s="252" t="s">
        <v>83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ht="14.25" spans="1:11">
      <c r="A11" s="298" t="s">
        <v>84</v>
      </c>
      <c r="B11" s="299" t="s">
        <v>85</v>
      </c>
      <c r="C11" s="300" t="s">
        <v>86</v>
      </c>
      <c r="D11" s="301"/>
      <c r="E11" s="302" t="s">
        <v>87</v>
      </c>
      <c r="F11" s="299" t="s">
        <v>85</v>
      </c>
      <c r="G11" s="300" t="s">
        <v>86</v>
      </c>
      <c r="H11" s="300" t="s">
        <v>88</v>
      </c>
      <c r="I11" s="302" t="s">
        <v>89</v>
      </c>
      <c r="J11" s="299" t="s">
        <v>85</v>
      </c>
      <c r="K11" s="303" t="s">
        <v>86</v>
      </c>
    </row>
    <row r="12" ht="14.25" spans="1:11">
      <c r="A12" s="194" t="s">
        <v>90</v>
      </c>
      <c r="B12" s="217" t="s">
        <v>85</v>
      </c>
      <c r="C12" s="192" t="s">
        <v>86</v>
      </c>
      <c r="D12" s="218"/>
      <c r="E12" s="219" t="s">
        <v>91</v>
      </c>
      <c r="F12" s="217" t="s">
        <v>85</v>
      </c>
      <c r="G12" s="192" t="s">
        <v>86</v>
      </c>
      <c r="H12" s="192" t="s">
        <v>88</v>
      </c>
      <c r="I12" s="219" t="s">
        <v>92</v>
      </c>
      <c r="J12" s="217" t="s">
        <v>85</v>
      </c>
      <c r="K12" s="193" t="s">
        <v>86</v>
      </c>
    </row>
    <row r="13" ht="14.25" spans="1:11">
      <c r="A13" s="194" t="s">
        <v>93</v>
      </c>
      <c r="B13" s="217" t="s">
        <v>85</v>
      </c>
      <c r="C13" s="192" t="s">
        <v>86</v>
      </c>
      <c r="D13" s="218"/>
      <c r="E13" s="219" t="s">
        <v>94</v>
      </c>
      <c r="F13" s="192" t="s">
        <v>95</v>
      </c>
      <c r="G13" s="192" t="s">
        <v>96</v>
      </c>
      <c r="H13" s="192" t="s">
        <v>88</v>
      </c>
      <c r="I13" s="219" t="s">
        <v>97</v>
      </c>
      <c r="J13" s="217" t="s">
        <v>85</v>
      </c>
      <c r="K13" s="193" t="s">
        <v>86</v>
      </c>
    </row>
    <row r="14" ht="1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9"/>
    </row>
    <row r="15" ht="15" spans="1:11">
      <c r="A15" s="252" t="s">
        <v>99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ht="14.25" spans="1:11">
      <c r="A16" s="304" t="s">
        <v>100</v>
      </c>
      <c r="B16" s="300" t="s">
        <v>95</v>
      </c>
      <c r="C16" s="300" t="s">
        <v>96</v>
      </c>
      <c r="D16" s="305"/>
      <c r="E16" s="306" t="s">
        <v>101</v>
      </c>
      <c r="F16" s="300" t="s">
        <v>95</v>
      </c>
      <c r="G16" s="300" t="s">
        <v>96</v>
      </c>
      <c r="H16" s="307"/>
      <c r="I16" s="306" t="s">
        <v>102</v>
      </c>
      <c r="J16" s="300" t="s">
        <v>95</v>
      </c>
      <c r="K16" s="303" t="s">
        <v>96</v>
      </c>
    </row>
    <row r="17" customHeight="1" spans="1:22">
      <c r="A17" s="196" t="s">
        <v>103</v>
      </c>
      <c r="B17" s="192" t="s">
        <v>95</v>
      </c>
      <c r="C17" s="192" t="s">
        <v>96</v>
      </c>
      <c r="D17" s="108"/>
      <c r="E17" s="197" t="s">
        <v>104</v>
      </c>
      <c r="F17" s="192" t="s">
        <v>95</v>
      </c>
      <c r="G17" s="192" t="s">
        <v>96</v>
      </c>
      <c r="H17" s="308"/>
      <c r="I17" s="197" t="s">
        <v>105</v>
      </c>
      <c r="J17" s="192" t="s">
        <v>95</v>
      </c>
      <c r="K17" s="193" t="s">
        <v>96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22">
      <c r="A18" s="310" t="s">
        <v>106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ht="18" customHeight="1" spans="1:22">
      <c r="A19" s="252" t="s">
        <v>107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4"/>
    </row>
    <row r="20" customHeight="1" spans="1:22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ht="21.75" customHeight="1" spans="1:22">
      <c r="A21" s="316" t="s">
        <v>109</v>
      </c>
      <c r="B21" s="317" t="s">
        <v>110</v>
      </c>
      <c r="C21" s="317" t="s">
        <v>111</v>
      </c>
      <c r="D21" s="317" t="s">
        <v>112</v>
      </c>
      <c r="E21" s="317" t="s">
        <v>113</v>
      </c>
      <c r="F21" s="317" t="s">
        <v>114</v>
      </c>
      <c r="G21" s="317" t="s">
        <v>115</v>
      </c>
      <c r="H21" s="197"/>
      <c r="I21" s="197"/>
      <c r="J21" s="197"/>
      <c r="K21" s="142" t="s">
        <v>116</v>
      </c>
    </row>
    <row r="22" customHeight="1" spans="1:22">
      <c r="A22" s="318" t="s">
        <v>117</v>
      </c>
      <c r="B22" s="195">
        <v>0</v>
      </c>
      <c r="C22" s="195">
        <v>0.2</v>
      </c>
      <c r="D22" s="195">
        <v>0.2</v>
      </c>
      <c r="E22" s="195">
        <v>0.2</v>
      </c>
      <c r="F22" s="195">
        <v>0</v>
      </c>
      <c r="G22" s="195">
        <v>0</v>
      </c>
      <c r="H22" s="195"/>
      <c r="I22" s="195"/>
      <c r="J22" s="195"/>
      <c r="K22" s="319" t="s">
        <v>118</v>
      </c>
    </row>
    <row r="23" customHeight="1" spans="1:22">
      <c r="A23" s="318" t="s">
        <v>119</v>
      </c>
      <c r="B23" s="195">
        <v>0</v>
      </c>
      <c r="C23" s="195">
        <v>0</v>
      </c>
      <c r="D23" s="195">
        <v>0</v>
      </c>
      <c r="E23" s="195">
        <v>0</v>
      </c>
      <c r="F23" s="195">
        <v>0</v>
      </c>
      <c r="G23" s="195">
        <v>0</v>
      </c>
      <c r="H23" s="195"/>
      <c r="I23" s="195"/>
      <c r="J23" s="195"/>
      <c r="K23" s="319" t="s">
        <v>118</v>
      </c>
    </row>
    <row r="24" customHeight="1" spans="1:22">
      <c r="A24" s="318"/>
      <c r="B24" s="195"/>
      <c r="C24" s="195"/>
      <c r="D24" s="195"/>
      <c r="E24" s="195"/>
      <c r="F24" s="195"/>
      <c r="G24" s="195"/>
      <c r="H24" s="195"/>
      <c r="I24" s="195"/>
      <c r="J24" s="195"/>
      <c r="K24" s="320"/>
    </row>
    <row r="25" customHeight="1" spans="1:22">
      <c r="A25" s="318"/>
      <c r="B25" s="195"/>
      <c r="C25" s="195"/>
      <c r="D25" s="195"/>
      <c r="E25" s="195"/>
      <c r="F25" s="195"/>
      <c r="G25" s="195"/>
      <c r="H25" s="195"/>
      <c r="I25" s="195"/>
      <c r="J25" s="195"/>
      <c r="K25" s="320"/>
    </row>
    <row r="26" customHeight="1" spans="1:22">
      <c r="A26" s="201"/>
      <c r="B26" s="195"/>
      <c r="C26" s="195"/>
      <c r="D26" s="195"/>
      <c r="E26" s="195"/>
      <c r="F26" s="195"/>
      <c r="G26" s="195"/>
      <c r="H26" s="195"/>
      <c r="I26" s="195"/>
      <c r="J26" s="195"/>
      <c r="K26" s="118"/>
    </row>
    <row r="27" customHeight="1" spans="1:22">
      <c r="A27" s="201"/>
      <c r="B27" s="195"/>
      <c r="C27" s="195"/>
      <c r="D27" s="195"/>
      <c r="E27" s="195"/>
      <c r="F27" s="195"/>
      <c r="G27" s="195"/>
      <c r="H27" s="195"/>
      <c r="I27" s="195"/>
      <c r="J27" s="195"/>
      <c r="K27" s="118"/>
    </row>
    <row r="28" customHeight="1" spans="1:22">
      <c r="A28" s="226"/>
      <c r="B28" s="321"/>
      <c r="C28" s="321"/>
      <c r="D28" s="321"/>
      <c r="E28" s="321"/>
      <c r="F28" s="321"/>
      <c r="G28" s="321"/>
      <c r="H28" s="321"/>
      <c r="I28" s="321"/>
      <c r="J28" s="321"/>
      <c r="K28" s="126"/>
    </row>
    <row r="29" ht="18" customHeight="1" spans="1:22">
      <c r="A29" s="322" t="s">
        <v>120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ht="18.75" customHeight="1" spans="1:22">
      <c r="A30" s="325" t="s">
        <v>121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ht="18.75" customHeight="1" spans="1:22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30"/>
    </row>
    <row r="32" ht="18" customHeight="1" spans="1:22">
      <c r="A32" s="331" t="s">
        <v>122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ht="14.25" spans="1:11">
      <c r="A33" s="334" t="s">
        <v>123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ht="15" spans="1:11">
      <c r="A34" s="114" t="s">
        <v>124</v>
      </c>
      <c r="B34" s="116"/>
      <c r="C34" s="192" t="s">
        <v>66</v>
      </c>
      <c r="D34" s="192" t="s">
        <v>67</v>
      </c>
      <c r="E34" s="337" t="s">
        <v>125</v>
      </c>
      <c r="F34" s="338"/>
      <c r="G34" s="338"/>
      <c r="H34" s="338"/>
      <c r="I34" s="338"/>
      <c r="J34" s="338"/>
      <c r="K34" s="339"/>
    </row>
    <row r="35" ht="15" spans="1:11">
      <c r="A35" s="340" t="s">
        <v>126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6.95" customHeight="1" spans="1:11">
      <c r="A36" s="341" t="s">
        <v>127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ht="16.95" customHeight="1" spans="1:11">
      <c r="A37" s="341" t="s">
        <v>128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ht="16.95" customHeight="1" spans="1:11">
      <c r="A38" s="341" t="s">
        <v>129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43"/>
    </row>
    <row r="39" ht="16.95" customHeight="1" spans="1:11">
      <c r="A39" s="341" t="s">
        <v>130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43"/>
    </row>
    <row r="40" ht="16.95" customHeight="1" spans="1:11">
      <c r="A40" s="341" t="s">
        <v>131</v>
      </c>
      <c r="B40" s="342"/>
      <c r="C40" s="342"/>
      <c r="D40" s="342"/>
      <c r="E40" s="342"/>
      <c r="F40" s="342"/>
      <c r="G40" s="342"/>
      <c r="H40" s="342"/>
      <c r="I40" s="342"/>
      <c r="J40" s="342"/>
      <c r="K40" s="343"/>
    </row>
    <row r="41" ht="16.95" customHeight="1" spans="1:11">
      <c r="A41" s="341" t="s">
        <v>132</v>
      </c>
      <c r="B41" s="342"/>
      <c r="C41" s="342"/>
      <c r="D41" s="342"/>
      <c r="E41" s="342"/>
      <c r="F41" s="342"/>
      <c r="G41" s="342"/>
      <c r="H41" s="342"/>
      <c r="I41" s="342"/>
      <c r="J41" s="342"/>
      <c r="K41" s="343"/>
    </row>
    <row r="42" ht="14.25" spans="1:11">
      <c r="A42" s="242" t="s">
        <v>133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ht="15" spans="1:11">
      <c r="A43" s="236" t="s">
        <v>134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ht="15" spans="1:11">
      <c r="A44" s="252" t="s">
        <v>135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ht="14.25" spans="1:11">
      <c r="A45" s="304" t="s">
        <v>136</v>
      </c>
      <c r="B45" s="300" t="s">
        <v>95</v>
      </c>
      <c r="C45" s="300" t="s">
        <v>96</v>
      </c>
      <c r="D45" s="300" t="s">
        <v>88</v>
      </c>
      <c r="E45" s="306" t="s">
        <v>137</v>
      </c>
      <c r="F45" s="300" t="s">
        <v>95</v>
      </c>
      <c r="G45" s="300" t="s">
        <v>96</v>
      </c>
      <c r="H45" s="300" t="s">
        <v>88</v>
      </c>
      <c r="I45" s="306" t="s">
        <v>138</v>
      </c>
      <c r="J45" s="300" t="s">
        <v>95</v>
      </c>
      <c r="K45" s="303" t="s">
        <v>96</v>
      </c>
    </row>
    <row r="46" ht="14.25" spans="1:11">
      <c r="A46" s="196" t="s">
        <v>87</v>
      </c>
      <c r="B46" s="192" t="s">
        <v>95</v>
      </c>
      <c r="C46" s="192" t="s">
        <v>96</v>
      </c>
      <c r="D46" s="192" t="s">
        <v>88</v>
      </c>
      <c r="E46" s="197" t="s">
        <v>94</v>
      </c>
      <c r="F46" s="192" t="s">
        <v>95</v>
      </c>
      <c r="G46" s="192" t="s">
        <v>96</v>
      </c>
      <c r="H46" s="192" t="s">
        <v>88</v>
      </c>
      <c r="I46" s="197" t="s">
        <v>105</v>
      </c>
      <c r="J46" s="192" t="s">
        <v>95</v>
      </c>
      <c r="K46" s="193" t="s">
        <v>96</v>
      </c>
    </row>
    <row r="47" ht="15" spans="1:11">
      <c r="A47" s="205" t="s">
        <v>139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9"/>
    </row>
    <row r="48" ht="15" spans="1:11">
      <c r="A48" s="340" t="s">
        <v>140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341" t="s">
        <v>141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ht="15" spans="1:11">
      <c r="A50" s="344" t="s">
        <v>142</v>
      </c>
      <c r="B50" s="246" t="s">
        <v>143</v>
      </c>
      <c r="C50" s="246"/>
      <c r="D50" s="345" t="s">
        <v>144</v>
      </c>
      <c r="E50" s="346" t="s">
        <v>145</v>
      </c>
      <c r="F50" s="347" t="s">
        <v>146</v>
      </c>
      <c r="G50" s="348">
        <v>45775</v>
      </c>
      <c r="H50" s="349" t="s">
        <v>147</v>
      </c>
      <c r="I50" s="350"/>
      <c r="J50" s="351"/>
      <c r="K50" s="352"/>
    </row>
    <row r="51" ht="15" spans="1:11">
      <c r="A51" s="340" t="s">
        <v>148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55"/>
    </row>
    <row r="53" ht="15" spans="1:11">
      <c r="A53" s="344" t="s">
        <v>142</v>
      </c>
      <c r="B53" s="356"/>
      <c r="C53" s="356"/>
      <c r="D53" s="345" t="s">
        <v>144</v>
      </c>
      <c r="E53" s="357"/>
      <c r="F53" s="347" t="s">
        <v>149</v>
      </c>
      <c r="G53" s="348"/>
      <c r="H53" s="349" t="s">
        <v>147</v>
      </c>
      <c r="I53" s="350"/>
      <c r="J53" s="102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4</xdr:row>
                    <xdr:rowOff>55880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21"/>
  <sheetViews>
    <sheetView tabSelected="1" zoomScale="90" zoomScaleNormal="90" workbookViewId="0">
      <selection activeCell="M13" sqref="M13"/>
    </sheetView>
  </sheetViews>
  <sheetFormatPr defaultColWidth="9" defaultRowHeight="25.95" customHeight="1"/>
  <cols>
    <col min="1" max="1" width="25.1" style="263" customWidth="1"/>
    <col min="2" max="8" width="12" style="263" customWidth="1"/>
    <col min="9" max="9" width="1.3" style="263" customWidth="1"/>
    <col min="10" max="10" width="17.8" style="264" customWidth="1"/>
    <col min="11" max="11" width="17" style="264" customWidth="1"/>
    <col min="12" max="12" width="18.5" style="263" customWidth="1"/>
    <col min="13" max="13" width="16.7" style="263" customWidth="1"/>
    <col min="14" max="14" width="14.2" style="263" customWidth="1"/>
    <col min="15" max="15" width="16.3" style="263" customWidth="1"/>
    <col min="16" max="16384" width="9" style="263"/>
  </cols>
  <sheetData>
    <row r="1" ht="19.5" customHeight="1" spans="1:15">
      <c r="A1" s="265" t="s">
        <v>150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ht="19.5" customHeight="1" spans="1:15">
      <c r="A2" s="70" t="s">
        <v>62</v>
      </c>
      <c r="B2" s="71" t="str">
        <f>首期!B4</f>
        <v>TAMMAO92084</v>
      </c>
      <c r="C2" s="71"/>
      <c r="D2" s="72" t="s">
        <v>68</v>
      </c>
      <c r="E2" s="71" t="str">
        <f>首期!B5</f>
        <v>女式软壳裤</v>
      </c>
      <c r="F2" s="71"/>
      <c r="G2" s="71"/>
      <c r="H2" s="71"/>
      <c r="I2" s="267"/>
      <c r="J2" s="268" t="s">
        <v>57</v>
      </c>
      <c r="K2" s="71" t="str">
        <f>首期!I2</f>
        <v>青岛锦瑞麟服装有限公司松尚分厂</v>
      </c>
      <c r="L2" s="71"/>
      <c r="M2" s="71"/>
      <c r="N2" s="71"/>
      <c r="O2" s="71"/>
    </row>
    <row r="3" ht="19.5" customHeight="1" spans="1:15">
      <c r="A3" s="77" t="s">
        <v>151</v>
      </c>
      <c r="B3" s="77" t="s">
        <v>152</v>
      </c>
      <c r="C3" s="77"/>
      <c r="D3" s="77"/>
      <c r="E3" s="77"/>
      <c r="F3" s="77"/>
      <c r="G3" s="77"/>
      <c r="H3" s="77"/>
      <c r="I3" s="267"/>
      <c r="J3" s="269" t="s">
        <v>153</v>
      </c>
      <c r="K3" s="269"/>
      <c r="L3" s="269"/>
      <c r="M3" s="269"/>
      <c r="N3" s="269"/>
      <c r="O3" s="269"/>
    </row>
    <row r="4" ht="19.5" customHeight="1" spans="1:15">
      <c r="A4" s="77"/>
      <c r="B4" s="80" t="s">
        <v>154</v>
      </c>
      <c r="C4" s="81" t="s">
        <v>155</v>
      </c>
      <c r="D4" s="82" t="s">
        <v>156</v>
      </c>
      <c r="E4" s="81" t="s">
        <v>157</v>
      </c>
      <c r="F4" s="81" t="s">
        <v>158</v>
      </c>
      <c r="G4" s="81" t="s">
        <v>159</v>
      </c>
      <c r="H4" s="81" t="s">
        <v>160</v>
      </c>
      <c r="I4" s="267"/>
      <c r="J4" s="270" t="s">
        <v>161</v>
      </c>
      <c r="K4" s="270" t="s">
        <v>162</v>
      </c>
      <c r="L4" s="271" t="s">
        <v>117</v>
      </c>
      <c r="M4" s="272"/>
      <c r="N4" s="272"/>
      <c r="O4" s="272"/>
    </row>
    <row r="5" ht="19.5" customHeight="1" spans="1:15">
      <c r="A5" s="77"/>
      <c r="B5" s="80" t="s">
        <v>163</v>
      </c>
      <c r="C5" s="81" t="s">
        <v>164</v>
      </c>
      <c r="D5" s="82" t="s">
        <v>165</v>
      </c>
      <c r="E5" s="81" t="s">
        <v>166</v>
      </c>
      <c r="F5" s="81" t="s">
        <v>167</v>
      </c>
      <c r="G5" s="81" t="s">
        <v>168</v>
      </c>
      <c r="H5" s="81" t="s">
        <v>169</v>
      </c>
      <c r="I5" s="267"/>
      <c r="J5" s="85" t="s">
        <v>170</v>
      </c>
      <c r="K5" s="85"/>
      <c r="L5" s="273" t="s">
        <v>159</v>
      </c>
      <c r="M5" s="273"/>
      <c r="N5" s="273"/>
      <c r="O5" s="273"/>
    </row>
    <row r="6" ht="19.5" customHeight="1" spans="1:15">
      <c r="A6" s="274" t="s">
        <v>171</v>
      </c>
      <c r="B6" s="275">
        <f>C6-2.1</f>
        <v>95.8</v>
      </c>
      <c r="C6" s="275">
        <f>D6-2.1</f>
        <v>97.9</v>
      </c>
      <c r="D6" s="276">
        <v>100</v>
      </c>
      <c r="E6" s="275">
        <f t="shared" ref="E6:H6" si="0">D6+2.1</f>
        <v>102.1</v>
      </c>
      <c r="F6" s="275">
        <f t="shared" si="0"/>
        <v>104.2</v>
      </c>
      <c r="G6" s="275">
        <f t="shared" si="0"/>
        <v>106.3</v>
      </c>
      <c r="H6" s="275">
        <f t="shared" si="0"/>
        <v>108.4</v>
      </c>
      <c r="I6" s="267"/>
      <c r="J6" s="93" t="s">
        <v>172</v>
      </c>
      <c r="K6" s="85" t="s">
        <v>173</v>
      </c>
      <c r="L6" s="277" t="s">
        <v>174</v>
      </c>
      <c r="M6" s="273"/>
      <c r="N6" s="273"/>
      <c r="O6" s="273"/>
    </row>
    <row r="7" ht="19.5" customHeight="1" spans="1:15">
      <c r="A7" s="274" t="s">
        <v>175</v>
      </c>
      <c r="B7" s="275">
        <f>C7-4</f>
        <v>67</v>
      </c>
      <c r="C7" s="275">
        <f>D7-4</f>
        <v>71</v>
      </c>
      <c r="D7" s="276">
        <v>75</v>
      </c>
      <c r="E7" s="275">
        <f>D7+4</f>
        <v>79</v>
      </c>
      <c r="F7" s="275">
        <f>E7+5</f>
        <v>84</v>
      </c>
      <c r="G7" s="275">
        <f>F7+6</f>
        <v>90</v>
      </c>
      <c r="H7" s="275">
        <f>G7+6</f>
        <v>96</v>
      </c>
      <c r="I7" s="267"/>
      <c r="J7" s="93" t="s">
        <v>172</v>
      </c>
      <c r="K7" s="85" t="s">
        <v>176</v>
      </c>
      <c r="L7" s="277" t="s">
        <v>177</v>
      </c>
      <c r="M7" s="273"/>
      <c r="N7" s="273"/>
      <c r="O7" s="273"/>
    </row>
    <row r="8" ht="19.5" customHeight="1" spans="1:15">
      <c r="A8" s="274" t="s">
        <v>178</v>
      </c>
      <c r="B8" s="275">
        <f>C8-3.6</f>
        <v>92.8</v>
      </c>
      <c r="C8" s="275">
        <f>D8-3.6</f>
        <v>96.4</v>
      </c>
      <c r="D8" s="276">
        <v>100</v>
      </c>
      <c r="E8" s="275">
        <f t="shared" ref="E8:H8" si="1">D8+4</f>
        <v>104</v>
      </c>
      <c r="F8" s="275">
        <f t="shared" si="1"/>
        <v>108</v>
      </c>
      <c r="G8" s="275">
        <f t="shared" si="1"/>
        <v>112</v>
      </c>
      <c r="H8" s="275">
        <f t="shared" si="1"/>
        <v>116</v>
      </c>
      <c r="I8" s="267"/>
      <c r="J8" s="93" t="s">
        <v>173</v>
      </c>
      <c r="K8" s="85" t="s">
        <v>179</v>
      </c>
      <c r="L8" s="277" t="s">
        <v>180</v>
      </c>
      <c r="M8" s="273"/>
      <c r="N8" s="273"/>
      <c r="O8" s="273"/>
    </row>
    <row r="9" ht="19.5" customHeight="1" spans="1:15">
      <c r="A9" s="274" t="s">
        <v>181</v>
      </c>
      <c r="B9" s="275">
        <f>C9-2.3</f>
        <v>55.7</v>
      </c>
      <c r="C9" s="275">
        <f>D9-2.3</f>
        <v>58</v>
      </c>
      <c r="D9" s="276">
        <v>60.3</v>
      </c>
      <c r="E9" s="275">
        <f t="shared" ref="E9:H9" si="2">D9+2.6</f>
        <v>62.9</v>
      </c>
      <c r="F9" s="275">
        <f t="shared" si="2"/>
        <v>65.5</v>
      </c>
      <c r="G9" s="275">
        <f t="shared" si="2"/>
        <v>68.1</v>
      </c>
      <c r="H9" s="275">
        <f t="shared" si="2"/>
        <v>70.7</v>
      </c>
      <c r="I9" s="267"/>
      <c r="J9" s="93" t="s">
        <v>182</v>
      </c>
      <c r="K9" s="85" t="s">
        <v>183</v>
      </c>
      <c r="L9" s="277" t="s">
        <v>184</v>
      </c>
      <c r="M9" s="273"/>
      <c r="N9" s="273"/>
      <c r="O9" s="273"/>
    </row>
    <row r="10" ht="19.5" customHeight="1" spans="1:15">
      <c r="A10" s="274" t="s">
        <v>185</v>
      </c>
      <c r="B10" s="275">
        <f>C10-0.7</f>
        <v>20</v>
      </c>
      <c r="C10" s="275">
        <f>D10-0.7</f>
        <v>20.7</v>
      </c>
      <c r="D10" s="276">
        <v>21.4</v>
      </c>
      <c r="E10" s="275">
        <f>D10+0.7</f>
        <v>22.1</v>
      </c>
      <c r="F10" s="275">
        <f>E10+0.7</f>
        <v>22.8</v>
      </c>
      <c r="G10" s="275">
        <f>F10+0.9</f>
        <v>23.7</v>
      </c>
      <c r="H10" s="275">
        <f>G10+0.9</f>
        <v>24.6</v>
      </c>
      <c r="I10" s="267"/>
      <c r="J10" s="93" t="s">
        <v>186</v>
      </c>
      <c r="K10" s="85" t="s">
        <v>187</v>
      </c>
      <c r="L10" s="277" t="s">
        <v>186</v>
      </c>
      <c r="M10" s="273"/>
      <c r="N10" s="273"/>
      <c r="O10" s="273"/>
    </row>
    <row r="11" ht="19.5" customHeight="1" spans="1:15">
      <c r="A11" s="274" t="s">
        <v>188</v>
      </c>
      <c r="B11" s="275">
        <f>C11-0.5</f>
        <v>17.3</v>
      </c>
      <c r="C11" s="275">
        <f>D11-0.5</f>
        <v>17.8</v>
      </c>
      <c r="D11" s="276">
        <v>18.3</v>
      </c>
      <c r="E11" s="275">
        <f>D11+0.5</f>
        <v>18.8</v>
      </c>
      <c r="F11" s="275">
        <f>E11+0.5</f>
        <v>19.3</v>
      </c>
      <c r="G11" s="275">
        <f>F11+0.7</f>
        <v>20</v>
      </c>
      <c r="H11" s="275">
        <f>G11+0.7</f>
        <v>20.7</v>
      </c>
      <c r="I11" s="267"/>
      <c r="J11" s="93" t="s">
        <v>173</v>
      </c>
      <c r="K11" s="85" t="s">
        <v>186</v>
      </c>
      <c r="L11" s="277" t="s">
        <v>177</v>
      </c>
      <c r="M11" s="273"/>
      <c r="N11" s="273"/>
      <c r="O11" s="273"/>
    </row>
    <row r="12" ht="19.5" customHeight="1" spans="1:15">
      <c r="A12" s="274" t="s">
        <v>189</v>
      </c>
      <c r="B12" s="275">
        <f>C12-0.65</f>
        <v>24.05</v>
      </c>
      <c r="C12" s="275">
        <f>D12-0.6</f>
        <v>24.7</v>
      </c>
      <c r="D12" s="278">
        <v>25.3</v>
      </c>
      <c r="E12" s="275">
        <f>D12+0.6</f>
        <v>25.9</v>
      </c>
      <c r="F12" s="275">
        <f>E12+0.7</f>
        <v>26.6</v>
      </c>
      <c r="G12" s="275">
        <f>F12+0.6</f>
        <v>27.2</v>
      </c>
      <c r="H12" s="275">
        <f>G12+0.7</f>
        <v>27.9</v>
      </c>
      <c r="I12" s="267"/>
      <c r="J12" s="93" t="s">
        <v>172</v>
      </c>
      <c r="K12" s="85" t="s">
        <v>183</v>
      </c>
      <c r="L12" s="277" t="s">
        <v>177</v>
      </c>
      <c r="M12" s="273"/>
      <c r="N12" s="273"/>
      <c r="O12" s="273"/>
    </row>
    <row r="13" ht="19.5" customHeight="1" spans="1:15">
      <c r="A13" s="274" t="s">
        <v>190</v>
      </c>
      <c r="B13" s="275">
        <f>C13-0.9</f>
        <v>40.2</v>
      </c>
      <c r="C13" s="275">
        <f>D13-0.9</f>
        <v>41.1</v>
      </c>
      <c r="D13" s="278">
        <v>42</v>
      </c>
      <c r="E13" s="275">
        <f t="shared" ref="E13:H13" si="3">D13+1.1</f>
        <v>43.1</v>
      </c>
      <c r="F13" s="275">
        <f t="shared" si="3"/>
        <v>44.2</v>
      </c>
      <c r="G13" s="275">
        <f t="shared" si="3"/>
        <v>45.3</v>
      </c>
      <c r="H13" s="275">
        <f t="shared" si="3"/>
        <v>46.4</v>
      </c>
      <c r="I13" s="267"/>
      <c r="J13" s="93" t="s">
        <v>187</v>
      </c>
      <c r="K13" s="85" t="s">
        <v>184</v>
      </c>
      <c r="L13" s="277" t="s">
        <v>177</v>
      </c>
      <c r="M13" s="273"/>
      <c r="N13" s="273"/>
      <c r="O13" s="273"/>
    </row>
    <row r="14" ht="19.5" customHeight="1" spans="1:15">
      <c r="A14" s="274" t="s">
        <v>191</v>
      </c>
      <c r="B14" s="279">
        <f>D14-0.5</f>
        <v>13.5</v>
      </c>
      <c r="C14" s="280"/>
      <c r="D14" s="279">
        <v>14</v>
      </c>
      <c r="E14" s="280"/>
      <c r="F14" s="279">
        <f>D14+1.5</f>
        <v>15.5</v>
      </c>
      <c r="G14" s="281"/>
      <c r="H14" s="280"/>
      <c r="I14" s="267"/>
      <c r="J14" s="93" t="s">
        <v>179</v>
      </c>
      <c r="K14" s="85" t="s">
        <v>184</v>
      </c>
      <c r="L14" s="277" t="s">
        <v>192</v>
      </c>
      <c r="M14" s="273"/>
      <c r="N14" s="273"/>
      <c r="O14" s="273"/>
    </row>
    <row r="15" ht="19.5" customHeight="1" spans="1:15">
      <c r="A15" s="274" t="s">
        <v>193</v>
      </c>
      <c r="B15" s="279">
        <f>D15-0.5</f>
        <v>16</v>
      </c>
      <c r="C15" s="280"/>
      <c r="D15" s="279">
        <v>16.5</v>
      </c>
      <c r="E15" s="280"/>
      <c r="F15" s="279">
        <f>D15+1.5</f>
        <v>18</v>
      </c>
      <c r="G15" s="281"/>
      <c r="H15" s="280"/>
      <c r="I15" s="267"/>
      <c r="J15" s="93" t="s">
        <v>186</v>
      </c>
      <c r="K15" s="85" t="s">
        <v>186</v>
      </c>
      <c r="L15" s="277" t="s">
        <v>177</v>
      </c>
      <c r="M15" s="273"/>
      <c r="N15" s="273"/>
      <c r="O15" s="273"/>
    </row>
    <row r="16" ht="19.5" customHeight="1" spans="1:15">
      <c r="A16" s="86"/>
      <c r="B16" s="87"/>
      <c r="C16" s="87"/>
      <c r="D16" s="88"/>
      <c r="E16" s="87"/>
      <c r="F16" s="87"/>
      <c r="G16" s="87"/>
      <c r="H16" s="87"/>
      <c r="I16" s="267"/>
      <c r="J16" s="93"/>
      <c r="K16" s="85"/>
      <c r="L16" s="277"/>
      <c r="M16" s="273"/>
      <c r="N16" s="273"/>
      <c r="O16" s="273"/>
    </row>
    <row r="17" ht="19.5" customHeight="1" spans="1:15">
      <c r="A17" s="86"/>
      <c r="B17" s="87"/>
      <c r="C17" s="87"/>
      <c r="D17" s="88"/>
      <c r="E17" s="87"/>
      <c r="F17" s="87"/>
      <c r="G17" s="87"/>
      <c r="H17" s="87"/>
      <c r="I17" s="267"/>
      <c r="J17" s="93"/>
      <c r="K17" s="282"/>
      <c r="L17" s="277"/>
      <c r="M17" s="273"/>
      <c r="N17" s="273"/>
      <c r="O17" s="273"/>
    </row>
    <row r="18" ht="19.5" customHeight="1" spans="1:15">
      <c r="A18" s="86"/>
      <c r="B18" s="87"/>
      <c r="C18" s="87"/>
      <c r="D18" s="88"/>
      <c r="E18" s="87"/>
      <c r="F18" s="87"/>
      <c r="G18" s="87"/>
      <c r="H18" s="87"/>
      <c r="I18" s="267"/>
      <c r="J18" s="93"/>
      <c r="K18" s="282"/>
      <c r="L18" s="273"/>
      <c r="M18" s="273"/>
      <c r="N18" s="273"/>
      <c r="O18" s="273"/>
    </row>
    <row r="19" ht="16.5" spans="1:15">
      <c r="A19" s="283" t="s">
        <v>194</v>
      </c>
      <c r="B19" s="284"/>
      <c r="C19" s="284"/>
      <c r="D19" s="285"/>
      <c r="E19" s="284"/>
      <c r="F19" s="284"/>
      <c r="G19" s="284"/>
      <c r="H19" s="284"/>
      <c r="I19" s="286"/>
      <c r="J19" s="287"/>
      <c r="K19" s="287"/>
      <c r="L19" s="286"/>
      <c r="M19" s="286"/>
      <c r="N19" s="286"/>
      <c r="O19" s="286"/>
    </row>
    <row r="20" ht="16.5" spans="1:15">
      <c r="A20" s="263" t="s">
        <v>195</v>
      </c>
      <c r="B20" s="288"/>
      <c r="C20" s="288"/>
      <c r="D20" s="286"/>
      <c r="E20" s="288"/>
      <c r="F20" s="288"/>
      <c r="G20" s="288"/>
      <c r="H20" s="288"/>
      <c r="I20" s="286"/>
      <c r="J20" s="287"/>
      <c r="K20" s="287"/>
      <c r="L20" s="286"/>
      <c r="M20" s="286"/>
      <c r="N20" s="286"/>
      <c r="O20" s="286"/>
    </row>
    <row r="21" ht="14.25" spans="1:15">
      <c r="A21" s="286"/>
      <c r="B21" s="286"/>
      <c r="C21" s="286"/>
      <c r="D21" s="286"/>
      <c r="E21" s="286"/>
      <c r="F21" s="286"/>
      <c r="G21" s="286"/>
      <c r="H21" s="286"/>
      <c r="I21" s="286"/>
      <c r="J21" s="289" t="s">
        <v>196</v>
      </c>
      <c r="K21" s="289"/>
      <c r="L21" s="283" t="s">
        <v>197</v>
      </c>
      <c r="M21" s="283"/>
      <c r="N21" s="283" t="s">
        <v>198</v>
      </c>
    </row>
  </sheetData>
  <mergeCells count="14">
    <mergeCell ref="A1:O1"/>
    <mergeCell ref="B2:C2"/>
    <mergeCell ref="E2:H2"/>
    <mergeCell ref="K2:O2"/>
    <mergeCell ref="B3:H3"/>
    <mergeCell ref="J3:O3"/>
    <mergeCell ref="B14:C14"/>
    <mergeCell ref="D14:E14"/>
    <mergeCell ref="F14:H14"/>
    <mergeCell ref="B15:C15"/>
    <mergeCell ref="D15:E15"/>
    <mergeCell ref="F15:H15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2"/>
  <sheetViews>
    <sheetView zoomScale="125" zoomScaleNormal="125" topLeftCell="A19" workbookViewId="0">
      <selection activeCell="A33" sqref="A33:K38"/>
    </sheetView>
  </sheetViews>
  <sheetFormatPr defaultColWidth="10" defaultRowHeight="16.5" customHeight="1"/>
  <cols>
    <col min="1" max="1" width="10.8" style="95" customWidth="1"/>
    <col min="2" max="4" width="10" style="95"/>
    <col min="5" max="5" width="3.9" style="95" customWidth="1"/>
    <col min="6" max="6" width="10" style="95"/>
    <col min="7" max="7" width="21" style="95" customWidth="1"/>
    <col min="8" max="16384" width="10" style="95"/>
  </cols>
  <sheetData>
    <row r="1" ht="22.5" customHeight="1" spans="1:11">
      <c r="A1" s="175" t="s">
        <v>199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98" t="s">
        <v>54</v>
      </c>
      <c r="C2" s="98"/>
      <c r="D2" s="177" t="s">
        <v>55</v>
      </c>
      <c r="E2" s="177"/>
      <c r="F2" s="98" t="str">
        <f>首期!F2</f>
        <v>青岛锦瑞麟服装有限公司</v>
      </c>
      <c r="G2" s="98"/>
      <c r="H2" s="178" t="s">
        <v>57</v>
      </c>
      <c r="I2" s="179" t="str">
        <f>首期!I2</f>
        <v>青岛锦瑞麟服装有限公司松尚分厂</v>
      </c>
      <c r="J2" s="179"/>
      <c r="K2" s="180"/>
    </row>
    <row r="3" ht="37.05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60" customHeight="1" spans="1:11">
      <c r="A4" s="187" t="s">
        <v>62</v>
      </c>
      <c r="B4" s="108" t="str">
        <f>首期!B4</f>
        <v>TAMMAO92084</v>
      </c>
      <c r="C4" s="188"/>
      <c r="D4" s="187" t="s">
        <v>64</v>
      </c>
      <c r="E4" s="189"/>
      <c r="F4" s="190">
        <f>首期!F4</f>
        <v>46238</v>
      </c>
      <c r="G4" s="191"/>
      <c r="H4" s="187" t="s">
        <v>200</v>
      </c>
      <c r="I4" s="189"/>
      <c r="J4" s="192" t="s">
        <v>66</v>
      </c>
      <c r="K4" s="193" t="s">
        <v>67</v>
      </c>
    </row>
    <row r="5" customHeight="1" spans="1:11">
      <c r="A5" s="194" t="s">
        <v>68</v>
      </c>
      <c r="B5" s="108" t="str">
        <f>首期!B5</f>
        <v>女式软壳裤</v>
      </c>
      <c r="C5" s="188"/>
      <c r="D5" s="187" t="s">
        <v>201</v>
      </c>
      <c r="E5" s="189"/>
      <c r="F5" s="195">
        <v>1</v>
      </c>
      <c r="G5" s="188"/>
      <c r="H5" s="187" t="s">
        <v>202</v>
      </c>
      <c r="I5" s="189"/>
      <c r="J5" s="192" t="s">
        <v>66</v>
      </c>
      <c r="K5" s="193" t="s">
        <v>67</v>
      </c>
    </row>
    <row r="6" customHeight="1" spans="1:11">
      <c r="A6" s="187" t="s">
        <v>72</v>
      </c>
      <c r="B6" s="108">
        <f>首期!B6</f>
        <v>2</v>
      </c>
      <c r="C6" s="188">
        <v>6</v>
      </c>
      <c r="D6" s="187" t="s">
        <v>203</v>
      </c>
      <c r="E6" s="189"/>
      <c r="F6" s="195">
        <v>0.8</v>
      </c>
      <c r="G6" s="188"/>
      <c r="H6" s="196" t="s">
        <v>204</v>
      </c>
      <c r="I6" s="197"/>
      <c r="J6" s="197"/>
      <c r="K6" s="198"/>
    </row>
    <row r="7" customHeight="1" spans="1:11">
      <c r="A7" s="187" t="s">
        <v>75</v>
      </c>
      <c r="B7" s="199">
        <f>首期!B7</f>
        <v>21166</v>
      </c>
      <c r="C7" s="200"/>
      <c r="D7" s="187" t="s">
        <v>205</v>
      </c>
      <c r="E7" s="189"/>
      <c r="F7" s="195">
        <v>0.4</v>
      </c>
      <c r="G7" s="188"/>
      <c r="H7" s="201" t="s">
        <v>206</v>
      </c>
      <c r="I7" s="192"/>
      <c r="J7" s="192"/>
      <c r="K7" s="193"/>
    </row>
    <row r="8" ht="42" customHeight="1" spans="1:11">
      <c r="A8" s="202" t="s">
        <v>78</v>
      </c>
      <c r="B8" s="203" t="str">
        <f>首期!B8</f>
        <v>暂无</v>
      </c>
      <c r="C8" s="204"/>
      <c r="D8" s="205" t="s">
        <v>80</v>
      </c>
      <c r="E8" s="206"/>
      <c r="F8" s="207">
        <v>45863</v>
      </c>
      <c r="G8" s="208"/>
      <c r="H8" s="205"/>
      <c r="I8" s="206"/>
      <c r="J8" s="206"/>
      <c r="K8" s="209"/>
    </row>
    <row r="9" customHeight="1" spans="1:11">
      <c r="A9" s="210" t="s">
        <v>207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84</v>
      </c>
      <c r="B10" s="212" t="s">
        <v>85</v>
      </c>
      <c r="C10" s="213" t="s">
        <v>86</v>
      </c>
      <c r="D10" s="214"/>
      <c r="E10" s="215" t="s">
        <v>89</v>
      </c>
      <c r="F10" s="212" t="s">
        <v>85</v>
      </c>
      <c r="G10" s="213" t="s">
        <v>86</v>
      </c>
      <c r="H10" s="212"/>
      <c r="I10" s="215" t="s">
        <v>87</v>
      </c>
      <c r="J10" s="212" t="s">
        <v>85</v>
      </c>
      <c r="K10" s="216" t="s">
        <v>86</v>
      </c>
    </row>
    <row r="11" customHeight="1" spans="1:11">
      <c r="A11" s="194" t="s">
        <v>90</v>
      </c>
      <c r="B11" s="217" t="s">
        <v>85</v>
      </c>
      <c r="C11" s="192" t="s">
        <v>86</v>
      </c>
      <c r="D11" s="218"/>
      <c r="E11" s="219" t="s">
        <v>92</v>
      </c>
      <c r="F11" s="217" t="s">
        <v>85</v>
      </c>
      <c r="G11" s="192" t="s">
        <v>86</v>
      </c>
      <c r="H11" s="217"/>
      <c r="I11" s="219" t="s">
        <v>97</v>
      </c>
      <c r="J11" s="217" t="s">
        <v>85</v>
      </c>
      <c r="K11" s="193" t="s">
        <v>86</v>
      </c>
    </row>
    <row r="12" customHeight="1" spans="1:11">
      <c r="A12" s="205" t="s">
        <v>208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9"/>
    </row>
    <row r="13" customHeight="1" spans="1:11">
      <c r="A13" s="220" t="s">
        <v>209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 t="s">
        <v>210</v>
      </c>
      <c r="B14" s="222"/>
      <c r="C14" s="222"/>
      <c r="D14" s="222"/>
      <c r="E14" s="222"/>
      <c r="F14" s="222"/>
      <c r="G14" s="222"/>
      <c r="H14" s="223"/>
      <c r="I14" s="104"/>
      <c r="J14" s="104"/>
      <c r="K14" s="141"/>
    </row>
    <row r="15" customHeight="1" spans="1:11">
      <c r="A15" s="221"/>
      <c r="B15" s="222"/>
      <c r="C15" s="222"/>
      <c r="D15" s="222"/>
      <c r="E15" s="222"/>
      <c r="F15" s="222"/>
      <c r="G15" s="222"/>
      <c r="H15" s="223"/>
      <c r="I15" s="169"/>
      <c r="J15" s="224"/>
      <c r="K15" s="225"/>
    </row>
    <row r="16" customHeight="1" spans="1:11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28"/>
    </row>
    <row r="17" customHeight="1" spans="1:11">
      <c r="A17" s="220" t="s">
        <v>211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9" t="s">
        <v>212</v>
      </c>
      <c r="B18" s="230"/>
      <c r="C18" s="230"/>
      <c r="D18" s="230"/>
      <c r="E18" s="230"/>
      <c r="F18" s="230"/>
      <c r="G18" s="230"/>
      <c r="H18" s="230"/>
      <c r="I18" s="104"/>
      <c r="J18" s="104"/>
      <c r="K18" s="141"/>
    </row>
    <row r="19" customHeight="1" spans="1:11">
      <c r="A19" s="147"/>
      <c r="B19" s="136"/>
      <c r="C19" s="136"/>
      <c r="D19" s="231"/>
      <c r="E19" s="135"/>
      <c r="F19" s="136"/>
      <c r="G19" s="136"/>
      <c r="H19" s="231"/>
      <c r="I19" s="169"/>
      <c r="J19" s="224"/>
      <c r="K19" s="225"/>
    </row>
    <row r="20" customHeight="1" spans="1:11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customHeight="1" spans="1:11">
      <c r="A21" s="232" t="s">
        <v>122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7" t="s">
        <v>123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41"/>
    </row>
    <row r="23" customHeight="1" spans="1:11">
      <c r="A23" s="114" t="s">
        <v>124</v>
      </c>
      <c r="B23" s="116"/>
      <c r="C23" s="192" t="s">
        <v>66</v>
      </c>
      <c r="D23" s="192" t="s">
        <v>67</v>
      </c>
      <c r="E23" s="112"/>
      <c r="F23" s="112"/>
      <c r="G23" s="112"/>
      <c r="H23" s="112"/>
      <c r="I23" s="112"/>
      <c r="J23" s="112"/>
      <c r="K23" s="113"/>
    </row>
    <row r="24" customHeight="1" spans="1:11">
      <c r="A24" s="187" t="s">
        <v>213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customHeight="1" spans="1:11">
      <c r="A26" s="210" t="s">
        <v>135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1" t="s">
        <v>136</v>
      </c>
      <c r="B27" s="213" t="s">
        <v>95</v>
      </c>
      <c r="C27" s="213" t="s">
        <v>96</v>
      </c>
      <c r="D27" s="213" t="s">
        <v>88</v>
      </c>
      <c r="E27" s="182" t="s">
        <v>137</v>
      </c>
      <c r="F27" s="213" t="s">
        <v>95</v>
      </c>
      <c r="G27" s="213" t="s">
        <v>96</v>
      </c>
      <c r="H27" s="213" t="s">
        <v>88</v>
      </c>
      <c r="I27" s="182" t="s">
        <v>138</v>
      </c>
      <c r="J27" s="213" t="s">
        <v>95</v>
      </c>
      <c r="K27" s="216" t="s">
        <v>96</v>
      </c>
    </row>
    <row r="28" customHeight="1" spans="1:11">
      <c r="A28" s="196" t="s">
        <v>87</v>
      </c>
      <c r="B28" s="192" t="s">
        <v>95</v>
      </c>
      <c r="C28" s="192" t="s">
        <v>96</v>
      </c>
      <c r="D28" s="192" t="s">
        <v>88</v>
      </c>
      <c r="E28" s="197" t="s">
        <v>94</v>
      </c>
      <c r="F28" s="192" t="s">
        <v>95</v>
      </c>
      <c r="G28" s="192" t="s">
        <v>96</v>
      </c>
      <c r="H28" s="192" t="s">
        <v>88</v>
      </c>
      <c r="I28" s="197" t="s">
        <v>105</v>
      </c>
      <c r="J28" s="192" t="s">
        <v>95</v>
      </c>
      <c r="K28" s="193" t="s">
        <v>96</v>
      </c>
    </row>
    <row r="29" customHeight="1" spans="1:11">
      <c r="A29" s="187" t="s">
        <v>214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42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customHeight="1" spans="1:11">
      <c r="A31" s="210" t="s">
        <v>215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</row>
    <row r="32" ht="17.25" customHeight="1" spans="1:1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ht="17.25" customHeight="1" spans="1:11">
      <c r="A33" s="156" t="s">
        <v>216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17.25" customHeight="1" spans="1:11">
      <c r="A34" s="156" t="s">
        <v>217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8"/>
    </row>
    <row r="35" ht="17.25" customHeight="1" spans="1:11">
      <c r="A35" s="156" t="s">
        <v>218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8"/>
    </row>
    <row r="36" ht="17.25" customHeight="1" spans="1:11">
      <c r="A36" s="156" t="s">
        <v>219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8"/>
    </row>
    <row r="37" ht="17.25" customHeight="1" spans="1:11">
      <c r="A37" s="156" t="s">
        <v>220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ht="17.25" customHeight="1" spans="1:11">
      <c r="A38" s="156" t="s">
        <v>221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8"/>
    </row>
    <row r="39" ht="17.25" customHeight="1" spans="1:1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8"/>
    </row>
    <row r="40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ht="17.25" customHeight="1" spans="1:11">
      <c r="A43" s="236" t="s">
        <v>134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customHeight="1" spans="1:11">
      <c r="A44" s="210" t="s">
        <v>222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</row>
    <row r="45" ht="18" customHeight="1" spans="1:11">
      <c r="A45" s="138" t="s">
        <v>208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40"/>
    </row>
    <row r="46" ht="18" customHeight="1" spans="1:11">
      <c r="A46" s="138"/>
      <c r="B46" s="139"/>
      <c r="C46" s="139"/>
      <c r="D46" s="139"/>
      <c r="E46" s="139"/>
      <c r="F46" s="139"/>
      <c r="G46" s="139"/>
      <c r="H46" s="139"/>
      <c r="I46" s="139"/>
      <c r="J46" s="139"/>
      <c r="K46" s="140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35"/>
    </row>
    <row r="48" ht="21" customHeight="1" spans="1:11">
      <c r="A48" s="245" t="s">
        <v>142</v>
      </c>
      <c r="B48" s="246" t="s">
        <v>223</v>
      </c>
      <c r="C48" s="246"/>
      <c r="D48" s="247" t="s">
        <v>144</v>
      </c>
      <c r="E48" s="248" t="s">
        <v>224</v>
      </c>
      <c r="F48" s="247" t="s">
        <v>146</v>
      </c>
      <c r="G48" s="249">
        <v>45711</v>
      </c>
      <c r="H48" s="250" t="s">
        <v>147</v>
      </c>
      <c r="I48" s="250"/>
      <c r="J48" s="246" t="s">
        <v>224</v>
      </c>
      <c r="K48" s="251"/>
    </row>
    <row r="49" customHeight="1" spans="1:11">
      <c r="A49" s="252" t="s">
        <v>148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customHeight="1" spans="1:11">
      <c r="A50" s="255" t="s">
        <v>225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7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60"/>
    </row>
    <row r="52" ht="21" customHeight="1" spans="1:11">
      <c r="A52" s="245" t="s">
        <v>142</v>
      </c>
      <c r="B52" s="246"/>
      <c r="C52" s="246"/>
      <c r="D52" s="247" t="s">
        <v>144</v>
      </c>
      <c r="E52" s="247"/>
      <c r="F52" s="247" t="s">
        <v>146</v>
      </c>
      <c r="G52" s="247"/>
      <c r="H52" s="250" t="s">
        <v>147</v>
      </c>
      <c r="I52" s="250"/>
      <c r="J52" s="261"/>
      <c r="K52" s="26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18"/>
  <sheetViews>
    <sheetView zoomScale="80" zoomScaleNormal="80" workbookViewId="0">
      <selection activeCell="K20" sqref="K20"/>
    </sheetView>
  </sheetViews>
  <sheetFormatPr defaultColWidth="9" defaultRowHeight="31.05" customHeight="1"/>
  <cols>
    <col min="1" max="1" width="17.2" style="67" customWidth="1"/>
    <col min="2" max="8" width="9.3" style="67" customWidth="1"/>
    <col min="9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5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5">
      <c r="A2" s="70" t="s">
        <v>62</v>
      </c>
      <c r="B2" s="71" t="s">
        <v>226</v>
      </c>
      <c r="C2" s="71"/>
      <c r="D2" s="72" t="s">
        <v>68</v>
      </c>
      <c r="E2" s="71" t="s">
        <v>69</v>
      </c>
      <c r="F2" s="71"/>
      <c r="G2" s="71"/>
      <c r="H2" s="71"/>
      <c r="I2" s="73"/>
      <c r="J2" s="74" t="s">
        <v>57</v>
      </c>
      <c r="K2" s="75" t="str">
        <f>[1]首期!I2</f>
        <v>青岛锦瑞麟松尚分厂</v>
      </c>
      <c r="L2" s="75"/>
      <c r="M2" s="75"/>
      <c r="N2" s="75"/>
      <c r="O2" s="76"/>
    </row>
    <row r="3" customHeight="1" spans="1:15">
      <c r="A3" s="77" t="s">
        <v>151</v>
      </c>
      <c r="B3" s="77" t="s">
        <v>152</v>
      </c>
      <c r="C3" s="77"/>
      <c r="D3" s="77"/>
      <c r="E3" s="77"/>
      <c r="F3" s="77"/>
      <c r="G3" s="77"/>
      <c r="H3" s="77"/>
      <c r="I3" s="78"/>
      <c r="J3" s="77" t="s">
        <v>153</v>
      </c>
      <c r="K3" s="77"/>
      <c r="L3" s="77"/>
      <c r="M3" s="77"/>
      <c r="N3" s="77"/>
      <c r="O3" s="79"/>
    </row>
    <row r="4" customHeight="1" spans="1:15">
      <c r="A4" s="77"/>
      <c r="B4" s="80" t="s">
        <v>154</v>
      </c>
      <c r="C4" s="81" t="s">
        <v>155</v>
      </c>
      <c r="D4" s="82" t="s">
        <v>156</v>
      </c>
      <c r="E4" s="81" t="s">
        <v>157</v>
      </c>
      <c r="F4" s="81" t="s">
        <v>158</v>
      </c>
      <c r="G4" s="81" t="s">
        <v>159</v>
      </c>
      <c r="H4" s="81" t="s">
        <v>160</v>
      </c>
      <c r="I4" s="83"/>
      <c r="J4" s="84" t="s">
        <v>227</v>
      </c>
      <c r="K4" s="84" t="s">
        <v>228</v>
      </c>
      <c r="L4" s="84" t="s">
        <v>229</v>
      </c>
      <c r="M4" s="84" t="s">
        <v>230</v>
      </c>
      <c r="N4" s="84" t="s">
        <v>231</v>
      </c>
      <c r="O4" s="84" t="s">
        <v>232</v>
      </c>
    </row>
    <row r="5" customHeight="1" spans="1:15">
      <c r="A5" s="77"/>
      <c r="B5" s="80" t="s">
        <v>163</v>
      </c>
      <c r="C5" s="81" t="s">
        <v>164</v>
      </c>
      <c r="D5" s="82" t="s">
        <v>165</v>
      </c>
      <c r="E5" s="81" t="s">
        <v>166</v>
      </c>
      <c r="F5" s="81" t="s">
        <v>167</v>
      </c>
      <c r="G5" s="81" t="s">
        <v>168</v>
      </c>
      <c r="H5" s="81" t="s">
        <v>169</v>
      </c>
      <c r="I5" s="83"/>
      <c r="J5" s="85" t="s">
        <v>233</v>
      </c>
      <c r="K5" s="85" t="s">
        <v>233</v>
      </c>
      <c r="L5" s="85" t="s">
        <v>233</v>
      </c>
      <c r="M5" s="85" t="s">
        <v>233</v>
      </c>
      <c r="N5" s="85" t="s">
        <v>233</v>
      </c>
      <c r="O5" s="85" t="s">
        <v>233</v>
      </c>
    </row>
    <row r="6" customHeight="1" spans="1:15">
      <c r="A6" s="86" t="s">
        <v>234</v>
      </c>
      <c r="B6" s="87">
        <f>C6-2.1</f>
        <v>95.8</v>
      </c>
      <c r="C6" s="87">
        <f>D6-2.1</f>
        <v>97.9</v>
      </c>
      <c r="D6" s="88">
        <v>100</v>
      </c>
      <c r="E6" s="87">
        <f t="shared" ref="E6:H6" si="0">D6+2.1</f>
        <v>102.1</v>
      </c>
      <c r="F6" s="87">
        <f t="shared" si="0"/>
        <v>104.2</v>
      </c>
      <c r="G6" s="87">
        <f t="shared" si="0"/>
        <v>106.3</v>
      </c>
      <c r="H6" s="87">
        <f t="shared" si="0"/>
        <v>108.4</v>
      </c>
      <c r="I6" s="89"/>
      <c r="J6" s="85" t="s">
        <v>235</v>
      </c>
      <c r="K6" s="85" t="s">
        <v>236</v>
      </c>
      <c r="L6" s="85" t="s">
        <v>237</v>
      </c>
      <c r="M6" s="85" t="s">
        <v>237</v>
      </c>
      <c r="N6" s="85" t="s">
        <v>238</v>
      </c>
      <c r="O6" s="90" t="s">
        <v>239</v>
      </c>
    </row>
    <row r="7" customHeight="1" spans="1:15">
      <c r="A7" s="86" t="s">
        <v>240</v>
      </c>
      <c r="B7" s="91">
        <f>C7-1.5</f>
        <v>69</v>
      </c>
      <c r="C7" s="91">
        <f>D7-1.5</f>
        <v>70.5</v>
      </c>
      <c r="D7" s="92">
        <v>72</v>
      </c>
      <c r="E7" s="91">
        <f t="shared" ref="E7:H7" si="1">D7+1.5</f>
        <v>73.5</v>
      </c>
      <c r="F7" s="91">
        <f t="shared" si="1"/>
        <v>75</v>
      </c>
      <c r="G7" s="91">
        <f t="shared" si="1"/>
        <v>76.5</v>
      </c>
      <c r="H7" s="91">
        <f t="shared" si="1"/>
        <v>78</v>
      </c>
      <c r="I7" s="89"/>
      <c r="J7" s="85" t="s">
        <v>241</v>
      </c>
      <c r="K7" s="85" t="s">
        <v>242</v>
      </c>
      <c r="L7" s="85" t="s">
        <v>242</v>
      </c>
      <c r="M7" s="85" t="s">
        <v>241</v>
      </c>
      <c r="N7" s="85" t="s">
        <v>241</v>
      </c>
      <c r="O7" s="90" t="s">
        <v>241</v>
      </c>
    </row>
    <row r="8" customHeight="1" spans="1:15">
      <c r="A8" s="86" t="s">
        <v>243</v>
      </c>
      <c r="B8" s="87">
        <f>C8-4</f>
        <v>66</v>
      </c>
      <c r="C8" s="87">
        <f>D8-4</f>
        <v>70</v>
      </c>
      <c r="D8" s="88">
        <v>74</v>
      </c>
      <c r="E8" s="87">
        <f>D8+4</f>
        <v>78</v>
      </c>
      <c r="F8" s="87">
        <f>E8+5</f>
        <v>83</v>
      </c>
      <c r="G8" s="87">
        <f>F8+6</f>
        <v>89</v>
      </c>
      <c r="H8" s="87">
        <f>G8+6</f>
        <v>95</v>
      </c>
      <c r="I8" s="89"/>
      <c r="J8" s="85" t="s">
        <v>239</v>
      </c>
      <c r="K8" s="85" t="s">
        <v>239</v>
      </c>
      <c r="L8" s="85" t="s">
        <v>239</v>
      </c>
      <c r="M8" s="93" t="s">
        <v>239</v>
      </c>
      <c r="N8" s="93" t="s">
        <v>239</v>
      </c>
      <c r="O8" s="90" t="s">
        <v>239</v>
      </c>
    </row>
    <row r="9" customHeight="1" spans="1:15">
      <c r="A9" s="86" t="s">
        <v>178</v>
      </c>
      <c r="B9" s="87">
        <f>C9-3.6</f>
        <v>90.8</v>
      </c>
      <c r="C9" s="87">
        <f>D9-3.6</f>
        <v>94.4</v>
      </c>
      <c r="D9" s="88" t="s">
        <v>244</v>
      </c>
      <c r="E9" s="87">
        <f>D9+4</f>
        <v>102</v>
      </c>
      <c r="F9" s="87">
        <f t="shared" ref="F9:H9" si="2">E9+4</f>
        <v>106</v>
      </c>
      <c r="G9" s="87">
        <f t="shared" si="2"/>
        <v>110</v>
      </c>
      <c r="H9" s="87">
        <f t="shared" si="2"/>
        <v>114</v>
      </c>
      <c r="I9" s="89"/>
      <c r="J9" s="85" t="s">
        <v>245</v>
      </c>
      <c r="K9" s="85" t="s">
        <v>246</v>
      </c>
      <c r="L9" s="85" t="s">
        <v>247</v>
      </c>
      <c r="M9" s="93" t="s">
        <v>239</v>
      </c>
      <c r="N9" s="85" t="s">
        <v>247</v>
      </c>
      <c r="O9" s="90" t="s">
        <v>239</v>
      </c>
    </row>
    <row r="10" customHeight="1" spans="1:15">
      <c r="A10" s="86" t="s">
        <v>248</v>
      </c>
      <c r="B10" s="87">
        <f>C10-2.3/2</f>
        <v>27.2</v>
      </c>
      <c r="C10" s="87">
        <f>D10-2.3/2</f>
        <v>28.35</v>
      </c>
      <c r="D10" s="88">
        <v>29.5</v>
      </c>
      <c r="E10" s="87">
        <f t="shared" ref="E10:H10" si="3">D10+2.6/2</f>
        <v>30.8</v>
      </c>
      <c r="F10" s="87">
        <f t="shared" si="3"/>
        <v>32.1</v>
      </c>
      <c r="G10" s="87">
        <f t="shared" si="3"/>
        <v>33.4</v>
      </c>
      <c r="H10" s="87">
        <f t="shared" si="3"/>
        <v>34.7</v>
      </c>
      <c r="I10" s="89"/>
      <c r="J10" s="93" t="s">
        <v>239</v>
      </c>
      <c r="K10" s="93" t="s">
        <v>239</v>
      </c>
      <c r="L10" s="93" t="s">
        <v>239</v>
      </c>
      <c r="M10" s="93" t="s">
        <v>239</v>
      </c>
      <c r="N10" s="93" t="s">
        <v>239</v>
      </c>
      <c r="O10" s="90" t="s">
        <v>239</v>
      </c>
    </row>
    <row r="11" customHeight="1" spans="1:15">
      <c r="A11" s="86" t="s">
        <v>185</v>
      </c>
      <c r="B11" s="87">
        <f>C11-0.7</f>
        <v>19.6</v>
      </c>
      <c r="C11" s="87">
        <f>D11-0.7</f>
        <v>20.3</v>
      </c>
      <c r="D11" s="88">
        <v>21</v>
      </c>
      <c r="E11" s="87">
        <f>D11+0.7</f>
        <v>21.7</v>
      </c>
      <c r="F11" s="87">
        <f>E11+0.7</f>
        <v>22.4</v>
      </c>
      <c r="G11" s="87">
        <f>F11+0.9</f>
        <v>23.3</v>
      </c>
      <c r="H11" s="87">
        <f>G11+0.9</f>
        <v>24.2</v>
      </c>
      <c r="I11" s="89"/>
      <c r="J11" s="93" t="s">
        <v>239</v>
      </c>
      <c r="K11" s="93" t="s">
        <v>239</v>
      </c>
      <c r="L11" s="93" t="s">
        <v>239</v>
      </c>
      <c r="M11" s="93" t="s">
        <v>239</v>
      </c>
      <c r="N11" s="93" t="s">
        <v>239</v>
      </c>
      <c r="O11" s="90" t="s">
        <v>239</v>
      </c>
    </row>
    <row r="12" customHeight="1" spans="1:15">
      <c r="A12" s="86" t="s">
        <v>188</v>
      </c>
      <c r="B12" s="87">
        <f>C12-0.5</f>
        <v>17</v>
      </c>
      <c r="C12" s="87">
        <f>D12-0.5</f>
        <v>17.5</v>
      </c>
      <c r="D12" s="88">
        <v>18</v>
      </c>
      <c r="E12" s="87">
        <f>D12+0.5</f>
        <v>18.5</v>
      </c>
      <c r="F12" s="87">
        <f>E12+0.5</f>
        <v>19</v>
      </c>
      <c r="G12" s="87">
        <f>F12+0.7</f>
        <v>19.7</v>
      </c>
      <c r="H12" s="87">
        <f>G12+0.7</f>
        <v>20.4</v>
      </c>
      <c r="I12" s="89"/>
      <c r="J12" s="85" t="s">
        <v>249</v>
      </c>
      <c r="K12" s="85" t="s">
        <v>250</v>
      </c>
      <c r="L12" s="93" t="s">
        <v>239</v>
      </c>
      <c r="M12" s="85" t="s">
        <v>192</v>
      </c>
      <c r="N12" s="85" t="s">
        <v>174</v>
      </c>
      <c r="O12" s="90" t="s">
        <v>239</v>
      </c>
    </row>
    <row r="13" customHeight="1" spans="1:15">
      <c r="A13" s="86" t="s">
        <v>251</v>
      </c>
      <c r="B13" s="87">
        <f>C13-0.7</f>
        <v>23.7</v>
      </c>
      <c r="C13" s="87">
        <f>D13-0.6</f>
        <v>24.4</v>
      </c>
      <c r="D13" s="88">
        <v>25</v>
      </c>
      <c r="E13" s="87">
        <f>D13+0.6</f>
        <v>25.6</v>
      </c>
      <c r="F13" s="87">
        <f>E13+0.7</f>
        <v>26.3</v>
      </c>
      <c r="G13" s="87">
        <f>F13+0.6</f>
        <v>26.9</v>
      </c>
      <c r="H13" s="87">
        <f>G13+0.7</f>
        <v>27.6</v>
      </c>
      <c r="I13" s="89"/>
      <c r="J13" s="93" t="s">
        <v>239</v>
      </c>
      <c r="K13" s="93" t="s">
        <v>239</v>
      </c>
      <c r="L13" s="93" t="s">
        <v>239</v>
      </c>
      <c r="M13" s="93" t="s">
        <v>239</v>
      </c>
      <c r="N13" s="93" t="s">
        <v>239</v>
      </c>
      <c r="O13" s="90" t="s">
        <v>239</v>
      </c>
    </row>
    <row r="14" customHeight="1" spans="1:15">
      <c r="A14" s="86" t="s">
        <v>252</v>
      </c>
      <c r="B14" s="87">
        <f>C14-0.9</f>
        <v>39.7</v>
      </c>
      <c r="C14" s="87">
        <f>D14-0.9</f>
        <v>40.6</v>
      </c>
      <c r="D14" s="88">
        <v>41.5</v>
      </c>
      <c r="E14" s="87">
        <f t="shared" ref="E14:H14" si="4">D14+1.1</f>
        <v>42.6</v>
      </c>
      <c r="F14" s="87">
        <f t="shared" si="4"/>
        <v>43.7</v>
      </c>
      <c r="G14" s="87">
        <f t="shared" si="4"/>
        <v>44.8</v>
      </c>
      <c r="H14" s="87">
        <f t="shared" si="4"/>
        <v>45.9</v>
      </c>
      <c r="I14" s="89"/>
      <c r="J14" s="93" t="s">
        <v>239</v>
      </c>
      <c r="K14" s="93" t="s">
        <v>239</v>
      </c>
      <c r="L14" s="93" t="s">
        <v>239</v>
      </c>
      <c r="M14" s="93" t="s">
        <v>239</v>
      </c>
      <c r="N14" s="93" t="s">
        <v>239</v>
      </c>
      <c r="O14" s="90" t="s">
        <v>239</v>
      </c>
    </row>
    <row r="15" customHeight="1" spans="1:15">
      <c r="A15" s="86" t="s">
        <v>253</v>
      </c>
      <c r="B15" s="87">
        <f>D15-0.5</f>
        <v>13.5</v>
      </c>
      <c r="C15" s="87">
        <f t="shared" ref="C15:H15" si="5">B15</f>
        <v>13.5</v>
      </c>
      <c r="D15" s="88">
        <v>14</v>
      </c>
      <c r="E15" s="87">
        <f t="shared" si="5"/>
        <v>14</v>
      </c>
      <c r="F15" s="87">
        <f>D15+1.5</f>
        <v>15.5</v>
      </c>
      <c r="G15" s="87">
        <f t="shared" si="5"/>
        <v>15.5</v>
      </c>
      <c r="H15" s="87">
        <f t="shared" si="5"/>
        <v>15.5</v>
      </c>
      <c r="I15" s="89"/>
      <c r="J15" s="93" t="s">
        <v>239</v>
      </c>
      <c r="K15" s="93" t="s">
        <v>239</v>
      </c>
      <c r="L15" s="93" t="s">
        <v>239</v>
      </c>
      <c r="M15" s="93" t="s">
        <v>239</v>
      </c>
      <c r="N15" s="93" t="s">
        <v>239</v>
      </c>
      <c r="O15" s="90" t="s">
        <v>239</v>
      </c>
    </row>
    <row r="16" customHeight="1" spans="1:15">
      <c r="A16" s="86" t="s">
        <v>193</v>
      </c>
      <c r="B16" s="87">
        <f>D16-0.5</f>
        <v>16</v>
      </c>
      <c r="C16" s="87">
        <f t="shared" ref="C16:H16" si="6">B16</f>
        <v>16</v>
      </c>
      <c r="D16" s="88">
        <v>16.5</v>
      </c>
      <c r="E16" s="87">
        <f t="shared" si="6"/>
        <v>16.5</v>
      </c>
      <c r="F16" s="87">
        <f>D16+1.5</f>
        <v>18</v>
      </c>
      <c r="G16" s="87">
        <f t="shared" si="6"/>
        <v>18</v>
      </c>
      <c r="H16" s="87">
        <f t="shared" si="6"/>
        <v>18</v>
      </c>
      <c r="I16" s="89"/>
      <c r="J16" s="93" t="s">
        <v>239</v>
      </c>
      <c r="K16" s="93" t="s">
        <v>239</v>
      </c>
      <c r="L16" s="93" t="s">
        <v>239</v>
      </c>
      <c r="M16" s="93" t="s">
        <v>239</v>
      </c>
      <c r="N16" s="93" t="s">
        <v>239</v>
      </c>
      <c r="O16" s="90" t="s">
        <v>239</v>
      </c>
    </row>
    <row r="17" customHeight="1" spans="1:15">
      <c r="A17" s="86" t="s">
        <v>254</v>
      </c>
      <c r="B17" s="87">
        <f>D17</f>
        <v>4</v>
      </c>
      <c r="C17" s="87">
        <f>D17</f>
        <v>4</v>
      </c>
      <c r="D17" s="88">
        <v>4</v>
      </c>
      <c r="E17" s="87">
        <f>D17</f>
        <v>4</v>
      </c>
      <c r="F17" s="87">
        <f>D17</f>
        <v>4</v>
      </c>
      <c r="G17" s="87">
        <f>D17</f>
        <v>4</v>
      </c>
      <c r="H17" s="87">
        <f>D17</f>
        <v>4</v>
      </c>
      <c r="I17" s="89"/>
      <c r="J17" s="93" t="s">
        <v>239</v>
      </c>
      <c r="K17" s="93" t="s">
        <v>239</v>
      </c>
      <c r="L17" s="93" t="s">
        <v>239</v>
      </c>
      <c r="M17" s="93" t="s">
        <v>239</v>
      </c>
      <c r="N17" s="93" t="s">
        <v>239</v>
      </c>
      <c r="O17" s="94" t="s">
        <v>239</v>
      </c>
    </row>
    <row r="18" customHeight="1" spans="1:15">
      <c r="A18" s="86" t="s">
        <v>255</v>
      </c>
      <c r="B18" s="87">
        <f>D18</f>
        <v>4</v>
      </c>
      <c r="C18" s="87">
        <f>D18</f>
        <v>4</v>
      </c>
      <c r="D18" s="88">
        <v>4</v>
      </c>
      <c r="E18" s="87">
        <f>D18</f>
        <v>4</v>
      </c>
      <c r="F18" s="87">
        <f>D18</f>
        <v>4</v>
      </c>
      <c r="G18" s="87">
        <f>D18</f>
        <v>4</v>
      </c>
      <c r="H18" s="87">
        <f>D18</f>
        <v>4</v>
      </c>
      <c r="J18" s="93" t="s">
        <v>239</v>
      </c>
      <c r="K18" s="93" t="s">
        <v>239</v>
      </c>
      <c r="L18" s="93" t="s">
        <v>239</v>
      </c>
      <c r="M18" s="93" t="s">
        <v>239</v>
      </c>
      <c r="N18" s="93" t="s">
        <v>239</v>
      </c>
      <c r="O18" s="94" t="s">
        <v>239</v>
      </c>
    </row>
  </sheetData>
  <mergeCells count="7">
    <mergeCell ref="A1:O1"/>
    <mergeCell ref="B2:C2"/>
    <mergeCell ref="E2:G2"/>
    <mergeCell ref="K2:O2"/>
    <mergeCell ref="B3:G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45"/>
  <sheetViews>
    <sheetView zoomScale="125" zoomScaleNormal="125" workbookViewId="0">
      <selection activeCell="E24" sqref="E24:K24"/>
    </sheetView>
  </sheetViews>
  <sheetFormatPr defaultColWidth="10.2" defaultRowHeight="14.25"/>
  <cols>
    <col min="1" max="1" width="9.7" style="95" customWidth="1"/>
    <col min="2" max="2" width="11.2" style="95" customWidth="1"/>
    <col min="3" max="3" width="9.2" style="95" customWidth="1"/>
    <col min="4" max="4" width="9.5" style="95" customWidth="1"/>
    <col min="5" max="5" width="11.4" style="95" customWidth="1"/>
    <col min="6" max="6" width="10.3" style="95" customWidth="1"/>
    <col min="7" max="7" width="9.5" style="95" customWidth="1"/>
    <col min="8" max="8" width="9.2" style="95" customWidth="1"/>
    <col min="9" max="9" width="8.2" style="95" customWidth="1"/>
    <col min="10" max="10" width="10.5" style="95" customWidth="1"/>
    <col min="11" max="11" width="12.2" style="95" customWidth="1"/>
    <col min="12" max="16384" width="10.2" style="95"/>
  </cols>
  <sheetData>
    <row r="1" ht="26.25" spans="1:13">
      <c r="A1" s="96" t="s">
        <v>256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5" spans="1:13">
      <c r="A2" s="97" t="s">
        <v>53</v>
      </c>
      <c r="B2" s="98" t="s">
        <v>54</v>
      </c>
      <c r="C2" s="98"/>
      <c r="D2" s="99" t="s">
        <v>62</v>
      </c>
      <c r="E2" s="100" t="str">
        <f>中期!B4</f>
        <v>TAMMAO92084</v>
      </c>
      <c r="F2" s="101" t="s">
        <v>257</v>
      </c>
      <c r="G2" s="102" t="str">
        <f>中期!B5</f>
        <v>女式软壳裤</v>
      </c>
      <c r="H2" s="103"/>
      <c r="I2" s="104" t="s">
        <v>57</v>
      </c>
      <c r="J2" s="105" t="str">
        <f>中期!I2</f>
        <v>青岛锦瑞麟服装有限公司松尚分厂</v>
      </c>
      <c r="K2" s="106"/>
    </row>
    <row r="3" ht="18" customHeight="1" spans="1:13">
      <c r="A3" s="107" t="s">
        <v>75</v>
      </c>
      <c r="B3" s="108">
        <v>1172</v>
      </c>
      <c r="C3" s="108"/>
      <c r="D3" s="109" t="s">
        <v>258</v>
      </c>
      <c r="E3" s="110">
        <v>45897</v>
      </c>
      <c r="F3" s="111"/>
      <c r="G3" s="111"/>
      <c r="H3" s="112" t="s">
        <v>259</v>
      </c>
      <c r="I3" s="112"/>
      <c r="J3" s="112"/>
      <c r="K3" s="113"/>
    </row>
    <row r="4" spans="1:13">
      <c r="A4" s="114" t="s">
        <v>72</v>
      </c>
      <c r="B4" s="115">
        <v>1</v>
      </c>
      <c r="C4" s="115">
        <v>5</v>
      </c>
      <c r="D4" s="116" t="s">
        <v>260</v>
      </c>
      <c r="E4" s="111" t="s">
        <v>261</v>
      </c>
      <c r="F4" s="111"/>
      <c r="G4" s="111"/>
      <c r="H4" s="116" t="s">
        <v>262</v>
      </c>
      <c r="I4" s="116"/>
      <c r="J4" s="117" t="s">
        <v>66</v>
      </c>
      <c r="K4" s="118" t="s">
        <v>67</v>
      </c>
    </row>
    <row r="5" spans="1:13">
      <c r="A5" s="114" t="s">
        <v>263</v>
      </c>
      <c r="B5" s="108" t="s">
        <v>264</v>
      </c>
      <c r="C5" s="108"/>
      <c r="D5" s="109" t="s">
        <v>261</v>
      </c>
      <c r="E5" s="109" t="s">
        <v>265</v>
      </c>
      <c r="F5" s="109" t="s">
        <v>266</v>
      </c>
      <c r="G5" s="109" t="s">
        <v>267</v>
      </c>
      <c r="H5" s="116" t="s">
        <v>268</v>
      </c>
      <c r="I5" s="116"/>
      <c r="J5" s="117" t="s">
        <v>66</v>
      </c>
      <c r="K5" s="118" t="s">
        <v>67</v>
      </c>
    </row>
    <row r="6" ht="15" spans="1:13">
      <c r="A6" s="119" t="s">
        <v>269</v>
      </c>
      <c r="B6" s="120">
        <v>80</v>
      </c>
      <c r="C6" s="120"/>
      <c r="D6" s="121" t="s">
        <v>270</v>
      </c>
      <c r="E6" s="122"/>
      <c r="F6" s="123">
        <v>1183</v>
      </c>
      <c r="G6" s="121"/>
      <c r="H6" s="124" t="s">
        <v>271</v>
      </c>
      <c r="I6" s="124"/>
      <c r="J6" s="125" t="s">
        <v>66</v>
      </c>
      <c r="K6" s="126" t="s">
        <v>67</v>
      </c>
    </row>
    <row r="7" ht="15" spans="1:13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3">
      <c r="A8" s="130" t="s">
        <v>272</v>
      </c>
      <c r="B8" s="101" t="s">
        <v>273</v>
      </c>
      <c r="C8" s="101" t="s">
        <v>274</v>
      </c>
      <c r="D8" s="101" t="s">
        <v>275</v>
      </c>
      <c r="E8" s="101" t="s">
        <v>276</v>
      </c>
      <c r="F8" s="101" t="s">
        <v>277</v>
      </c>
      <c r="G8" s="131" t="s">
        <v>278</v>
      </c>
      <c r="H8" s="132"/>
      <c r="I8" s="132"/>
      <c r="J8" s="132"/>
      <c r="K8" s="133"/>
    </row>
    <row r="9" spans="1:13">
      <c r="A9" s="114" t="s">
        <v>279</v>
      </c>
      <c r="B9" s="116"/>
      <c r="C9" s="117" t="s">
        <v>66</v>
      </c>
      <c r="D9" s="117" t="s">
        <v>67</v>
      </c>
      <c r="E9" s="109" t="s">
        <v>280</v>
      </c>
      <c r="F9" s="134" t="s">
        <v>281</v>
      </c>
      <c r="G9" s="135" t="s">
        <v>282</v>
      </c>
      <c r="H9" s="136"/>
      <c r="I9" s="136"/>
      <c r="J9" s="136"/>
      <c r="K9" s="137"/>
    </row>
    <row r="10" spans="1:13">
      <c r="A10" s="114" t="s">
        <v>283</v>
      </c>
      <c r="B10" s="116"/>
      <c r="C10" s="117" t="s">
        <v>66</v>
      </c>
      <c r="D10" s="117" t="s">
        <v>67</v>
      </c>
      <c r="E10" s="109" t="s">
        <v>284</v>
      </c>
      <c r="F10" s="134" t="s">
        <v>282</v>
      </c>
      <c r="G10" s="135" t="s">
        <v>285</v>
      </c>
      <c r="H10" s="136"/>
      <c r="I10" s="136"/>
      <c r="J10" s="136"/>
      <c r="K10" s="137"/>
    </row>
    <row r="11" spans="1:13">
      <c r="A11" s="138" t="s">
        <v>207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40"/>
    </row>
    <row r="12" spans="1:13">
      <c r="A12" s="107" t="s">
        <v>89</v>
      </c>
      <c r="B12" s="117" t="s">
        <v>85</v>
      </c>
      <c r="C12" s="117" t="s">
        <v>86</v>
      </c>
      <c r="D12" s="134"/>
      <c r="E12" s="109" t="s">
        <v>87</v>
      </c>
      <c r="F12" s="117" t="s">
        <v>85</v>
      </c>
      <c r="G12" s="117" t="s">
        <v>86</v>
      </c>
      <c r="H12" s="117"/>
      <c r="I12" s="109" t="s">
        <v>286</v>
      </c>
      <c r="J12" s="117" t="s">
        <v>85</v>
      </c>
      <c r="K12" s="118" t="s">
        <v>86</v>
      </c>
    </row>
    <row r="13" spans="1:13">
      <c r="A13" s="107" t="s">
        <v>92</v>
      </c>
      <c r="B13" s="117" t="s">
        <v>85</v>
      </c>
      <c r="C13" s="117" t="s">
        <v>86</v>
      </c>
      <c r="D13" s="134"/>
      <c r="E13" s="109" t="s">
        <v>97</v>
      </c>
      <c r="F13" s="117" t="s">
        <v>85</v>
      </c>
      <c r="G13" s="117" t="s">
        <v>86</v>
      </c>
      <c r="H13" s="117"/>
      <c r="I13" s="109" t="s">
        <v>287</v>
      </c>
      <c r="J13" s="117" t="s">
        <v>85</v>
      </c>
      <c r="K13" s="118" t="s">
        <v>86</v>
      </c>
    </row>
    <row r="14" ht="15" spans="1:13">
      <c r="A14" s="119" t="s">
        <v>288</v>
      </c>
      <c r="B14" s="125" t="s">
        <v>85</v>
      </c>
      <c r="C14" s="125" t="s">
        <v>86</v>
      </c>
      <c r="D14" s="122"/>
      <c r="E14" s="121" t="s">
        <v>289</v>
      </c>
      <c r="F14" s="125" t="s">
        <v>85</v>
      </c>
      <c r="G14" s="125" t="s">
        <v>86</v>
      </c>
      <c r="H14" s="125"/>
      <c r="I14" s="121" t="s">
        <v>290</v>
      </c>
      <c r="J14" s="125" t="s">
        <v>85</v>
      </c>
      <c r="K14" s="126" t="s">
        <v>86</v>
      </c>
    </row>
    <row r="15" ht="15" spans="1:13">
      <c r="A15" s="127" t="s">
        <v>194</v>
      </c>
      <c r="B15" s="129" t="s">
        <v>282</v>
      </c>
      <c r="C15" s="129"/>
      <c r="D15" s="128"/>
      <c r="E15" s="127"/>
      <c r="F15" s="129"/>
      <c r="G15" s="129"/>
      <c r="H15" s="129"/>
      <c r="I15" s="127"/>
      <c r="J15" s="129"/>
      <c r="K15" s="129"/>
      <c r="M15" s="95" t="s">
        <v>291</v>
      </c>
    </row>
    <row r="16" spans="1:13">
      <c r="A16" s="97" t="s">
        <v>292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41"/>
    </row>
    <row r="17" spans="1:11">
      <c r="A17" s="114" t="s">
        <v>293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42"/>
    </row>
    <row r="18" spans="1:11">
      <c r="A18" s="114" t="s">
        <v>294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42"/>
    </row>
    <row r="19" spans="1:11">
      <c r="A19" s="143" t="s">
        <v>295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8"/>
    </row>
    <row r="20" spans="1:11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46"/>
    </row>
    <row r="21" spans="1:11">
      <c r="A21" s="147"/>
      <c r="B21" s="136"/>
      <c r="C21" s="136"/>
      <c r="D21" s="136"/>
      <c r="E21" s="136"/>
      <c r="F21" s="136"/>
      <c r="G21" s="136"/>
      <c r="H21" s="136"/>
      <c r="I21" s="136"/>
      <c r="J21" s="136"/>
      <c r="K21" s="137"/>
    </row>
    <row r="22" spans="1:11">
      <c r="A22" s="147"/>
      <c r="B22" s="136"/>
      <c r="C22" s="136"/>
      <c r="D22" s="136"/>
      <c r="E22" s="136"/>
      <c r="F22" s="136"/>
      <c r="G22" s="136"/>
      <c r="H22" s="136"/>
      <c r="I22" s="136"/>
      <c r="J22" s="136"/>
      <c r="K22" s="137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50"/>
    </row>
    <row r="24" spans="1:11">
      <c r="A24" s="114" t="s">
        <v>124</v>
      </c>
      <c r="B24" s="116"/>
      <c r="C24" s="117" t="s">
        <v>66</v>
      </c>
      <c r="D24" s="117" t="s">
        <v>67</v>
      </c>
      <c r="E24" s="112"/>
      <c r="F24" s="112"/>
      <c r="G24" s="112"/>
      <c r="H24" s="112"/>
      <c r="I24" s="112"/>
      <c r="J24" s="112"/>
      <c r="K24" s="113"/>
    </row>
    <row r="25" ht="15" spans="1:11">
      <c r="A25" s="151" t="s">
        <v>296</v>
      </c>
      <c r="B25" s="152" t="s">
        <v>282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297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3"/>
    </row>
    <row r="28" spans="1:11">
      <c r="A28" s="156" t="s">
        <v>298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6" t="s">
        <v>299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300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 t="s">
        <v>301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 t="s">
        <v>302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2.95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2.95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22.95" customHeight="1" spans="1:11">
      <c r="A35" s="162"/>
      <c r="B35" s="136"/>
      <c r="C35" s="136"/>
      <c r="D35" s="136"/>
      <c r="E35" s="136"/>
      <c r="F35" s="136"/>
      <c r="G35" s="136"/>
      <c r="H35" s="136"/>
      <c r="I35" s="136"/>
      <c r="J35" s="136"/>
      <c r="K35" s="137"/>
    </row>
    <row r="36" ht="22.95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1">
      <c r="A37" s="166" t="s">
        <v>303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ht="18.75" customHeight="1" spans="1:11">
      <c r="A38" s="114" t="s">
        <v>304</v>
      </c>
      <c r="B38" s="116"/>
      <c r="C38" s="116"/>
      <c r="D38" s="112" t="s">
        <v>305</v>
      </c>
      <c r="E38" s="112"/>
      <c r="F38" s="169" t="s">
        <v>306</v>
      </c>
      <c r="G38" s="170"/>
      <c r="H38" s="116" t="s">
        <v>307</v>
      </c>
      <c r="I38" s="116"/>
      <c r="J38" s="116" t="s">
        <v>308</v>
      </c>
      <c r="K38" s="142"/>
    </row>
    <row r="39" ht="18.75" customHeight="1" spans="1:11">
      <c r="A39" s="114" t="s">
        <v>194</v>
      </c>
      <c r="B39" s="116" t="s">
        <v>309</v>
      </c>
      <c r="C39" s="116"/>
      <c r="D39" s="116"/>
      <c r="E39" s="116"/>
      <c r="F39" s="116"/>
      <c r="G39" s="116"/>
      <c r="H39" s="116"/>
      <c r="I39" s="116"/>
      <c r="J39" s="116"/>
      <c r="K39" s="142"/>
    </row>
    <row r="40" ht="31.05" customHeight="1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42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42"/>
    </row>
    <row r="42" ht="31.95" customHeight="1" spans="1:11">
      <c r="A42" s="119" t="s">
        <v>142</v>
      </c>
      <c r="B42" s="171" t="s">
        <v>310</v>
      </c>
      <c r="C42" s="171"/>
      <c r="D42" s="121" t="s">
        <v>311</v>
      </c>
      <c r="E42" s="122" t="s">
        <v>312</v>
      </c>
      <c r="F42" s="121" t="s">
        <v>146</v>
      </c>
      <c r="G42" s="172">
        <v>45891</v>
      </c>
      <c r="H42" s="173" t="s">
        <v>147</v>
      </c>
      <c r="I42" s="173"/>
      <c r="J42" s="171" t="s">
        <v>313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297180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251460</xdr:colOff>
                    <xdr:row>21</xdr:row>
                    <xdr:rowOff>121920</xdr:rowOff>
                  </from>
                  <to>
                    <xdr:col>4</xdr:col>
                    <xdr:colOff>556260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480060</xdr:colOff>
                    <xdr:row>8</xdr:row>
                    <xdr:rowOff>15240</xdr:rowOff>
                  </from>
                  <to>
                    <xdr:col>6</xdr:col>
                    <xdr:colOff>30480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441960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18"/>
  <sheetViews>
    <sheetView zoomScale="80" zoomScaleNormal="80" workbookViewId="0">
      <selection activeCell="J21" sqref="J21"/>
    </sheetView>
  </sheetViews>
  <sheetFormatPr defaultColWidth="9" defaultRowHeight="31.05" customHeight="1"/>
  <cols>
    <col min="1" max="1" width="17.2" style="67" customWidth="1"/>
    <col min="2" max="8" width="9.3" style="67" customWidth="1"/>
    <col min="9" max="9" width="9.4" style="67" customWidth="1"/>
    <col min="10" max="10" width="16.5" style="67" customWidth="1"/>
    <col min="11" max="11" width="17" style="67" customWidth="1"/>
    <col min="12" max="12" width="18.5" style="67" customWidth="1"/>
    <col min="13" max="13" width="16.7" style="67" customWidth="1"/>
    <col min="14" max="14" width="14.2" style="67" customWidth="1"/>
    <col min="15" max="15" width="16.3" style="67" customWidth="1"/>
    <col min="16" max="16384" width="9" style="67"/>
  </cols>
  <sheetData>
    <row r="1" ht="60" customHeight="1" spans="1:15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Height="1" spans="1:15">
      <c r="A2" s="70" t="s">
        <v>62</v>
      </c>
      <c r="B2" s="71" t="s">
        <v>226</v>
      </c>
      <c r="C2" s="71"/>
      <c r="D2" s="72" t="s">
        <v>68</v>
      </c>
      <c r="E2" s="71" t="s">
        <v>69</v>
      </c>
      <c r="F2" s="71"/>
      <c r="G2" s="71"/>
      <c r="H2" s="71"/>
      <c r="I2" s="73"/>
      <c r="J2" s="74" t="s">
        <v>57</v>
      </c>
      <c r="K2" s="75" t="str">
        <f>[1]首期!I2</f>
        <v>青岛锦瑞麟松尚分厂</v>
      </c>
      <c r="L2" s="75"/>
      <c r="M2" s="75"/>
      <c r="N2" s="75"/>
      <c r="O2" s="76"/>
    </row>
    <row r="3" customHeight="1" spans="1:15">
      <c r="A3" s="77" t="s">
        <v>151</v>
      </c>
      <c r="B3" s="77" t="s">
        <v>152</v>
      </c>
      <c r="C3" s="77"/>
      <c r="D3" s="77"/>
      <c r="E3" s="77"/>
      <c r="F3" s="77"/>
      <c r="G3" s="77"/>
      <c r="H3" s="77"/>
      <c r="I3" s="78"/>
      <c r="J3" s="77" t="s">
        <v>153</v>
      </c>
      <c r="K3" s="77"/>
      <c r="L3" s="77"/>
      <c r="M3" s="77"/>
      <c r="N3" s="77"/>
      <c r="O3" s="79"/>
    </row>
    <row r="4" customHeight="1" spans="1:15">
      <c r="A4" s="77"/>
      <c r="B4" s="80" t="s">
        <v>154</v>
      </c>
      <c r="C4" s="81" t="s">
        <v>155</v>
      </c>
      <c r="D4" s="82" t="s">
        <v>156</v>
      </c>
      <c r="E4" s="81" t="s">
        <v>157</v>
      </c>
      <c r="F4" s="81" t="s">
        <v>158</v>
      </c>
      <c r="G4" s="81" t="s">
        <v>159</v>
      </c>
      <c r="H4" s="81" t="s">
        <v>160</v>
      </c>
      <c r="I4" s="83"/>
      <c r="J4" s="84" t="s">
        <v>227</v>
      </c>
      <c r="K4" s="84" t="s">
        <v>228</v>
      </c>
      <c r="L4" s="84" t="s">
        <v>229</v>
      </c>
      <c r="M4" s="84" t="s">
        <v>230</v>
      </c>
      <c r="N4" s="84" t="s">
        <v>231</v>
      </c>
      <c r="O4" s="84" t="s">
        <v>232</v>
      </c>
    </row>
    <row r="5" customHeight="1" spans="1:15">
      <c r="A5" s="77"/>
      <c r="B5" s="80" t="s">
        <v>163</v>
      </c>
      <c r="C5" s="81" t="s">
        <v>164</v>
      </c>
      <c r="D5" s="82" t="s">
        <v>165</v>
      </c>
      <c r="E5" s="81" t="s">
        <v>166</v>
      </c>
      <c r="F5" s="81" t="s">
        <v>167</v>
      </c>
      <c r="G5" s="81" t="s">
        <v>168</v>
      </c>
      <c r="H5" s="81" t="s">
        <v>169</v>
      </c>
      <c r="I5" s="83"/>
      <c r="J5" s="85" t="s">
        <v>233</v>
      </c>
      <c r="K5" s="85" t="s">
        <v>233</v>
      </c>
      <c r="L5" s="85" t="s">
        <v>233</v>
      </c>
      <c r="M5" s="85" t="s">
        <v>233</v>
      </c>
      <c r="N5" s="85" t="s">
        <v>233</v>
      </c>
      <c r="O5" s="85" t="s">
        <v>233</v>
      </c>
    </row>
    <row r="6" customHeight="1" spans="1:15">
      <c r="A6" s="86" t="s">
        <v>234</v>
      </c>
      <c r="B6" s="87">
        <f>C6-2.1</f>
        <v>95.8</v>
      </c>
      <c r="C6" s="87">
        <f>D6-2.1</f>
        <v>97.9</v>
      </c>
      <c r="D6" s="88">
        <v>100</v>
      </c>
      <c r="E6" s="87">
        <f t="shared" ref="E6:H6" si="0">D6+2.1</f>
        <v>102.1</v>
      </c>
      <c r="F6" s="87">
        <f t="shared" si="0"/>
        <v>104.2</v>
      </c>
      <c r="G6" s="87">
        <f t="shared" si="0"/>
        <v>106.3</v>
      </c>
      <c r="H6" s="87">
        <f t="shared" si="0"/>
        <v>108.4</v>
      </c>
      <c r="I6" s="89"/>
      <c r="J6" s="85" t="s">
        <v>235</v>
      </c>
      <c r="K6" s="85" t="s">
        <v>236</v>
      </c>
      <c r="L6" s="85" t="s">
        <v>237</v>
      </c>
      <c r="M6" s="85" t="s">
        <v>237</v>
      </c>
      <c r="N6" s="85" t="s">
        <v>238</v>
      </c>
      <c r="O6" s="90" t="s">
        <v>239</v>
      </c>
    </row>
    <row r="7" customHeight="1" spans="1:15">
      <c r="A7" s="86" t="s">
        <v>240</v>
      </c>
      <c r="B7" s="91">
        <f>C7-1.5</f>
        <v>69</v>
      </c>
      <c r="C7" s="91">
        <f>D7-1.5</f>
        <v>70.5</v>
      </c>
      <c r="D7" s="92">
        <v>72</v>
      </c>
      <c r="E7" s="91">
        <f t="shared" ref="E7:H7" si="1">D7+1.5</f>
        <v>73.5</v>
      </c>
      <c r="F7" s="91">
        <f t="shared" si="1"/>
        <v>75</v>
      </c>
      <c r="G7" s="91">
        <f t="shared" si="1"/>
        <v>76.5</v>
      </c>
      <c r="H7" s="91">
        <f t="shared" si="1"/>
        <v>78</v>
      </c>
      <c r="I7" s="89"/>
      <c r="J7" s="85" t="s">
        <v>241</v>
      </c>
      <c r="K7" s="85" t="s">
        <v>242</v>
      </c>
      <c r="L7" s="85" t="s">
        <v>242</v>
      </c>
      <c r="M7" s="85" t="s">
        <v>241</v>
      </c>
      <c r="N7" s="85" t="s">
        <v>241</v>
      </c>
      <c r="O7" s="90" t="s">
        <v>241</v>
      </c>
    </row>
    <row r="8" customHeight="1" spans="1:15">
      <c r="A8" s="86" t="s">
        <v>243</v>
      </c>
      <c r="B8" s="87">
        <f>C8-4</f>
        <v>66</v>
      </c>
      <c r="C8" s="87">
        <f>D8-4</f>
        <v>70</v>
      </c>
      <c r="D8" s="88">
        <v>74</v>
      </c>
      <c r="E8" s="87">
        <f>D8+4</f>
        <v>78</v>
      </c>
      <c r="F8" s="87">
        <f>E8+5</f>
        <v>83</v>
      </c>
      <c r="G8" s="87">
        <f>F8+6</f>
        <v>89</v>
      </c>
      <c r="H8" s="87">
        <f>G8+6</f>
        <v>95</v>
      </c>
      <c r="I8" s="89"/>
      <c r="J8" s="85" t="s">
        <v>239</v>
      </c>
      <c r="K8" s="85" t="s">
        <v>239</v>
      </c>
      <c r="L8" s="85" t="s">
        <v>239</v>
      </c>
      <c r="M8" s="93" t="s">
        <v>239</v>
      </c>
      <c r="N8" s="93" t="s">
        <v>239</v>
      </c>
      <c r="O8" s="90" t="s">
        <v>239</v>
      </c>
    </row>
    <row r="9" customHeight="1" spans="1:15">
      <c r="A9" s="86" t="s">
        <v>178</v>
      </c>
      <c r="B9" s="87">
        <f>C9-3.6</f>
        <v>90.8</v>
      </c>
      <c r="C9" s="87">
        <f>D9-3.6</f>
        <v>94.4</v>
      </c>
      <c r="D9" s="88" t="s">
        <v>244</v>
      </c>
      <c r="E9" s="87">
        <f t="shared" ref="E9:H9" si="2">D9+4</f>
        <v>102</v>
      </c>
      <c r="F9" s="87">
        <f t="shared" si="2"/>
        <v>106</v>
      </c>
      <c r="G9" s="87">
        <f t="shared" si="2"/>
        <v>110</v>
      </c>
      <c r="H9" s="87">
        <f t="shared" si="2"/>
        <v>114</v>
      </c>
      <c r="I9" s="89"/>
      <c r="J9" s="85" t="s">
        <v>245</v>
      </c>
      <c r="K9" s="85" t="s">
        <v>246</v>
      </c>
      <c r="L9" s="85" t="s">
        <v>247</v>
      </c>
      <c r="M9" s="93" t="s">
        <v>239</v>
      </c>
      <c r="N9" s="85" t="s">
        <v>247</v>
      </c>
      <c r="O9" s="90" t="s">
        <v>239</v>
      </c>
    </row>
    <row r="10" customHeight="1" spans="1:15">
      <c r="A10" s="86" t="s">
        <v>248</v>
      </c>
      <c r="B10" s="87">
        <f>C10-2.3/2</f>
        <v>27.2</v>
      </c>
      <c r="C10" s="87">
        <f>D10-2.3/2</f>
        <v>28.35</v>
      </c>
      <c r="D10" s="88">
        <v>29.5</v>
      </c>
      <c r="E10" s="87">
        <f t="shared" ref="E10:H10" si="3">D10+2.6/2</f>
        <v>30.8</v>
      </c>
      <c r="F10" s="87">
        <f t="shared" si="3"/>
        <v>32.1</v>
      </c>
      <c r="G10" s="87">
        <f t="shared" si="3"/>
        <v>33.4</v>
      </c>
      <c r="H10" s="87">
        <f t="shared" si="3"/>
        <v>34.7</v>
      </c>
      <c r="I10" s="89"/>
      <c r="J10" s="93" t="s">
        <v>239</v>
      </c>
      <c r="K10" s="93" t="s">
        <v>239</v>
      </c>
      <c r="L10" s="93" t="s">
        <v>239</v>
      </c>
      <c r="M10" s="93" t="s">
        <v>239</v>
      </c>
      <c r="N10" s="93" t="s">
        <v>239</v>
      </c>
      <c r="O10" s="90" t="s">
        <v>239</v>
      </c>
    </row>
    <row r="11" customHeight="1" spans="1:15">
      <c r="A11" s="86" t="s">
        <v>185</v>
      </c>
      <c r="B11" s="87">
        <f>C11-0.7</f>
        <v>19.6</v>
      </c>
      <c r="C11" s="87">
        <f>D11-0.7</f>
        <v>20.3</v>
      </c>
      <c r="D11" s="88">
        <v>21</v>
      </c>
      <c r="E11" s="87">
        <f>D11+0.7</f>
        <v>21.7</v>
      </c>
      <c r="F11" s="87">
        <f>E11+0.7</f>
        <v>22.4</v>
      </c>
      <c r="G11" s="87">
        <f>F11+0.9</f>
        <v>23.3</v>
      </c>
      <c r="H11" s="87">
        <f>G11+0.9</f>
        <v>24.2</v>
      </c>
      <c r="I11" s="89"/>
      <c r="J11" s="93" t="s">
        <v>239</v>
      </c>
      <c r="K11" s="93" t="s">
        <v>239</v>
      </c>
      <c r="L11" s="93" t="s">
        <v>239</v>
      </c>
      <c r="M11" s="93" t="s">
        <v>239</v>
      </c>
      <c r="N11" s="93" t="s">
        <v>239</v>
      </c>
      <c r="O11" s="90" t="s">
        <v>239</v>
      </c>
    </row>
    <row r="12" customHeight="1" spans="1:15">
      <c r="A12" s="86" t="s">
        <v>188</v>
      </c>
      <c r="B12" s="87">
        <f>C12-0.5</f>
        <v>17</v>
      </c>
      <c r="C12" s="87">
        <f>D12-0.5</f>
        <v>17.5</v>
      </c>
      <c r="D12" s="88">
        <v>18</v>
      </c>
      <c r="E12" s="87">
        <f>D12+0.5</f>
        <v>18.5</v>
      </c>
      <c r="F12" s="87">
        <f>E12+0.5</f>
        <v>19</v>
      </c>
      <c r="G12" s="87">
        <f>F12+0.7</f>
        <v>19.7</v>
      </c>
      <c r="H12" s="87">
        <f>G12+0.7</f>
        <v>20.4</v>
      </c>
      <c r="I12" s="89"/>
      <c r="J12" s="85" t="s">
        <v>249</v>
      </c>
      <c r="K12" s="85" t="s">
        <v>250</v>
      </c>
      <c r="L12" s="93" t="s">
        <v>239</v>
      </c>
      <c r="M12" s="85" t="s">
        <v>192</v>
      </c>
      <c r="N12" s="85" t="s">
        <v>174</v>
      </c>
      <c r="O12" s="90" t="s">
        <v>239</v>
      </c>
    </row>
    <row r="13" customHeight="1" spans="1:15">
      <c r="A13" s="86" t="s">
        <v>251</v>
      </c>
      <c r="B13" s="87">
        <f>C13-0.7</f>
        <v>23.7</v>
      </c>
      <c r="C13" s="87">
        <f>D13-0.6</f>
        <v>24.4</v>
      </c>
      <c r="D13" s="88">
        <v>25</v>
      </c>
      <c r="E13" s="87">
        <f>D13+0.6</f>
        <v>25.6</v>
      </c>
      <c r="F13" s="87">
        <f>E13+0.7</f>
        <v>26.3</v>
      </c>
      <c r="G13" s="87">
        <f>F13+0.6</f>
        <v>26.9</v>
      </c>
      <c r="H13" s="87">
        <f>G13+0.7</f>
        <v>27.6</v>
      </c>
      <c r="I13" s="89"/>
      <c r="J13" s="93" t="s">
        <v>239</v>
      </c>
      <c r="K13" s="93" t="s">
        <v>239</v>
      </c>
      <c r="L13" s="93" t="s">
        <v>239</v>
      </c>
      <c r="M13" s="93" t="s">
        <v>239</v>
      </c>
      <c r="N13" s="93" t="s">
        <v>239</v>
      </c>
      <c r="O13" s="90" t="s">
        <v>239</v>
      </c>
    </row>
    <row r="14" customHeight="1" spans="1:15">
      <c r="A14" s="86" t="s">
        <v>252</v>
      </c>
      <c r="B14" s="87">
        <f>C14-0.9</f>
        <v>39.7</v>
      </c>
      <c r="C14" s="87">
        <f>D14-0.9</f>
        <v>40.6</v>
      </c>
      <c r="D14" s="88">
        <v>41.5</v>
      </c>
      <c r="E14" s="87">
        <f t="shared" ref="E14:H14" si="4">D14+1.1</f>
        <v>42.6</v>
      </c>
      <c r="F14" s="87">
        <f t="shared" si="4"/>
        <v>43.7</v>
      </c>
      <c r="G14" s="87">
        <f t="shared" si="4"/>
        <v>44.8</v>
      </c>
      <c r="H14" s="87">
        <f t="shared" si="4"/>
        <v>45.9</v>
      </c>
      <c r="I14" s="89"/>
      <c r="J14" s="93" t="s">
        <v>239</v>
      </c>
      <c r="K14" s="93" t="s">
        <v>239</v>
      </c>
      <c r="L14" s="93" t="s">
        <v>239</v>
      </c>
      <c r="M14" s="93" t="s">
        <v>239</v>
      </c>
      <c r="N14" s="93" t="s">
        <v>239</v>
      </c>
      <c r="O14" s="90" t="s">
        <v>239</v>
      </c>
    </row>
    <row r="15" customHeight="1" spans="1:15">
      <c r="A15" s="86" t="s">
        <v>253</v>
      </c>
      <c r="B15" s="87">
        <f>D15-0.5</f>
        <v>13.5</v>
      </c>
      <c r="C15" s="87">
        <f t="shared" ref="C15:H15" si="5">B15</f>
        <v>13.5</v>
      </c>
      <c r="D15" s="88">
        <v>14</v>
      </c>
      <c r="E15" s="87">
        <f t="shared" si="5"/>
        <v>14</v>
      </c>
      <c r="F15" s="87">
        <f>D15+1.5</f>
        <v>15.5</v>
      </c>
      <c r="G15" s="87">
        <f t="shared" si="5"/>
        <v>15.5</v>
      </c>
      <c r="H15" s="87">
        <f t="shared" si="5"/>
        <v>15.5</v>
      </c>
      <c r="I15" s="89"/>
      <c r="J15" s="93" t="s">
        <v>239</v>
      </c>
      <c r="K15" s="93" t="s">
        <v>239</v>
      </c>
      <c r="L15" s="93" t="s">
        <v>239</v>
      </c>
      <c r="M15" s="93" t="s">
        <v>239</v>
      </c>
      <c r="N15" s="93" t="s">
        <v>239</v>
      </c>
      <c r="O15" s="90" t="s">
        <v>239</v>
      </c>
    </row>
    <row r="16" customHeight="1" spans="1:15">
      <c r="A16" s="86" t="s">
        <v>193</v>
      </c>
      <c r="B16" s="87">
        <f>D16-0.5</f>
        <v>16</v>
      </c>
      <c r="C16" s="87">
        <f t="shared" ref="C16:H16" si="6">B16</f>
        <v>16</v>
      </c>
      <c r="D16" s="88">
        <v>16.5</v>
      </c>
      <c r="E16" s="87">
        <f t="shared" si="6"/>
        <v>16.5</v>
      </c>
      <c r="F16" s="87">
        <f>D16+1.5</f>
        <v>18</v>
      </c>
      <c r="G16" s="87">
        <f t="shared" si="6"/>
        <v>18</v>
      </c>
      <c r="H16" s="87">
        <f t="shared" si="6"/>
        <v>18</v>
      </c>
      <c r="I16" s="89"/>
      <c r="J16" s="93" t="s">
        <v>239</v>
      </c>
      <c r="K16" s="93" t="s">
        <v>239</v>
      </c>
      <c r="L16" s="93" t="s">
        <v>239</v>
      </c>
      <c r="M16" s="93" t="s">
        <v>239</v>
      </c>
      <c r="N16" s="93" t="s">
        <v>239</v>
      </c>
      <c r="O16" s="90" t="s">
        <v>239</v>
      </c>
    </row>
    <row r="17" customHeight="1" spans="1:15">
      <c r="A17" s="86" t="s">
        <v>254</v>
      </c>
      <c r="B17" s="87">
        <f>D17</f>
        <v>4</v>
      </c>
      <c r="C17" s="87">
        <f>D17</f>
        <v>4</v>
      </c>
      <c r="D17" s="88">
        <v>4</v>
      </c>
      <c r="E17" s="87">
        <f>D17</f>
        <v>4</v>
      </c>
      <c r="F17" s="87">
        <f>D17</f>
        <v>4</v>
      </c>
      <c r="G17" s="87">
        <f>D17</f>
        <v>4</v>
      </c>
      <c r="H17" s="87">
        <f>D17</f>
        <v>4</v>
      </c>
      <c r="I17" s="89"/>
      <c r="J17" s="93" t="s">
        <v>239</v>
      </c>
      <c r="K17" s="93" t="s">
        <v>239</v>
      </c>
      <c r="L17" s="93" t="s">
        <v>239</v>
      </c>
      <c r="M17" s="93" t="s">
        <v>239</v>
      </c>
      <c r="N17" s="93" t="s">
        <v>239</v>
      </c>
      <c r="O17" s="94" t="s">
        <v>239</v>
      </c>
    </row>
    <row r="18" customHeight="1" spans="1:15">
      <c r="A18" s="86" t="s">
        <v>255</v>
      </c>
      <c r="B18" s="87">
        <f>D18</f>
        <v>4</v>
      </c>
      <c r="C18" s="87">
        <f>D18</f>
        <v>4</v>
      </c>
      <c r="D18" s="88">
        <v>4</v>
      </c>
      <c r="E18" s="87">
        <f>D18</f>
        <v>4</v>
      </c>
      <c r="F18" s="87">
        <f>D18</f>
        <v>4</v>
      </c>
      <c r="G18" s="87">
        <f>D18</f>
        <v>4</v>
      </c>
      <c r="H18" s="87">
        <f>D18</f>
        <v>4</v>
      </c>
      <c r="J18" s="93" t="s">
        <v>239</v>
      </c>
      <c r="K18" s="93" t="s">
        <v>239</v>
      </c>
      <c r="L18" s="93" t="s">
        <v>239</v>
      </c>
      <c r="M18" s="93" t="s">
        <v>239</v>
      </c>
      <c r="N18" s="93" t="s">
        <v>239</v>
      </c>
      <c r="O18" s="94" t="s">
        <v>239</v>
      </c>
    </row>
  </sheetData>
  <mergeCells count="7">
    <mergeCell ref="A1:O1"/>
    <mergeCell ref="B2:C2"/>
    <mergeCell ref="E2:G2"/>
    <mergeCell ref="K2:O2"/>
    <mergeCell ref="B3:G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G32" sqref="G32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" customWidth="1"/>
    <col min="5" max="5" width="12.2" customWidth="1"/>
    <col min="6" max="6" width="26.6" customWidth="1"/>
    <col min="7" max="10" width="10" customWidth="1"/>
    <col min="11" max="11" width="24" customWidth="1"/>
    <col min="12" max="13" width="10.7" customWidth="1"/>
  </cols>
  <sheetData>
    <row r="1" customFormat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7" t="s">
        <v>315</v>
      </c>
      <c r="B2" s="28" t="s">
        <v>316</v>
      </c>
      <c r="C2" s="28" t="s">
        <v>317</v>
      </c>
      <c r="D2" s="28" t="s">
        <v>318</v>
      </c>
      <c r="E2" s="28" t="s">
        <v>319</v>
      </c>
      <c r="F2" s="28" t="s">
        <v>320</v>
      </c>
      <c r="G2" s="27" t="s">
        <v>321</v>
      </c>
      <c r="H2" s="27"/>
      <c r="I2" s="27" t="s">
        <v>322</v>
      </c>
      <c r="J2" s="27"/>
      <c r="K2" s="60" t="s">
        <v>323</v>
      </c>
      <c r="L2" s="61" t="s">
        <v>324</v>
      </c>
      <c r="M2" s="62" t="s">
        <v>325</v>
      </c>
    </row>
    <row r="3" s="1" customFormat="1" ht="16.5" spans="1:13">
      <c r="A3" s="27"/>
      <c r="B3" s="63"/>
      <c r="C3" s="63"/>
      <c r="D3" s="63"/>
      <c r="E3" s="63"/>
      <c r="F3" s="63"/>
      <c r="G3" s="27" t="s">
        <v>326</v>
      </c>
      <c r="H3" s="27" t="s">
        <v>327</v>
      </c>
      <c r="I3" s="27" t="s">
        <v>326</v>
      </c>
      <c r="J3" s="27" t="s">
        <v>327</v>
      </c>
      <c r="K3" s="64"/>
      <c r="L3" s="65"/>
      <c r="M3" s="66"/>
    </row>
    <row r="4" customFormat="1" spans="1:13">
      <c r="A4" s="11">
        <v>1</v>
      </c>
      <c r="B4" s="13" t="s">
        <v>328</v>
      </c>
      <c r="C4" s="29" t="s">
        <v>329</v>
      </c>
      <c r="D4" s="13" t="s">
        <v>330</v>
      </c>
      <c r="E4" s="13" t="s">
        <v>117</v>
      </c>
      <c r="F4" s="13" t="s">
        <v>331</v>
      </c>
      <c r="G4" s="58">
        <v>-2</v>
      </c>
      <c r="H4" s="58">
        <v>0</v>
      </c>
      <c r="I4" s="58">
        <v>-3</v>
      </c>
      <c r="J4" s="58">
        <v>-2</v>
      </c>
      <c r="K4" s="11" t="s">
        <v>332</v>
      </c>
      <c r="L4" s="11" t="s">
        <v>333</v>
      </c>
      <c r="M4" s="11" t="s">
        <v>333</v>
      </c>
    </row>
    <row r="5" customFormat="1" spans="1:13">
      <c r="A5" s="11">
        <v>2</v>
      </c>
      <c r="B5" s="13" t="s">
        <v>328</v>
      </c>
      <c r="C5" s="29" t="s">
        <v>334</v>
      </c>
      <c r="D5" s="13" t="s">
        <v>330</v>
      </c>
      <c r="E5" s="13" t="s">
        <v>117</v>
      </c>
      <c r="F5" s="13" t="s">
        <v>331</v>
      </c>
      <c r="G5" s="58">
        <v>-2</v>
      </c>
      <c r="H5" s="58">
        <v>0</v>
      </c>
      <c r="I5" s="58">
        <v>-4</v>
      </c>
      <c r="J5" s="58">
        <v>-2</v>
      </c>
      <c r="K5" s="11" t="s">
        <v>335</v>
      </c>
      <c r="L5" s="11" t="s">
        <v>333</v>
      </c>
      <c r="M5" s="11" t="s">
        <v>333</v>
      </c>
    </row>
    <row r="6" customFormat="1" spans="1:13">
      <c r="A6" s="11">
        <v>3</v>
      </c>
      <c r="B6" s="13" t="s">
        <v>328</v>
      </c>
      <c r="C6" s="29" t="s">
        <v>336</v>
      </c>
      <c r="D6" s="13" t="s">
        <v>330</v>
      </c>
      <c r="E6" s="13" t="s">
        <v>117</v>
      </c>
      <c r="F6" s="13" t="s">
        <v>331</v>
      </c>
      <c r="G6" s="58">
        <v>-1</v>
      </c>
      <c r="H6" s="58">
        <v>0</v>
      </c>
      <c r="I6" s="58">
        <v>-4</v>
      </c>
      <c r="J6" s="58">
        <v>-2</v>
      </c>
      <c r="K6" s="11" t="s">
        <v>332</v>
      </c>
      <c r="L6" s="11" t="s">
        <v>333</v>
      </c>
      <c r="M6" s="11" t="s">
        <v>333</v>
      </c>
    </row>
    <row r="7" customFormat="1" spans="1:13">
      <c r="A7" s="11">
        <v>4</v>
      </c>
      <c r="B7" s="13" t="s">
        <v>328</v>
      </c>
      <c r="C7" s="29" t="s">
        <v>337</v>
      </c>
      <c r="D7" s="13" t="s">
        <v>330</v>
      </c>
      <c r="E7" s="13" t="s">
        <v>117</v>
      </c>
      <c r="F7" s="13" t="s">
        <v>331</v>
      </c>
      <c r="G7" s="58">
        <v>-1</v>
      </c>
      <c r="H7" s="58">
        <v>0</v>
      </c>
      <c r="I7" s="58">
        <v>-4</v>
      </c>
      <c r="J7" s="58">
        <v>-2</v>
      </c>
      <c r="K7" s="11" t="s">
        <v>332</v>
      </c>
      <c r="L7" s="11" t="s">
        <v>333</v>
      </c>
      <c r="M7" s="11" t="s">
        <v>333</v>
      </c>
    </row>
    <row r="8" customFormat="1" spans="1:13">
      <c r="A8" s="11">
        <v>5</v>
      </c>
      <c r="B8" s="13" t="s">
        <v>328</v>
      </c>
      <c r="C8" s="29" t="s">
        <v>338</v>
      </c>
      <c r="D8" s="13" t="s">
        <v>330</v>
      </c>
      <c r="E8" s="13" t="s">
        <v>117</v>
      </c>
      <c r="F8" s="13" t="s">
        <v>331</v>
      </c>
      <c r="G8" s="58">
        <v>-2</v>
      </c>
      <c r="H8" s="58">
        <v>0</v>
      </c>
      <c r="I8" s="58">
        <v>-3</v>
      </c>
      <c r="J8" s="58">
        <v>-1</v>
      </c>
      <c r="K8" s="11" t="s">
        <v>332</v>
      </c>
      <c r="L8" s="11" t="s">
        <v>333</v>
      </c>
      <c r="M8" s="11" t="s">
        <v>333</v>
      </c>
    </row>
    <row r="9" customFormat="1" spans="1:13">
      <c r="A9" s="11">
        <v>6</v>
      </c>
      <c r="B9" s="13" t="s">
        <v>328</v>
      </c>
      <c r="C9" s="29" t="s">
        <v>339</v>
      </c>
      <c r="D9" s="13" t="s">
        <v>330</v>
      </c>
      <c r="E9" s="13" t="s">
        <v>117</v>
      </c>
      <c r="F9" s="13" t="s">
        <v>331</v>
      </c>
      <c r="G9" s="58">
        <v>-1</v>
      </c>
      <c r="H9" s="58">
        <v>0</v>
      </c>
      <c r="I9" s="58">
        <v>-3</v>
      </c>
      <c r="J9" s="58">
        <v>-2</v>
      </c>
      <c r="K9" s="11" t="s">
        <v>340</v>
      </c>
      <c r="L9" s="11" t="s">
        <v>333</v>
      </c>
      <c r="M9" s="11" t="s">
        <v>333</v>
      </c>
    </row>
    <row r="10" customFormat="1" spans="1:13">
      <c r="A10" s="11">
        <v>7</v>
      </c>
      <c r="B10" s="13" t="s">
        <v>328</v>
      </c>
      <c r="C10" s="29" t="s">
        <v>341</v>
      </c>
      <c r="D10" s="13" t="s">
        <v>330</v>
      </c>
      <c r="E10" s="13" t="s">
        <v>117</v>
      </c>
      <c r="F10" s="13" t="s">
        <v>331</v>
      </c>
      <c r="G10" s="58">
        <v>-1</v>
      </c>
      <c r="H10" s="58">
        <v>0</v>
      </c>
      <c r="I10" s="58">
        <v>-2</v>
      </c>
      <c r="J10" s="58">
        <v>-1</v>
      </c>
      <c r="K10" s="11" t="s">
        <v>342</v>
      </c>
      <c r="L10" s="11" t="s">
        <v>333</v>
      </c>
      <c r="M10" s="11" t="s">
        <v>333</v>
      </c>
    </row>
    <row r="11" customFormat="1" spans="1:13">
      <c r="A11" s="11">
        <v>8</v>
      </c>
      <c r="B11" s="13" t="s">
        <v>328</v>
      </c>
      <c r="C11" s="29" t="s">
        <v>343</v>
      </c>
      <c r="D11" s="13" t="s">
        <v>330</v>
      </c>
      <c r="E11" s="13" t="s">
        <v>117</v>
      </c>
      <c r="F11" s="13" t="s">
        <v>331</v>
      </c>
      <c r="G11" s="58">
        <v>-2</v>
      </c>
      <c r="H11" s="58">
        <v>0</v>
      </c>
      <c r="I11" s="58">
        <v>-2</v>
      </c>
      <c r="J11" s="58">
        <v>-1</v>
      </c>
      <c r="K11" s="11" t="s">
        <v>344</v>
      </c>
      <c r="L11" s="11" t="s">
        <v>333</v>
      </c>
      <c r="M11" s="11" t="s">
        <v>333</v>
      </c>
    </row>
    <row r="12" customFormat="1" spans="1:13">
      <c r="A12" s="11">
        <v>9</v>
      </c>
      <c r="B12" s="13" t="s">
        <v>328</v>
      </c>
      <c r="C12" s="29" t="s">
        <v>345</v>
      </c>
      <c r="D12" s="13" t="s">
        <v>330</v>
      </c>
      <c r="E12" s="13" t="s">
        <v>117</v>
      </c>
      <c r="F12" s="13" t="s">
        <v>331</v>
      </c>
      <c r="G12" s="58">
        <v>-2</v>
      </c>
      <c r="H12" s="58">
        <v>0</v>
      </c>
      <c r="I12" s="58">
        <v>-2</v>
      </c>
      <c r="J12" s="58">
        <v>-1</v>
      </c>
      <c r="K12" s="11" t="s">
        <v>346</v>
      </c>
      <c r="L12" s="11" t="s">
        <v>333</v>
      </c>
      <c r="M12" s="11" t="s">
        <v>333</v>
      </c>
    </row>
    <row r="13" customFormat="1" spans="1:13">
      <c r="A13" s="11">
        <v>10</v>
      </c>
      <c r="B13" s="13" t="s">
        <v>328</v>
      </c>
      <c r="C13" s="12">
        <v>9415</v>
      </c>
      <c r="D13" s="13" t="s">
        <v>330</v>
      </c>
      <c r="E13" s="13" t="s">
        <v>117</v>
      </c>
      <c r="F13" s="13" t="s">
        <v>331</v>
      </c>
      <c r="G13" s="58">
        <v>-1</v>
      </c>
      <c r="H13" s="58">
        <v>0</v>
      </c>
      <c r="I13" s="58">
        <v>-4</v>
      </c>
      <c r="J13" s="58">
        <v>-2</v>
      </c>
      <c r="K13" s="11" t="s">
        <v>332</v>
      </c>
      <c r="L13" s="11" t="s">
        <v>333</v>
      </c>
      <c r="M13" s="11" t="s">
        <v>333</v>
      </c>
    </row>
    <row r="14" customFormat="1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="2" customFormat="1" ht="18.75" spans="1:13">
      <c r="A15" s="17" t="s">
        <v>347</v>
      </c>
      <c r="B15" s="18"/>
      <c r="C15" s="18"/>
      <c r="D15" s="18"/>
      <c r="E15" s="19"/>
      <c r="F15" s="20"/>
      <c r="G15" s="30"/>
      <c r="H15" s="17" t="s">
        <v>348</v>
      </c>
      <c r="I15" s="18"/>
      <c r="J15" s="18"/>
      <c r="K15" s="19"/>
      <c r="L15" s="59"/>
      <c r="M15" s="24"/>
    </row>
    <row r="16" customFormat="1" ht="31.95" customHeight="1" spans="1:13">
      <c r="A16" s="25" t="s">
        <v>349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2026-05-13T07:51:40Z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F40B40CD150745F3BEC64AFB1652432E_13</vt:lpwstr>
  </property>
  <property fmtid="{D5CDD505-2E9C-101B-9397-08002B2CF9AE}" pid="4" name="CalculationRule">
    <vt:i4>0</vt:i4>
  </property>
</Properties>
</file>