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<sst xmlns="http://schemas.openxmlformats.org/spreadsheetml/2006/main" count="1224" uniqueCount="432">
  <si>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</si>
  <si>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</si>
  <si>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</si>
  <si>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</si>
  <si>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</si>
  <si>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</si>
  <si>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</si>
  <si>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</si>
  <si>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</si>
  <si>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</si>
  <si>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</si>
  <si>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</si>
  <si>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</si>
  <si>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</si>
  <si>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</si>
  <si>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</si>
  <si>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</si>
  <si>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</si>
  <si>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</si>
  <si>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</si>
  <si>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</si>
  <si>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</si>
  <si>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</si>
  <si>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</si>
  <si>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</si>
  <si>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</si>
  <si>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</si>
  <si>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</si>
  <si>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</si>
  <si>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</si>
  <si>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</si>
  <si>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</si>
  <si>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</si>
  <si>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</si>
  <si>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</si>
  <si>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</si>
  <si>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</si>
  <si>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</si>
  <si>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</si>
  <si>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</si>
  <si>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</si>
  <si>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</si>
  <si>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</si>
  <si>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</si>
  <si>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</si>
  <si>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</si>
  <si>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</si>
  <si>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</si>
  <si>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</si>
  <si>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</si>
  <si>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</si>
  <si>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</si>
  <si>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</si>
  <si>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</si>
  <si>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</si>
  <si>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</si>
  <si>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</si>
  <si>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</si>
  <si>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青岛锦瑞麟松尚分厂</t>
  </si>
  <si>
    <t>订单基础信息</t>
  </si>
  <si>
    <t>生产•出货进度</t>
  </si>
  <si>
    <t>指示•确认资料</t>
  </si>
  <si>
    <t>款号</t>
  </si>
  <si>
    <t>TAMMAO91083</t>
  </si>
  <si>
    <t>合同交期</t>
  </si>
  <si>
    <t>产前确认样</t>
  </si>
  <si>
    <t>有</t>
  </si>
  <si>
    <t>无</t>
  </si>
  <si>
    <t>品名</t>
  </si>
  <si>
    <t>男式软壳裤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</si>
  <si>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</si>
  <si>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</si>
  <si>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</si>
  <si>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</si>
  <si>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</si>
  <si>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</si>
  <si>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</si>
  <si>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</si>
  <si>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</si>
  <si>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系统暂无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</si>
  <si>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</si>
  <si>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</si>
  <si>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</si>
  <si>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</si>
  <si>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</si>
  <si>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</si>
  <si>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</si>
  <si>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</si>
  <si>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</si>
  <si>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</si>
  <si>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</si>
  <si>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</si>
  <si>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</si>
  <si>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</si>
  <si>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</si>
  <si>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</si>
  <si>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</si>
  <si>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</si>
  <si>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</si>
  <si>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</si>
  <si>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</si>
  <si>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</si>
  <si>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</si>
  <si>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</si>
  <si>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</si>
  <si>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</si>
  <si>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</si>
  <si>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</si>
  <si>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</si>
  <si>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</si>
  <si>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S-155/84B</t>
  </si>
  <si>
    <t>M-160/88B</t>
  </si>
  <si>
    <t>L-165/92B</t>
  </si>
  <si>
    <t>XL-170/96B</t>
  </si>
  <si>
    <t>XXL-175/100B</t>
  </si>
  <si>
    <t>未裁齐原因</t>
  </si>
  <si>
    <t>黑色</t>
  </si>
  <si>
    <t>陆续裁剪中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</si>
  <si>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</si>
  <si>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</si>
  <si>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 #- 8件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</si>
  <si>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</si>
  <si>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</si>
  <si>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</si>
  <si>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</si>
  <si>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</si>
  <si>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</si>
  <si>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 xml:space="preserve">1. 腰里线缝头不均匀， 腰鼻要平齐腰口， 腰整体要平整。 </t>
  </si>
  <si>
    <t xml:space="preserve">2. 里襟码边线迹稀， 应为15-16针，门禁要盖住下层缝份。 </t>
  </si>
  <si>
    <t xml:space="preserve">3. 0.3明线不均匀。 </t>
  </si>
  <si>
    <t xml:space="preserve">4. 侧缝不能鼓包，橡根要热切进行。 </t>
  </si>
  <si>
    <t xml:space="preserve">5， 袋角不方正， 请改善。 </t>
  </si>
  <si>
    <t xml:space="preserve">6. 全身不能有针洞，脏污， 色差。 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</si>
  <si>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</si>
  <si>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</si>
  <si>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</si>
  <si>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</si>
  <si>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</si>
  <si>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</si>
  <si>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</si>
  <si>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</si>
  <si>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</si>
  <si>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品控部</t>
  </si>
  <si>
    <t>检验担当</t>
  </si>
  <si>
    <t>高现艳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</si>
  <si>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</si>
  <si>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</si>
  <si>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</si>
  <si>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</si>
  <si>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</si>
  <si>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</si>
  <si>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</si>
  <si>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</si>
  <si>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</si>
  <si>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</si>
  <si>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</si>
  <si>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</si>
  <si>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</si>
  <si>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</si>
  <si>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</si>
  <si>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</si>
  <si>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</si>
  <si>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</si>
  <si>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</si>
  <si>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</si>
  <si>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</si>
  <si>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</si>
  <si>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</si>
  <si>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195/104B</t>
  </si>
  <si>
    <t xml:space="preserve">黑色XXL </t>
  </si>
  <si>
    <t>裤外侧长</t>
  </si>
  <si>
    <t>+0.4</t>
  </si>
  <si>
    <t>0</t>
  </si>
  <si>
    <t>+0.3</t>
  </si>
  <si>
    <r>
      <rPr>
        <sz val="12"/>
        <rFont val="仿宋_GB2312"/>
        <charset val="134"/>
      </rPr>
      <t>腰围</t>
    </r>
    <r>
      <rPr>
        <sz val="12"/>
        <rFont val="宋体"/>
        <charset val="134"/>
      </rPr>
      <t>平量</t>
    </r>
  </si>
  <si>
    <t>-0.6</t>
  </si>
  <si>
    <t>-1</t>
  </si>
  <si>
    <t>臀围</t>
  </si>
  <si>
    <t>腿围</t>
  </si>
  <si>
    <t>-0.2</t>
  </si>
  <si>
    <t>+0.8</t>
  </si>
  <si>
    <t>膝围/2</t>
  </si>
  <si>
    <t>+0</t>
  </si>
  <si>
    <t>脚口/2</t>
  </si>
  <si>
    <t>-0.4</t>
  </si>
  <si>
    <t>+0.5</t>
  </si>
  <si>
    <t>前裆长</t>
  </si>
  <si>
    <t>后裆长</t>
  </si>
  <si>
    <t>-1.8</t>
  </si>
  <si>
    <t>前门襟长</t>
  </si>
  <si>
    <t>-0.7</t>
  </si>
  <si>
    <t>-0.5</t>
  </si>
  <si>
    <t>前插袋</t>
  </si>
  <si>
    <t>腰宽</t>
  </si>
  <si>
    <t>大货首件</t>
  </si>
  <si>
    <t>备注：</t>
  </si>
  <si>
    <t xml:space="preserve">     初期请洗测2-3件，有问题的另加测量数量。</t>
  </si>
  <si>
    <t>验货时间</t>
  </si>
  <si>
    <t>跟单QC: 王蕾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</si>
  <si>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</si>
  <si>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</si>
  <si>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</si>
  <si>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</si>
  <si>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</si>
  <si>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</si>
  <si>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</si>
  <si>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</si>
  <si>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</si>
  <si>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</si>
  <si>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</si>
  <si>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</si>
  <si>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S#5件 M#5件,L#5件,</t>
  </si>
  <si>
    <t>月岩灰 XL# 5件,XXL# 5件,XXXL5件</t>
  </si>
  <si>
    <t>【耐水洗测试】：耐洗水测试明细（要求齐色、齐号）</t>
  </si>
  <si>
    <t>黑色 ：S#1件 M#1件,L#1件,</t>
  </si>
  <si>
    <t>月岩灰 ：XL#1件,XXL#1件,XXXL1件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</si>
  <si>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</si>
  <si>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</si>
  <si>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</si>
  <si>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2.腰内贴不平服， 吃皱。 </t>
  </si>
  <si>
    <t xml:space="preserve">3. 侧缝不能鼓包，橡根要热切进行。 </t>
  </si>
  <si>
    <t xml:space="preserve">4. 全身不能有针洞，脏污， 色差。 </t>
  </si>
  <si>
    <t xml:space="preserve">5，侧袋上口开线， 要求回针牢固。 </t>
  </si>
  <si>
    <t xml:space="preserve">6，侧腰内松紧不能毛刺。 </t>
  </si>
  <si>
    <t>【整改的严重缺陷及整改复核时间】</t>
  </si>
  <si>
    <t>服装品控部</t>
  </si>
  <si>
    <t>姓名</t>
  </si>
  <si>
    <t>尾期复核品质情况</t>
  </si>
  <si>
    <t>S黑色</t>
  </si>
  <si>
    <t>M黑色</t>
  </si>
  <si>
    <t>L黑色</t>
  </si>
  <si>
    <t>XL月岩灰</t>
  </si>
  <si>
    <t>XXL月岩灰</t>
  </si>
  <si>
    <t>XXXL月岩灰</t>
  </si>
  <si>
    <t>洗前/洗后</t>
  </si>
  <si>
    <t>裤外侧长（参考值）</t>
  </si>
  <si>
    <t>0/+0.5</t>
  </si>
  <si>
    <t>+1/+0.5</t>
  </si>
  <si>
    <t>+1/+1</t>
  </si>
  <si>
    <t>+0.5/+1</t>
  </si>
  <si>
    <t>0/0</t>
  </si>
  <si>
    <t>内裆长</t>
  </si>
  <si>
    <t>+2/+2</t>
  </si>
  <si>
    <t>+1/+2</t>
  </si>
  <si>
    <t>腰围 平量</t>
  </si>
  <si>
    <t>腰围 拉量</t>
  </si>
  <si>
    <t>88</t>
  </si>
  <si>
    <t>-0.5/0</t>
  </si>
  <si>
    <t>0/-0.5</t>
  </si>
  <si>
    <t>108</t>
  </si>
  <si>
    <t>0/-0.3</t>
  </si>
  <si>
    <t>+0.5/0</t>
  </si>
  <si>
    <t>+0.7</t>
  </si>
  <si>
    <t>腿围/2</t>
  </si>
  <si>
    <t>-0.6/-0.5</t>
  </si>
  <si>
    <t>-0.3</t>
  </si>
  <si>
    <t>前裆长 含腰</t>
  </si>
  <si>
    <t>后裆长 含腰</t>
  </si>
  <si>
    <t>前门襟长 不含腰</t>
  </si>
  <si>
    <t>前插袋（不含车库）</t>
  </si>
  <si>
    <t>腰头宽</t>
  </si>
  <si>
    <t>腰头高</t>
  </si>
  <si>
    <t>QC出货报告书</t>
  </si>
  <si>
    <t>产品名称</t>
  </si>
  <si>
    <t>合同日期</t>
  </si>
  <si>
    <t>检验资料确认</t>
  </si>
  <si>
    <t>交货形式</t>
  </si>
  <si>
    <t xml:space="preserve">非直发 </t>
  </si>
  <si>
    <t>面料第三方合格报告</t>
  </si>
  <si>
    <t>验货次数</t>
  </si>
  <si>
    <t>一次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</si>
  <si>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</si>
  <si>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</si>
  <si>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</si>
  <si>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</si>
  <si>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</si>
  <si>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</si>
  <si>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</si>
  <si>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</si>
  <si>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</si>
  <si>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</si>
  <si>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</si>
  <si>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</si>
  <si>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</si>
  <si>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</si>
  <si>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   CGDD25043000045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</si>
  <si>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</si>
  <si>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</si>
  <si>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</si>
  <si>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</si>
  <si>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</si>
  <si>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</si>
  <si>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</si>
  <si>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</si>
  <si>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</si>
  <si>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</si>
  <si>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</si>
  <si>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</si>
  <si>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</si>
  <si>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</si>
  <si>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</si>
  <si>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S#20件 M#20件,L#25件,XL 20件，XXL20件 XXXL 20件</t>
  </si>
  <si>
    <t>情况说明：</t>
  </si>
  <si>
    <t xml:space="preserve">【问题点描述】  </t>
  </si>
  <si>
    <t>1， 针洞  1件</t>
  </si>
  <si>
    <t>2， 裤脚开线1件</t>
  </si>
  <si>
    <t>3， 后腰烫标不良1件</t>
  </si>
  <si>
    <t>4， 线头 2件</t>
  </si>
  <si>
    <t>5,膝盖部位有印 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</si>
  <si>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</si>
  <si>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</si>
  <si>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</si>
  <si>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</si>
  <si>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</si>
  <si>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</si>
  <si>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</si>
  <si>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</si>
  <si>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</si>
  <si>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姓名 孙乐军</t>
  </si>
  <si>
    <t>姓名： 王淑玲</t>
  </si>
  <si>
    <t>XL 黑色</t>
  </si>
  <si>
    <t>XXL  黑色</t>
  </si>
  <si>
    <t>XXXL黑色</t>
  </si>
  <si>
    <t>+1</t>
  </si>
  <si>
    <t>+1.2</t>
  </si>
  <si>
    <t>+2</t>
  </si>
  <si>
    <t>+1.1</t>
  </si>
  <si>
    <t>+1.5</t>
  </si>
  <si>
    <t>+0.6</t>
  </si>
  <si>
    <t>+0.1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</si>
  <si>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</si>
  <si>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</si>
  <si>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</si>
  <si>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</si>
  <si>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</si>
  <si>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</si>
  <si>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</si>
  <si>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</si>
  <si>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</si>
  <si>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</si>
  <si>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</si>
  <si>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</si>
  <si>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</si>
  <si>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</si>
  <si>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</si>
  <si>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</si>
  <si>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</si>
  <si>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4478</t>
  </si>
  <si>
    <t>50D涤纶四面弹</t>
  </si>
  <si>
    <t>TAMMAO91083/TAMMAO92084</t>
  </si>
  <si>
    <t>青岛锦瑞麟</t>
  </si>
  <si>
    <t>合格</t>
  </si>
  <si>
    <t>YES</t>
  </si>
  <si>
    <t>4479</t>
  </si>
  <si>
    <t>4498</t>
  </si>
  <si>
    <t>4499</t>
  </si>
  <si>
    <t>9424</t>
  </si>
  <si>
    <t>9405</t>
  </si>
  <si>
    <t>9404</t>
  </si>
  <si>
    <t>9410</t>
  </si>
  <si>
    <t>9412</t>
  </si>
  <si>
    <t>制表时间：4/25</t>
  </si>
  <si>
    <t>测试人签名：赵世云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</si>
  <si>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</si>
  <si>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</si>
  <si>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</si>
  <si>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</si>
  <si>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</si>
  <si>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</si>
  <si>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</si>
  <si>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</si>
  <si>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</si>
  <si>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 纬向：-2</t>
  </si>
  <si>
    <t>径向：-6 纬向：-2</t>
  </si>
  <si>
    <t>径向：-4纬向：-2</t>
  </si>
  <si>
    <t>径向：-3 纬向：-1</t>
  </si>
  <si>
    <t>径向：-4 纬向：-1</t>
  </si>
  <si>
    <t>径向：-4纬向：-1</t>
  </si>
  <si>
    <t>制表时间：4/28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</si>
  <si>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</si>
  <si>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</si>
  <si>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</si>
  <si>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</si>
  <si>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</si>
  <si>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</si>
  <si>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</si>
  <si>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</si>
  <si>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</si>
  <si>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</si>
  <si>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</si>
  <si>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</si>
  <si>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</si>
  <si>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</si>
  <si>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</si>
  <si>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</si>
  <si>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</si>
  <si>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制表时间：3/28</t>
  </si>
  <si>
    <t>测试人签名：韩玉娟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</si>
  <si>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</si>
  <si>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</si>
  <si>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</si>
  <si>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</si>
  <si>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</si>
  <si>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</si>
  <si>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</si>
  <si>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</si>
  <si>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</si>
  <si>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</si>
  <si>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</si>
  <si>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</si>
  <si>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</si>
  <si>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</si>
  <si>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</si>
  <si>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</si>
  <si>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</si>
  <si>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右后腿</t>
  </si>
  <si>
    <t>烫标</t>
  </si>
  <si>
    <t>洗测2次</t>
  </si>
  <si>
    <t>洗测3次</t>
  </si>
  <si>
    <t>洗测4次</t>
  </si>
  <si>
    <t>洗测5次</t>
  </si>
  <si>
    <t xml:space="preserve">后中腰 </t>
  </si>
  <si>
    <t>转移主号标烫标</t>
  </si>
  <si>
    <t>左口袋</t>
  </si>
  <si>
    <t>硅胶标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</si>
  <si>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</si>
  <si>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</si>
  <si>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</si>
  <si>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</si>
  <si>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无织带</t>
  </si>
  <si>
    <t>测试人签名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</si>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</sst>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微软雅黑"/>
      <charset val="134"/>
    </font>
    <font>
      <sz val="12"/>
      <color rgb="FFFF0000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color theme="1"/>
      <name val="微软雅黑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hair">
        <color auto="1"/>
      </right>
      <top style="dotted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8" borderId="8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6" applyNumberFormat="0" applyFill="0" applyAlignment="0" applyProtection="0">
      <alignment vertical="center"/>
    </xf>
    <xf numFmtId="0" fontId="52" fillId="0" borderId="86" applyNumberFormat="0" applyFill="0" applyAlignment="0" applyProtection="0">
      <alignment vertical="center"/>
    </xf>
    <xf numFmtId="0" fontId="53" fillId="0" borderId="8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9" borderId="88" applyNumberFormat="0" applyAlignment="0" applyProtection="0">
      <alignment vertical="center"/>
    </xf>
    <xf numFmtId="0" fontId="55" fillId="10" borderId="89" applyNumberFormat="0" applyAlignment="0" applyProtection="0">
      <alignment vertical="center"/>
    </xf>
    <xf numFmtId="0" fontId="56" fillId="10" borderId="88" applyNumberFormat="0" applyAlignment="0" applyProtection="0">
      <alignment vertical="center"/>
    </xf>
    <xf numFmtId="0" fontId="57" fillId="11" borderId="90" applyNumberFormat="0" applyAlignment="0" applyProtection="0">
      <alignment vertical="center"/>
    </xf>
    <xf numFmtId="0" fontId="58" fillId="0" borderId="91" applyNumberFormat="0" applyFill="0" applyAlignment="0" applyProtection="0">
      <alignment vertical="center"/>
    </xf>
    <xf numFmtId="0" fontId="59" fillId="0" borderId="92" applyNumberFormat="0" applyFill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2" fillId="0" borderId="0">
      <alignment vertical="center"/>
    </xf>
    <xf numFmtId="0" fontId="45" fillId="0" borderId="0"/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9" fontId="0" fillId="0" borderId="2" xfId="0" applyNumberFormat="1" applyBorder="1"/>
    <xf numFmtId="49" fontId="7" fillId="0" borderId="7" xfId="0" applyNumberFormat="1" applyFont="1" applyBorder="1" applyAlignment="1">
      <alignment horizontal="left" vertical="center"/>
    </xf>
    <xf numFmtId="0" fontId="12" fillId="3" borderId="0" xfId="52" applyFill="1"/>
    <xf numFmtId="0" fontId="13" fillId="3" borderId="0" xfId="52" applyFont="1" applyFill="1" applyAlignment="1">
      <alignment horizontal="center"/>
    </xf>
    <xf numFmtId="0" fontId="14" fillId="3" borderId="0" xfId="52" applyFont="1" applyFill="1" applyAlignment="1">
      <alignment horizontal="center"/>
    </xf>
    <xf numFmtId="0" fontId="15" fillId="3" borderId="2" xfId="50" applyFont="1" applyFill="1" applyBorder="1" applyAlignment="1">
      <alignment horizontal="left" vertical="center"/>
    </xf>
    <xf numFmtId="0" fontId="12" fillId="3" borderId="2" xfId="50" applyFill="1" applyBorder="1" applyAlignment="1">
      <alignment horizontal="center" vertical="center"/>
    </xf>
    <xf numFmtId="0" fontId="15" fillId="3" borderId="2" xfId="50" applyFont="1" applyFill="1" applyBorder="1">
      <alignment vertical="center"/>
    </xf>
    <xf numFmtId="0" fontId="12" fillId="3" borderId="8" xfId="50" applyFill="1" applyBorder="1" applyAlignment="1">
      <alignment horizontal="center" vertical="center"/>
    </xf>
    <xf numFmtId="0" fontId="15" fillId="3" borderId="16" xfId="50" applyFont="1" applyFill="1" applyBorder="1" applyAlignment="1">
      <alignment horizontal="left" vertical="center"/>
    </xf>
    <xf numFmtId="0" fontId="12" fillId="3" borderId="16" xfId="50" applyFill="1" applyBorder="1" applyAlignment="1">
      <alignment horizontal="center" vertical="center"/>
    </xf>
    <xf numFmtId="0" fontId="12" fillId="3" borderId="17" xfId="50" applyFill="1" applyBorder="1" applyAlignment="1">
      <alignment horizontal="center" vertical="center"/>
    </xf>
    <xf numFmtId="0" fontId="15" fillId="3" borderId="2" xfId="52" applyFont="1" applyFill="1" applyBorder="1" applyAlignment="1">
      <alignment horizontal="center" vertical="center"/>
    </xf>
    <xf numFmtId="0" fontId="15" fillId="3" borderId="8" xfId="52" applyFont="1" applyFill="1" applyBorder="1" applyAlignment="1">
      <alignment horizontal="center" vertical="center"/>
    </xf>
    <xf numFmtId="0" fontId="15" fillId="3" borderId="18" xfId="52" applyFont="1" applyFill="1" applyBorder="1" applyAlignment="1">
      <alignment horizontal="center" vertical="center"/>
    </xf>
    <xf numFmtId="0" fontId="16" fillId="0" borderId="2" xfId="57" applyFont="1" applyBorder="1" applyAlignment="1">
      <alignment horizontal="center" vertical="center"/>
    </xf>
    <xf numFmtId="0" fontId="16" fillId="0" borderId="2" xfId="51" applyFont="1" applyBorder="1" applyAlignment="1">
      <alignment horizontal="center"/>
    </xf>
    <xf numFmtId="0" fontId="16" fillId="0" borderId="8" xfId="51" applyFont="1" applyBorder="1" applyAlignment="1">
      <alignment horizontal="center"/>
    </xf>
    <xf numFmtId="49" fontId="12" fillId="0" borderId="2" xfId="55" applyNumberFormat="1" applyFont="1" applyBorder="1">
      <alignment vertical="center"/>
    </xf>
    <xf numFmtId="0" fontId="16" fillId="0" borderId="6" xfId="51" applyFont="1" applyBorder="1" applyAlignment="1">
      <alignment horizontal="center"/>
    </xf>
    <xf numFmtId="0" fontId="16" fillId="0" borderId="12" xfId="51" applyFont="1" applyBorder="1" applyAlignment="1">
      <alignment horizontal="center"/>
    </xf>
    <xf numFmtId="0" fontId="16" fillId="0" borderId="19" xfId="51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177" fontId="17" fillId="0" borderId="2" xfId="51" applyNumberFormat="1" applyFont="1" applyBorder="1" applyAlignment="1">
      <alignment horizontal="center"/>
    </xf>
    <xf numFmtId="177" fontId="17" fillId="0" borderId="8" xfId="51" applyNumberFormat="1" applyFont="1" applyBorder="1" applyAlignment="1">
      <alignment horizontal="center"/>
    </xf>
    <xf numFmtId="49" fontId="15" fillId="3" borderId="2" xfId="53" applyNumberFormat="1" applyFont="1" applyFill="1" applyBorder="1" applyAlignment="1">
      <alignment horizontal="center" vertical="center"/>
    </xf>
    <xf numFmtId="49" fontId="15" fillId="3" borderId="20" xfId="53" applyNumberFormat="1" applyFont="1" applyFill="1" applyBorder="1" applyAlignment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0" fontId="12" fillId="0" borderId="0" xfId="50" applyAlignment="1">
      <alignment horizontal="left" vertical="center"/>
    </xf>
    <xf numFmtId="0" fontId="18" fillId="0" borderId="21" xfId="50" applyFont="1" applyBorder="1" applyAlignment="1">
      <alignment horizontal="center" vertical="top"/>
    </xf>
    <xf numFmtId="0" fontId="19" fillId="0" borderId="22" xfId="50" applyFont="1" applyBorder="1" applyAlignment="1">
      <alignment horizontal="left" vertical="center"/>
    </xf>
    <xf numFmtId="0" fontId="20" fillId="0" borderId="23" xfId="50" applyFont="1" applyBorder="1" applyAlignment="1">
      <alignment horizontal="center" vertical="center"/>
    </xf>
    <xf numFmtId="0" fontId="19" fillId="0" borderId="24" xfId="50" applyFont="1" applyBorder="1" applyAlignment="1">
      <alignment horizontal="center" vertical="center"/>
    </xf>
    <xf numFmtId="0" fontId="21" fillId="0" borderId="24" xfId="50" applyFont="1" applyBorder="1">
      <alignment vertical="center"/>
    </xf>
    <xf numFmtId="0" fontId="19" fillId="0" borderId="24" xfId="50" applyFont="1" applyBorder="1">
      <alignment vertical="center"/>
    </xf>
    <xf numFmtId="0" fontId="20" fillId="0" borderId="25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19" fillId="0" borderId="24" xfId="50" applyFont="1" applyBorder="1" applyAlignment="1">
      <alignment horizontal="left" vertical="center"/>
    </xf>
    <xf numFmtId="0" fontId="21" fillId="0" borderId="27" xfId="50" applyFont="1" applyBorder="1" applyAlignment="1">
      <alignment horizontal="center" vertical="center"/>
    </xf>
    <xf numFmtId="0" fontId="21" fillId="0" borderId="28" xfId="50" applyFont="1" applyBorder="1" applyAlignment="1">
      <alignment horizontal="center" vertical="center"/>
    </xf>
    <xf numFmtId="0" fontId="19" fillId="0" borderId="29" xfId="50" applyFont="1" applyBorder="1">
      <alignment vertical="center"/>
    </xf>
    <xf numFmtId="0" fontId="20" fillId="0" borderId="30" xfId="50" applyFont="1" applyBorder="1" applyAlignment="1">
      <alignment horizontal="center" vertical="center"/>
    </xf>
    <xf numFmtId="0" fontId="19" fillId="0" borderId="30" xfId="50" applyFont="1" applyBorder="1">
      <alignment vertical="center"/>
    </xf>
    <xf numFmtId="58" fontId="21" fillId="0" borderId="30" xfId="50" applyNumberFormat="1" applyFont="1" applyBorder="1" applyAlignment="1">
      <alignment horizontal="center" vertical="center"/>
    </xf>
    <xf numFmtId="0" fontId="21" fillId="0" borderId="30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29" xfId="50" applyFont="1" applyBorder="1" applyAlignment="1">
      <alignment horizontal="left" vertical="center"/>
    </xf>
    <xf numFmtId="0" fontId="20" fillId="0" borderId="30" xfId="50" applyFont="1" applyBorder="1" applyAlignment="1">
      <alignment horizontal="right" vertical="center"/>
    </xf>
    <xf numFmtId="0" fontId="19" fillId="0" borderId="30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19" fillId="0" borderId="32" xfId="50" applyFont="1" applyBorder="1">
      <alignment vertical="center"/>
    </xf>
    <xf numFmtId="0" fontId="20" fillId="0" borderId="33" xfId="50" applyFont="1" applyBorder="1" applyAlignment="1">
      <alignment horizontal="center" vertical="center"/>
    </xf>
    <xf numFmtId="0" fontId="19" fillId="0" borderId="33" xfId="50" applyFont="1" applyBorder="1">
      <alignment vertical="center"/>
    </xf>
    <xf numFmtId="0" fontId="21" fillId="0" borderId="33" xfId="50" applyFont="1" applyBorder="1">
      <alignment vertical="center"/>
    </xf>
    <xf numFmtId="0" fontId="21" fillId="3" borderId="33" xfId="50" applyFont="1" applyFill="1" applyBorder="1" applyAlignment="1">
      <alignment horizontal="left" vertical="center"/>
    </xf>
    <xf numFmtId="0" fontId="19" fillId="3" borderId="33" xfId="50" applyFont="1" applyFill="1" applyBorder="1">
      <alignment vertical="center"/>
    </xf>
    <xf numFmtId="0" fontId="19" fillId="0" borderId="33" xfId="50" applyFont="1" applyBorder="1" applyAlignment="1">
      <alignment horizontal="left" vertical="center"/>
    </xf>
    <xf numFmtId="0" fontId="21" fillId="0" borderId="33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19" fillId="0" borderId="0" xfId="50" applyFont="1">
      <alignment vertical="center"/>
    </xf>
    <xf numFmtId="0" fontId="21" fillId="0" borderId="0" xfId="50" applyFont="1">
      <alignment vertical="center"/>
    </xf>
    <xf numFmtId="0" fontId="21" fillId="0" borderId="0" xfId="50" applyFont="1" applyAlignment="1">
      <alignment horizontal="left" vertical="center"/>
    </xf>
    <xf numFmtId="0" fontId="19" fillId="0" borderId="22" xfId="50" applyFont="1" applyBorder="1">
      <alignment vertical="center"/>
    </xf>
    <xf numFmtId="0" fontId="19" fillId="0" borderId="27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21" fillId="0" borderId="30" xfId="50" applyFont="1" applyBorder="1">
      <alignment vertical="center"/>
    </xf>
    <xf numFmtId="0" fontId="21" fillId="0" borderId="36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2" fillId="0" borderId="39" xfId="50" applyFont="1" applyBorder="1" applyAlignment="1">
      <alignment horizontal="left" vertical="center"/>
    </xf>
    <xf numFmtId="0" fontId="22" fillId="0" borderId="37" xfId="50" applyFont="1" applyBorder="1" applyAlignment="1">
      <alignment horizontal="left" vertical="center"/>
    </xf>
    <xf numFmtId="0" fontId="22" fillId="0" borderId="38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 wrapText="1"/>
    </xf>
    <xf numFmtId="0" fontId="21" fillId="0" borderId="30" xfId="50" applyFont="1" applyBorder="1" applyAlignment="1">
      <alignment horizontal="left" vertical="center" wrapText="1"/>
    </xf>
    <xf numFmtId="0" fontId="21" fillId="0" borderId="31" xfId="50" applyFont="1" applyBorder="1" applyAlignment="1">
      <alignment horizontal="left" vertical="center" wrapText="1"/>
    </xf>
    <xf numFmtId="0" fontId="19" fillId="0" borderId="32" xfId="50" applyFont="1" applyBorder="1" applyAlignment="1">
      <alignment horizontal="left" vertical="center"/>
    </xf>
    <xf numFmtId="0" fontId="12" fillId="0" borderId="33" xfId="50" applyBorder="1" applyAlignment="1">
      <alignment horizontal="left" vertical="center"/>
    </xf>
    <xf numFmtId="0" fontId="12" fillId="0" borderId="34" xfId="50" applyBorder="1" applyAlignment="1">
      <alignment horizontal="left" vertical="center"/>
    </xf>
    <xf numFmtId="0" fontId="19" fillId="0" borderId="41" xfId="50" applyFont="1" applyBorder="1" applyAlignment="1">
      <alignment horizontal="center" vertical="center"/>
    </xf>
    <xf numFmtId="0" fontId="19" fillId="0" borderId="42" xfId="50" applyFont="1" applyBorder="1" applyAlignment="1">
      <alignment horizontal="left" vertical="center"/>
    </xf>
    <xf numFmtId="0" fontId="20" fillId="3" borderId="43" xfId="50" applyFont="1" applyFill="1" applyBorder="1" applyAlignment="1">
      <alignment horizontal="left" vertical="center"/>
    </xf>
    <xf numFmtId="0" fontId="20" fillId="3" borderId="44" xfId="50" applyFont="1" applyFill="1" applyBorder="1" applyAlignment="1">
      <alignment horizontal="left" vertical="center"/>
    </xf>
    <xf numFmtId="0" fontId="20" fillId="3" borderId="45" xfId="50" applyFont="1" applyFill="1" applyBorder="1" applyAlignment="1">
      <alignment horizontal="left" vertical="center"/>
    </xf>
    <xf numFmtId="0" fontId="20" fillId="3" borderId="39" xfId="50" applyFont="1" applyFill="1" applyBorder="1" applyAlignment="1">
      <alignment horizontal="left" vertical="center"/>
    </xf>
    <xf numFmtId="0" fontId="20" fillId="3" borderId="37" xfId="50" applyFont="1" applyFill="1" applyBorder="1" applyAlignment="1">
      <alignment horizontal="left" vertical="center"/>
    </xf>
    <xf numFmtId="0" fontId="20" fillId="3" borderId="38" xfId="50" applyFont="1" applyFill="1" applyBorder="1" applyAlignment="1">
      <alignment horizontal="left" vertical="center"/>
    </xf>
    <xf numFmtId="0" fontId="15" fillId="0" borderId="39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1" fillId="0" borderId="47" xfId="50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22" fillId="0" borderId="22" xfId="50" applyFont="1" applyBorder="1" applyAlignment="1">
      <alignment horizontal="left" vertical="center"/>
    </xf>
    <xf numFmtId="0" fontId="22" fillId="0" borderId="24" xfId="50" applyFont="1" applyBorder="1" applyAlignment="1">
      <alignment horizontal="left" vertical="center"/>
    </xf>
    <xf numFmtId="0" fontId="22" fillId="0" borderId="40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3" borderId="30" xfId="50" applyFont="1" applyFill="1" applyBorder="1" applyAlignment="1">
      <alignment horizontal="left" vertical="center"/>
    </xf>
    <xf numFmtId="0" fontId="19" fillId="3" borderId="31" xfId="50" applyFont="1" applyFill="1" applyBorder="1" applyAlignment="1">
      <alignment horizontal="left" vertical="center"/>
    </xf>
    <xf numFmtId="0" fontId="21" fillId="0" borderId="33" xfId="50" applyFont="1" applyBorder="1" applyAlignment="1">
      <alignment horizontal="center" vertical="center"/>
    </xf>
    <xf numFmtId="58" fontId="21" fillId="0" borderId="33" xfId="50" applyNumberFormat="1" applyFont="1" applyBorder="1">
      <alignment vertical="center"/>
    </xf>
    <xf numFmtId="0" fontId="19" fillId="0" borderId="33" xfId="50" applyFont="1" applyBorder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49" fontId="15" fillId="3" borderId="50" xfId="53" applyNumberFormat="1" applyFont="1" applyFill="1" applyBorder="1" applyAlignment="1">
      <alignment horizontal="center" vertical="center"/>
    </xf>
    <xf numFmtId="0" fontId="23" fillId="0" borderId="21" xfId="50" applyFont="1" applyBorder="1" applyAlignment="1">
      <alignment horizontal="center" vertical="top"/>
    </xf>
    <xf numFmtId="0" fontId="15" fillId="0" borderId="51" xfId="50" applyFont="1" applyBorder="1" applyAlignment="1">
      <alignment horizontal="left" vertical="center"/>
    </xf>
    <xf numFmtId="0" fontId="15" fillId="0" borderId="23" xfId="50" applyFont="1" applyBorder="1" applyAlignment="1">
      <alignment horizontal="center" vertical="center"/>
    </xf>
    <xf numFmtId="0" fontId="22" fillId="0" borderId="23" xfId="50" applyFont="1" applyBorder="1" applyAlignment="1">
      <alignment horizontal="left" vertical="center"/>
    </xf>
    <xf numFmtId="0" fontId="12" fillId="0" borderId="23" xfId="50" applyBorder="1" applyAlignment="1">
      <alignment horizontal="center" vertical="center"/>
    </xf>
    <xf numFmtId="0" fontId="12" fillId="0" borderId="52" xfId="50" applyBorder="1" applyAlignment="1">
      <alignment horizontal="center" vertical="center"/>
    </xf>
    <xf numFmtId="0" fontId="22" fillId="0" borderId="22" xfId="50" applyFont="1" applyBorder="1" applyAlignment="1">
      <alignment horizontal="center" vertical="center"/>
    </xf>
    <xf numFmtId="0" fontId="22" fillId="0" borderId="24" xfId="50" applyFont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15" fillId="0" borderId="22" xfId="50" applyFont="1" applyBorder="1" applyAlignment="1">
      <alignment horizontal="center" vertical="center"/>
    </xf>
    <xf numFmtId="0" fontId="15" fillId="0" borderId="24" xfId="50" applyFont="1" applyBorder="1" applyAlignment="1">
      <alignment horizontal="center" vertical="center"/>
    </xf>
    <xf numFmtId="0" fontId="15" fillId="0" borderId="40" xfId="50" applyFont="1" applyBorder="1" applyAlignment="1">
      <alignment horizontal="center" vertical="center"/>
    </xf>
    <xf numFmtId="0" fontId="22" fillId="0" borderId="29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22" fillId="0" borderId="30" xfId="50" applyFont="1" applyBorder="1" applyAlignment="1">
      <alignment horizontal="left" vertical="center"/>
    </xf>
    <xf numFmtId="14" fontId="24" fillId="0" borderId="30" xfId="50" applyNumberFormat="1" applyFont="1" applyBorder="1" applyAlignment="1">
      <alignment horizontal="center" vertical="center" wrapText="1"/>
    </xf>
    <xf numFmtId="14" fontId="24" fillId="0" borderId="31" xfId="50" applyNumberFormat="1" applyFont="1" applyBorder="1" applyAlignment="1">
      <alignment horizontal="center" vertical="center" wrapText="1"/>
    </xf>
    <xf numFmtId="0" fontId="22" fillId="0" borderId="29" xfId="50" applyFont="1" applyBorder="1">
      <alignment vertical="center"/>
    </xf>
    <xf numFmtId="9" fontId="20" fillId="0" borderId="30" xfId="50" applyNumberFormat="1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2" fillId="0" borderId="29" xfId="50" applyFont="1" applyBorder="1" applyAlignment="1">
      <alignment horizontal="center" vertical="center"/>
    </xf>
    <xf numFmtId="0" fontId="22" fillId="0" borderId="30" xfId="50" applyFont="1" applyBorder="1" applyAlignment="1">
      <alignment horizontal="center" vertical="center"/>
    </xf>
    <xf numFmtId="0" fontId="22" fillId="0" borderId="31" xfId="50" applyFont="1" applyBorder="1" applyAlignment="1">
      <alignment horizontal="center" vertical="center"/>
    </xf>
    <xf numFmtId="0" fontId="20" fillId="0" borderId="36" xfId="50" applyFont="1" applyBorder="1" applyAlignment="1">
      <alignment horizontal="center" vertical="center"/>
    </xf>
    <xf numFmtId="0" fontId="20" fillId="0" borderId="38" xfId="50" applyFont="1" applyBorder="1" applyAlignment="1">
      <alignment horizontal="center" vertical="center"/>
    </xf>
    <xf numFmtId="0" fontId="20" fillId="0" borderId="29" xfId="50" applyFont="1" applyBorder="1" applyAlignment="1">
      <alignment horizontal="left" vertical="center"/>
    </xf>
    <xf numFmtId="0" fontId="25" fillId="0" borderId="32" xfId="50" applyFont="1" applyBorder="1">
      <alignment vertical="center"/>
    </xf>
    <xf numFmtId="0" fontId="24" fillId="0" borderId="33" xfId="50" applyFont="1" applyBorder="1" applyAlignment="1">
      <alignment horizontal="center" vertical="center" wrapText="1"/>
    </xf>
    <xf numFmtId="0" fontId="24" fillId="0" borderId="34" xfId="50" applyFont="1" applyBorder="1" applyAlignment="1">
      <alignment horizontal="center" vertical="center" wrapText="1"/>
    </xf>
    <xf numFmtId="0" fontId="22" fillId="0" borderId="32" xfId="50" applyFont="1" applyBorder="1" applyAlignment="1">
      <alignment horizontal="left" vertical="center"/>
    </xf>
    <xf numFmtId="0" fontId="22" fillId="0" borderId="33" xfId="50" applyFont="1" applyBorder="1" applyAlignment="1">
      <alignment horizontal="left" vertical="center"/>
    </xf>
    <xf numFmtId="14" fontId="20" fillId="0" borderId="33" xfId="50" applyNumberFormat="1" applyFont="1" applyBorder="1" applyAlignment="1">
      <alignment horizontal="center" vertical="center"/>
    </xf>
    <xf numFmtId="14" fontId="20" fillId="0" borderId="34" xfId="50" applyNumberFormat="1" applyFont="1" applyBorder="1" applyAlignment="1">
      <alignment horizontal="center" vertical="center"/>
    </xf>
    <xf numFmtId="0" fontId="22" fillId="0" borderId="34" xfId="50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22" fillId="0" borderId="22" xfId="50" applyFont="1" applyBorder="1">
      <alignment vertical="center"/>
    </xf>
    <xf numFmtId="0" fontId="12" fillId="0" borderId="24" xfId="50" applyBorder="1" applyAlignment="1">
      <alignment horizontal="left" vertical="center"/>
    </xf>
    <xf numFmtId="0" fontId="20" fillId="0" borderId="24" xfId="50" applyFont="1" applyBorder="1" applyAlignment="1">
      <alignment horizontal="left" vertical="center"/>
    </xf>
    <xf numFmtId="0" fontId="12" fillId="0" borderId="24" xfId="50" applyBorder="1">
      <alignment vertical="center"/>
    </xf>
    <xf numFmtId="0" fontId="22" fillId="0" borderId="24" xfId="50" applyFont="1" applyBorder="1">
      <alignment vertical="center"/>
    </xf>
    <xf numFmtId="0" fontId="20" fillId="0" borderId="40" xfId="50" applyFont="1" applyBorder="1" applyAlignment="1">
      <alignment horizontal="left" vertical="center"/>
    </xf>
    <xf numFmtId="0" fontId="12" fillId="0" borderId="30" xfId="50" applyBorder="1" applyAlignment="1">
      <alignment horizontal="left" vertical="center"/>
    </xf>
    <xf numFmtId="0" fontId="12" fillId="0" borderId="30" xfId="50" applyBorder="1">
      <alignment vertical="center"/>
    </xf>
    <xf numFmtId="0" fontId="22" fillId="0" borderId="30" xfId="50" applyFont="1" applyBorder="1">
      <alignment vertical="center"/>
    </xf>
    <xf numFmtId="0" fontId="22" fillId="0" borderId="0" xfId="50" applyFont="1" applyAlignment="1">
      <alignment horizontal="left" vertical="center"/>
    </xf>
    <xf numFmtId="0" fontId="21" fillId="3" borderId="53" xfId="50" applyFont="1" applyFill="1" applyBorder="1" applyAlignment="1">
      <alignment horizontal="left" vertical="center"/>
    </xf>
    <xf numFmtId="0" fontId="21" fillId="3" borderId="54" xfId="50" applyFont="1" applyFill="1" applyBorder="1" applyAlignment="1">
      <alignment horizontal="left" vertical="center"/>
    </xf>
    <xf numFmtId="0" fontId="21" fillId="3" borderId="55" xfId="50" applyFont="1" applyFill="1" applyBorder="1" applyAlignment="1">
      <alignment horizontal="left" vertical="center"/>
    </xf>
    <xf numFmtId="0" fontId="21" fillId="3" borderId="56" xfId="50" applyFont="1" applyFill="1" applyBorder="1" applyAlignment="1">
      <alignment horizontal="left" vertical="center"/>
    </xf>
    <xf numFmtId="0" fontId="21" fillId="3" borderId="57" xfId="50" applyFont="1" applyFill="1" applyBorder="1" applyAlignment="1">
      <alignment horizontal="left" vertical="center"/>
    </xf>
    <xf numFmtId="0" fontId="21" fillId="3" borderId="58" xfId="50" applyFont="1" applyFill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1" fillId="3" borderId="22" xfId="50" applyFont="1" applyFill="1" applyBorder="1" applyAlignment="1">
      <alignment horizontal="left" vertical="center"/>
    </xf>
    <xf numFmtId="0" fontId="21" fillId="3" borderId="24" xfId="50" applyFont="1" applyFill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0" fontId="21" fillId="3" borderId="39" xfId="50" applyFont="1" applyFill="1" applyBorder="1" applyAlignment="1">
      <alignment horizontal="left" vertical="center"/>
    </xf>
    <xf numFmtId="0" fontId="21" fillId="3" borderId="37" xfId="50" applyFont="1" applyFill="1" applyBorder="1" applyAlignment="1">
      <alignment horizontal="left" vertical="center"/>
    </xf>
    <xf numFmtId="0" fontId="21" fillId="3" borderId="49" xfId="50" applyFont="1" applyFill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2" fillId="0" borderId="32" xfId="50" applyFont="1" applyBorder="1" applyAlignment="1">
      <alignment horizontal="center" vertical="center"/>
    </xf>
    <xf numFmtId="0" fontId="22" fillId="0" borderId="33" xfId="50" applyFont="1" applyBorder="1" applyAlignment="1">
      <alignment horizontal="center" vertical="center"/>
    </xf>
    <xf numFmtId="0" fontId="22" fillId="0" borderId="34" xfId="50" applyFont="1" applyBorder="1" applyAlignment="1">
      <alignment horizontal="center" vertical="center"/>
    </xf>
    <xf numFmtId="0" fontId="22" fillId="0" borderId="46" xfId="50" applyFont="1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22" fillId="0" borderId="48" xfId="50" applyFont="1" applyBorder="1" applyAlignment="1">
      <alignment horizontal="left" vertical="center"/>
    </xf>
    <xf numFmtId="0" fontId="20" fillId="0" borderId="42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15" fillId="0" borderId="59" xfId="50" applyFont="1" applyBorder="1">
      <alignment vertical="center"/>
    </xf>
    <xf numFmtId="0" fontId="20" fillId="0" borderId="60" xfId="50" applyFont="1" applyBorder="1" applyAlignment="1">
      <alignment horizontal="center" vertical="center"/>
    </xf>
    <xf numFmtId="0" fontId="15" fillId="0" borderId="60" xfId="50" applyFont="1" applyBorder="1">
      <alignment vertical="center"/>
    </xf>
    <xf numFmtId="0" fontId="20" fillId="0" borderId="60" xfId="50" applyFont="1" applyBorder="1">
      <alignment vertical="center"/>
    </xf>
    <xf numFmtId="58" fontId="12" fillId="0" borderId="60" xfId="50" applyNumberFormat="1" applyBorder="1">
      <alignment vertical="center"/>
    </xf>
    <xf numFmtId="0" fontId="15" fillId="0" borderId="60" xfId="50" applyFont="1" applyBorder="1" applyAlignment="1">
      <alignment horizontal="center" vertical="center"/>
    </xf>
    <xf numFmtId="0" fontId="20" fillId="0" borderId="61" xfId="50" applyFont="1" applyBorder="1" applyAlignment="1">
      <alignment horizontal="center" vertical="center"/>
    </xf>
    <xf numFmtId="0" fontId="15" fillId="0" borderId="62" xfId="50" applyFont="1" applyBorder="1" applyAlignment="1">
      <alignment horizontal="left" vertical="center"/>
    </xf>
    <xf numFmtId="0" fontId="15" fillId="0" borderId="60" xfId="50" applyFont="1" applyBorder="1" applyAlignment="1">
      <alignment horizontal="left" vertical="center"/>
    </xf>
    <xf numFmtId="0" fontId="15" fillId="0" borderId="63" xfId="50" applyFont="1" applyBorder="1" applyAlignment="1">
      <alignment horizontal="left" vertical="center"/>
    </xf>
    <xf numFmtId="0" fontId="15" fillId="0" borderId="64" xfId="50" applyFont="1" applyBorder="1" applyAlignment="1">
      <alignment horizontal="left" vertical="center"/>
    </xf>
    <xf numFmtId="0" fontId="15" fillId="0" borderId="65" xfId="50" applyFont="1" applyBorder="1" applyAlignment="1">
      <alignment horizontal="left" vertical="center"/>
    </xf>
    <xf numFmtId="0" fontId="15" fillId="0" borderId="66" xfId="50" applyFont="1" applyBorder="1" applyAlignment="1">
      <alignment horizontal="left" vertical="center"/>
    </xf>
    <xf numFmtId="0" fontId="15" fillId="0" borderId="32" xfId="50" applyFont="1" applyBorder="1" applyAlignment="1">
      <alignment horizontal="center" vertical="center"/>
    </xf>
    <xf numFmtId="0" fontId="15" fillId="0" borderId="33" xfId="50" applyFont="1" applyBorder="1" applyAlignment="1">
      <alignment horizontal="center" vertical="center"/>
    </xf>
    <xf numFmtId="0" fontId="15" fillId="0" borderId="34" xfId="50" applyFont="1" applyBorder="1" applyAlignment="1">
      <alignment horizontal="center" vertical="center"/>
    </xf>
    <xf numFmtId="0" fontId="12" fillId="0" borderId="60" xfId="50" applyBorder="1" applyAlignment="1">
      <alignment horizontal="center" vertical="center"/>
    </xf>
    <xf numFmtId="0" fontId="12" fillId="0" borderId="61" xfId="50" applyBorder="1" applyAlignment="1">
      <alignment horizontal="center" vertical="center"/>
    </xf>
    <xf numFmtId="0" fontId="26" fillId="3" borderId="0" xfId="52" applyFont="1" applyFill="1"/>
    <xf numFmtId="49" fontId="26" fillId="3" borderId="0" xfId="52" applyNumberFormat="1" applyFont="1" applyFill="1"/>
    <xf numFmtId="0" fontId="27" fillId="3" borderId="0" xfId="52" applyFont="1" applyFill="1" applyAlignment="1">
      <alignment horizontal="center"/>
    </xf>
    <xf numFmtId="0" fontId="26" fillId="3" borderId="0" xfId="52" applyFont="1" applyFill="1" applyAlignment="1">
      <alignment horizontal="center"/>
    </xf>
    <xf numFmtId="0" fontId="26" fillId="3" borderId="6" xfId="52" applyFont="1" applyFill="1" applyBorder="1" applyAlignment="1">
      <alignment horizontal="center"/>
    </xf>
    <xf numFmtId="49" fontId="27" fillId="3" borderId="2" xfId="50" applyNumberFormat="1" applyFont="1" applyFill="1" applyBorder="1" applyAlignment="1">
      <alignment horizontal="left" vertical="center"/>
    </xf>
    <xf numFmtId="0" fontId="27" fillId="3" borderId="2" xfId="52" applyFont="1" applyFill="1" applyBorder="1" applyAlignment="1">
      <alignment horizontal="center" vertical="center"/>
    </xf>
    <xf numFmtId="0" fontId="28" fillId="0" borderId="2" xfId="51" applyFont="1" applyBorder="1" applyAlignment="1">
      <alignment horizontal="center"/>
    </xf>
    <xf numFmtId="49" fontId="12" fillId="3" borderId="2" xfId="52" applyNumberFormat="1" applyFill="1" applyBorder="1" applyAlignment="1">
      <alignment horizontal="center" vertical="center"/>
    </xf>
    <xf numFmtId="49" fontId="29" fillId="3" borderId="2" xfId="52" applyNumberFormat="1" applyFont="1" applyFill="1" applyBorder="1" applyAlignment="1">
      <alignment horizontal="center" vertical="center"/>
    </xf>
    <xf numFmtId="0" fontId="26" fillId="3" borderId="2" xfId="52" applyFont="1" applyFill="1" applyBorder="1" applyAlignment="1">
      <alignment horizontal="center" vertical="center"/>
    </xf>
    <xf numFmtId="49" fontId="27" fillId="3" borderId="2" xfId="53" applyNumberFormat="1" applyFont="1" applyFill="1" applyBorder="1" applyAlignment="1">
      <alignment horizontal="center" vertical="center"/>
    </xf>
    <xf numFmtId="0" fontId="27" fillId="3" borderId="2" xfId="53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177" fontId="31" fillId="3" borderId="2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49" fontId="27" fillId="4" borderId="2" xfId="53" applyNumberFormat="1" applyFont="1" applyFill="1" applyBorder="1" applyAlignment="1">
      <alignment horizontal="center" vertical="center"/>
    </xf>
    <xf numFmtId="177" fontId="30" fillId="3" borderId="5" xfId="0" applyNumberFormat="1" applyFont="1" applyFill="1" applyBorder="1" applyAlignment="1">
      <alignment horizontal="center"/>
    </xf>
    <xf numFmtId="177" fontId="30" fillId="3" borderId="6" xfId="0" applyNumberFormat="1" applyFont="1" applyFill="1" applyBorder="1" applyAlignment="1">
      <alignment horizontal="center"/>
    </xf>
    <xf numFmtId="177" fontId="30" fillId="3" borderId="7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177" fontId="30" fillId="3" borderId="5" xfId="0" applyNumberFormat="1" applyFont="1" applyFill="1" applyBorder="1" applyAlignment="1"/>
    <xf numFmtId="0" fontId="17" fillId="3" borderId="19" xfId="51" applyFont="1" applyFill="1" applyBorder="1" applyAlignment="1">
      <alignment horizontal="center"/>
    </xf>
    <xf numFmtId="177" fontId="17" fillId="3" borderId="2" xfId="51" applyNumberFormat="1" applyFont="1" applyFill="1" applyBorder="1" applyAlignment="1">
      <alignment horizontal="center"/>
    </xf>
    <xf numFmtId="0" fontId="32" fillId="0" borderId="2" xfId="57" applyFont="1" applyBorder="1" applyAlignment="1">
      <alignment horizontal="center" vertical="center"/>
    </xf>
    <xf numFmtId="177" fontId="32" fillId="0" borderId="2" xfId="57" applyNumberFormat="1" applyFont="1" applyBorder="1" applyAlignment="1">
      <alignment horizontal="center" vertical="center"/>
    </xf>
    <xf numFmtId="49" fontId="33" fillId="3" borderId="2" xfId="53" applyNumberFormat="1" applyFont="1" applyFill="1" applyBorder="1" applyAlignment="1">
      <alignment horizontal="center" vertical="center"/>
    </xf>
    <xf numFmtId="0" fontId="27" fillId="3" borderId="0" xfId="52" applyFont="1" applyFill="1"/>
    <xf numFmtId="0" fontId="0" fillId="3" borderId="0" xfId="53" applyFont="1" applyFill="1">
      <alignment vertical="center"/>
    </xf>
    <xf numFmtId="49" fontId="0" fillId="3" borderId="0" xfId="53" applyNumberFormat="1" applyFont="1" applyFill="1">
      <alignment vertical="center"/>
    </xf>
    <xf numFmtId="49" fontId="27" fillId="3" borderId="0" xfId="52" applyNumberFormat="1" applyFont="1" applyFill="1"/>
    <xf numFmtId="0" fontId="34" fillId="0" borderId="21" xfId="50" applyFont="1" applyBorder="1" applyAlignment="1">
      <alignment horizontal="center" vertical="top"/>
    </xf>
    <xf numFmtId="14" fontId="20" fillId="0" borderId="30" xfId="50" applyNumberFormat="1" applyFont="1" applyBorder="1" applyAlignment="1">
      <alignment horizontal="center" vertical="center" wrapText="1"/>
    </xf>
    <xf numFmtId="14" fontId="20" fillId="0" borderId="31" xfId="50" applyNumberFormat="1" applyFont="1" applyBorder="1" applyAlignment="1">
      <alignment horizontal="center" vertical="center" wrapText="1"/>
    </xf>
    <xf numFmtId="14" fontId="20" fillId="0" borderId="30" xfId="50" applyNumberFormat="1" applyFont="1" applyBorder="1" applyAlignment="1">
      <alignment horizontal="center" vertical="center"/>
    </xf>
    <xf numFmtId="14" fontId="20" fillId="0" borderId="31" xfId="50" applyNumberFormat="1" applyFont="1" applyBorder="1" applyAlignment="1">
      <alignment horizontal="center" vertical="center"/>
    </xf>
    <xf numFmtId="0" fontId="22" fillId="0" borderId="67" xfId="50" applyFont="1" applyBorder="1" applyAlignment="1">
      <alignment horizontal="left" vertical="center"/>
    </xf>
    <xf numFmtId="0" fontId="22" fillId="0" borderId="41" xfId="50" applyFont="1" applyBorder="1" applyAlignment="1">
      <alignment horizontal="left" vertical="center"/>
    </xf>
    <xf numFmtId="0" fontId="22" fillId="0" borderId="68" xfId="50" applyFont="1" applyBorder="1" applyAlignment="1">
      <alignment horizontal="left" vertical="center"/>
    </xf>
    <xf numFmtId="0" fontId="22" fillId="0" borderId="64" xfId="50" applyFont="1" applyBorder="1">
      <alignment vertical="center"/>
    </xf>
    <xf numFmtId="0" fontId="12" fillId="0" borderId="65" xfId="50" applyBorder="1" applyAlignment="1">
      <alignment horizontal="left" vertical="center"/>
    </xf>
    <xf numFmtId="0" fontId="20" fillId="0" borderId="65" xfId="50" applyFont="1" applyBorder="1" applyAlignment="1">
      <alignment horizontal="left" vertical="center"/>
    </xf>
    <xf numFmtId="0" fontId="12" fillId="0" borderId="65" xfId="50" applyBorder="1">
      <alignment vertical="center"/>
    </xf>
    <xf numFmtId="0" fontId="22" fillId="0" borderId="65" xfId="50" applyFont="1" applyBorder="1">
      <alignment vertical="center"/>
    </xf>
    <xf numFmtId="0" fontId="20" fillId="0" borderId="66" xfId="50" applyFont="1" applyBorder="1" applyAlignment="1">
      <alignment horizontal="left" vertical="center"/>
    </xf>
    <xf numFmtId="0" fontId="22" fillId="0" borderId="64" xfId="50" applyFont="1" applyBorder="1" applyAlignment="1">
      <alignment horizontal="center" vertical="center"/>
    </xf>
    <xf numFmtId="0" fontId="20" fillId="0" borderId="65" xfId="50" applyFont="1" applyBorder="1" applyAlignment="1">
      <alignment horizontal="center" vertical="center"/>
    </xf>
    <xf numFmtId="0" fontId="22" fillId="0" borderId="65" xfId="50" applyFont="1" applyBorder="1" applyAlignment="1">
      <alignment horizontal="center" vertical="center"/>
    </xf>
    <xf numFmtId="0" fontId="12" fillId="0" borderId="65" xfId="50" applyBorder="1" applyAlignment="1">
      <alignment horizontal="center" vertical="center"/>
    </xf>
    <xf numFmtId="0" fontId="12" fillId="0" borderId="30" xfId="50" applyBorder="1" applyAlignment="1">
      <alignment horizontal="center" vertical="center"/>
    </xf>
    <xf numFmtId="0" fontId="22" fillId="0" borderId="0" xfId="50" applyFont="1">
      <alignment vertical="center"/>
    </xf>
    <xf numFmtId="0" fontId="22" fillId="0" borderId="46" xfId="50" applyFont="1" applyBorder="1" applyAlignment="1">
      <alignment horizontal="left" vertical="center" wrapText="1"/>
    </xf>
    <xf numFmtId="0" fontId="22" fillId="0" borderId="47" xfId="50" applyFont="1" applyBorder="1" applyAlignment="1">
      <alignment horizontal="left" vertical="center" wrapText="1"/>
    </xf>
    <xf numFmtId="0" fontId="22" fillId="0" borderId="48" xfId="50" applyFont="1" applyBorder="1" applyAlignment="1">
      <alignment horizontal="left" vertical="center" wrapText="1"/>
    </xf>
    <xf numFmtId="0" fontId="22" fillId="0" borderId="69" xfId="50" applyFont="1" applyBorder="1" applyAlignment="1">
      <alignment horizontal="left" vertical="center"/>
    </xf>
    <xf numFmtId="0" fontId="22" fillId="0" borderId="70" xfId="50" applyFont="1" applyBorder="1" applyAlignment="1">
      <alignment horizontal="left" vertical="center"/>
    </xf>
    <xf numFmtId="0" fontId="22" fillId="0" borderId="71" xfId="50" applyFont="1" applyBorder="1" applyAlignment="1">
      <alignment horizontal="left" vertical="center"/>
    </xf>
    <xf numFmtId="0" fontId="35" fillId="0" borderId="72" xfId="50" applyFont="1" applyBorder="1" applyAlignment="1">
      <alignment horizontal="left" vertical="center" wrapText="1"/>
    </xf>
    <xf numFmtId="0" fontId="36" fillId="0" borderId="30" xfId="55" applyFont="1" applyBorder="1" applyAlignment="1">
      <alignment horizontal="center" vertical="center"/>
    </xf>
    <xf numFmtId="0" fontId="24" fillId="0" borderId="29" xfId="55" applyFont="1" applyBorder="1">
      <alignment vertical="center"/>
    </xf>
    <xf numFmtId="0" fontId="24" fillId="0" borderId="31" xfId="50" applyFont="1" applyBorder="1" applyAlignment="1">
      <alignment horizontal="center" vertical="center" wrapText="1"/>
    </xf>
    <xf numFmtId="0" fontId="37" fillId="0" borderId="31" xfId="50" applyFont="1" applyBorder="1" applyAlignment="1">
      <alignment horizontal="left" vertical="center" wrapText="1"/>
    </xf>
    <xf numFmtId="9" fontId="20" fillId="0" borderId="33" xfId="50" applyNumberFormat="1" applyFont="1" applyBorder="1" applyAlignment="1">
      <alignment horizontal="center" vertical="center"/>
    </xf>
    <xf numFmtId="0" fontId="15" fillId="0" borderId="73" xfId="0" applyFont="1" applyBorder="1" applyAlignment="1">
      <alignment horizontal="left" vertical="center"/>
    </xf>
    <xf numFmtId="0" fontId="15" fillId="0" borderId="74" xfId="0" applyFont="1" applyBorder="1" applyAlignment="1">
      <alignment horizontal="left" vertical="center"/>
    </xf>
    <xf numFmtId="0" fontId="15" fillId="0" borderId="75" xfId="0" applyFont="1" applyBorder="1" applyAlignment="1">
      <alignment horizontal="left" vertical="center"/>
    </xf>
    <xf numFmtId="9" fontId="20" fillId="0" borderId="42" xfId="50" applyNumberFormat="1" applyFont="1" applyBorder="1" applyAlignment="1">
      <alignment horizontal="left" vertical="center"/>
    </xf>
    <xf numFmtId="9" fontId="20" fillId="0" borderId="35" xfId="50" applyNumberFormat="1" applyFont="1" applyBorder="1" applyAlignment="1">
      <alignment horizontal="left" vertical="center"/>
    </xf>
    <xf numFmtId="9" fontId="20" fillId="0" borderId="28" xfId="50" applyNumberFormat="1" applyFont="1" applyBorder="1" applyAlignment="1">
      <alignment horizontal="left" vertical="center"/>
    </xf>
    <xf numFmtId="9" fontId="20" fillId="0" borderId="46" xfId="50" applyNumberFormat="1" applyFont="1" applyBorder="1" applyAlignment="1">
      <alignment horizontal="left" vertical="center"/>
    </xf>
    <xf numFmtId="9" fontId="20" fillId="0" borderId="47" xfId="50" applyNumberFormat="1" applyFont="1" applyBorder="1" applyAlignment="1">
      <alignment horizontal="left" vertical="center"/>
    </xf>
    <xf numFmtId="9" fontId="20" fillId="0" borderId="48" xfId="50" applyNumberFormat="1" applyFont="1" applyBorder="1" applyAlignment="1">
      <alignment horizontal="left" vertical="center"/>
    </xf>
    <xf numFmtId="0" fontId="15" fillId="0" borderId="62" xfId="0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0" fontId="15" fillId="0" borderId="63" xfId="0" applyFont="1" applyBorder="1" applyAlignment="1">
      <alignment horizontal="left" vertical="center"/>
    </xf>
    <xf numFmtId="0" fontId="19" fillId="0" borderId="64" xfId="50" applyFont="1" applyBorder="1" applyAlignment="1">
      <alignment horizontal="left" vertical="center"/>
    </xf>
    <xf numFmtId="0" fontId="19" fillId="0" borderId="65" xfId="50" applyFont="1" applyBorder="1" applyAlignment="1">
      <alignment horizontal="left" vertical="center"/>
    </xf>
    <xf numFmtId="0" fontId="19" fillId="0" borderId="66" xfId="50" applyFont="1" applyBorder="1" applyAlignment="1">
      <alignment horizontal="left" vertical="center"/>
    </xf>
    <xf numFmtId="0" fontId="19" fillId="0" borderId="76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5" fillId="0" borderId="41" xfId="50" applyFont="1" applyBorder="1" applyAlignment="1">
      <alignment horizontal="left" vertical="center"/>
    </xf>
    <xf numFmtId="0" fontId="20" fillId="0" borderId="43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15" fillId="0" borderId="51" xfId="50" applyFont="1" applyBorder="1">
      <alignment vertical="center"/>
    </xf>
    <xf numFmtId="0" fontId="15" fillId="0" borderId="23" xfId="50" applyFont="1" applyBorder="1">
      <alignment vertical="center"/>
    </xf>
    <xf numFmtId="0" fontId="20" fillId="0" borderId="25" xfId="50" applyFont="1" applyBorder="1">
      <alignment vertical="center"/>
    </xf>
    <xf numFmtId="0" fontId="15" fillId="0" borderId="25" xfId="50" applyFont="1" applyBorder="1">
      <alignment vertical="center"/>
    </xf>
    <xf numFmtId="58" fontId="12" fillId="0" borderId="23" xfId="50" applyNumberFormat="1" applyBorder="1">
      <alignment vertical="center"/>
    </xf>
    <xf numFmtId="0" fontId="15" fillId="0" borderId="41" xfId="50" applyFont="1" applyBorder="1" applyAlignment="1">
      <alignment horizontal="center" vertical="center"/>
    </xf>
    <xf numFmtId="0" fontId="15" fillId="0" borderId="26" xfId="50" applyFont="1" applyBorder="1" applyAlignment="1">
      <alignment horizontal="center" vertical="center"/>
    </xf>
    <xf numFmtId="0" fontId="38" fillId="0" borderId="25" xfId="50" applyFont="1" applyBorder="1" applyAlignment="1">
      <alignment horizontal="center" vertical="center"/>
    </xf>
    <xf numFmtId="0" fontId="38" fillId="0" borderId="68" xfId="50" applyFont="1" applyBorder="1" applyAlignment="1">
      <alignment horizontal="center" vertical="center"/>
    </xf>
    <xf numFmtId="0" fontId="20" fillId="0" borderId="67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20" fillId="0" borderId="68" xfId="50" applyFont="1" applyBorder="1" applyAlignment="1">
      <alignment horizontal="left" vertical="center"/>
    </xf>
    <xf numFmtId="0" fontId="39" fillId="0" borderId="60" xfId="50" applyFont="1" applyBorder="1" applyAlignment="1">
      <alignment horizontal="center" vertical="center"/>
    </xf>
    <xf numFmtId="0" fontId="12" fillId="0" borderId="25" xfId="50" applyBorder="1">
      <alignment vertical="center"/>
    </xf>
    <xf numFmtId="0" fontId="20" fillId="0" borderId="68" xfId="50" applyFont="1" applyBorder="1" applyAlignment="1">
      <alignment horizontal="center" vertical="center"/>
    </xf>
    <xf numFmtId="0" fontId="40" fillId="0" borderId="77" xfId="0" applyFont="1" applyBorder="1" applyAlignment="1">
      <alignment horizontal="center" vertical="center" wrapText="1"/>
    </xf>
    <xf numFmtId="0" fontId="40" fillId="0" borderId="78" xfId="0" applyFont="1" applyBorder="1" applyAlignment="1">
      <alignment horizontal="center" vertical="center" wrapText="1"/>
    </xf>
    <xf numFmtId="0" fontId="40" fillId="0" borderId="79" xfId="0" applyFont="1" applyBorder="1" applyAlignment="1">
      <alignment horizontal="center" vertical="center" wrapText="1"/>
    </xf>
    <xf numFmtId="0" fontId="41" fillId="0" borderId="19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6" xfId="0" applyFont="1" applyFill="1" applyBorder="1" applyAlignment="1">
      <alignment horizontal="center" vertical="center"/>
    </xf>
    <xf numFmtId="0" fontId="41" fillId="0" borderId="80" xfId="0" applyFont="1" applyBorder="1" applyAlignment="1">
      <alignment horizontal="center" vertical="center"/>
    </xf>
    <xf numFmtId="0" fontId="41" fillId="5" borderId="2" xfId="0" applyFont="1" applyFill="1" applyBorder="1"/>
    <xf numFmtId="0" fontId="41" fillId="0" borderId="81" xfId="0" applyFont="1" applyBorder="1"/>
    <xf numFmtId="0" fontId="0" fillId="0" borderId="19" xfId="0" applyBorder="1"/>
    <xf numFmtId="0" fontId="0" fillId="5" borderId="2" xfId="0" applyFill="1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5" borderId="83" xfId="0" applyFill="1" applyBorder="1"/>
    <xf numFmtId="0" fontId="0" fillId="0" borderId="84" xfId="0" applyBorder="1"/>
    <xf numFmtId="0" fontId="0" fillId="6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17" xfId="49"/>
    <cellStyle name="常规 2" xfId="50"/>
    <cellStyle name="常规 23" xfId="51"/>
    <cellStyle name="常规 3" xfId="52"/>
    <cellStyle name="常规 4" xfId="53"/>
    <cellStyle name="常规 40" xfId="54"/>
    <cellStyle name="常规 5" xfId="55"/>
    <cellStyle name="常规 5 2" xfId="56"/>
    <cellStyle name="常规 71" xfId="57"/>
  </cellStyles>
  <tableStyles count="0" defaultTableStyle="TableStyleMedium9" defaultPivotStyle="PivotStyleMedium4"/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52984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042020" y="1035558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10200" y="2478405"/>
              <a:ext cx="38862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52984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9182100" y="2478405"/>
              <a:ext cx="38862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34886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042020" y="10355580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32960" y="234886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410200" y="233362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625340" y="252984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34886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481060" y="234886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9166860" y="2272665"/>
              <a:ext cx="39624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496300" y="252984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28803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46900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4537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27279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610100" y="34537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94860" y="327279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410200" y="34537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410200" y="327279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511540" y="34537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9189720" y="345376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511540" y="327279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9189720" y="327279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549640" y="12668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7</xdr:row>
          <xdr:rowOff>205740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549640" y="14478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549640" y="10858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4</xdr:row>
          <xdr:rowOff>154305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534400" y="805815"/>
              <a:ext cx="396240" cy="253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3</xdr:row>
          <xdr:rowOff>213360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519160" y="632460"/>
              <a:ext cx="39624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9166860" y="594360"/>
              <a:ext cx="396240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4</xdr:row>
          <xdr:rowOff>139065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9182100" y="790575"/>
              <a:ext cx="388620" cy="253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9189720" y="108585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9189720" y="126682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9189720" y="1447800"/>
              <a:ext cx="39624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7620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71081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7620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71081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7620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32960" y="271081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7620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410200" y="271081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322820" y="271081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437370"/>
              <a:ext cx="38862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22860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60310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7620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60310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42213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22860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63440" y="960310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15240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48200" y="942213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7620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79720" y="960310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15240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79720" y="942213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22860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511540" y="960310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22860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9189720" y="9603105"/>
              <a:ext cx="39624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15240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496300" y="942213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15240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9189720" y="942213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22860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322820" y="960310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322820" y="942213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22860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436620" y="960310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436620" y="942213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45720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9182100" y="2667000"/>
              <a:ext cx="388620" cy="2705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481060" y="271081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322820" y="252984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322820" y="234886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22860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322820" y="960310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18756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7620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55620" y="718756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7</xdr:col>
      <xdr:colOff>228600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3238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7</xdr:col>
      <xdr:colOff>228600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81580" y="47053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7</xdr:col>
      <xdr:colOff>228600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5380" y="47053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7</xdr:col>
      <xdr:colOff>228600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3238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7</xdr:col>
      <xdr:colOff>228600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3238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135380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709800" y="1031557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052060" y="27946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26269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396240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709800" y="1031557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8594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89120" y="26155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052060" y="25774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81500" y="28517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26193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8594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901940" y="26193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618220" y="25850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901940" y="28517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625840" y="2794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3</xdr:row>
          <xdr:rowOff>251460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848600" y="680085"/>
              <a:ext cx="41148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3</xdr:row>
          <xdr:rowOff>236220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641080" y="737235"/>
              <a:ext cx="4114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4</xdr:row>
          <xdr:rowOff>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85622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4</xdr:row>
          <xdr:rowOff>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63346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53092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689860" y="53092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1969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61969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229100" y="63722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229100" y="61817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991100" y="63912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975860" y="61817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75716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511540" y="64065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749540" y="61817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511540" y="61817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61416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614160" y="61817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9372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93720" y="61817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61416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530860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65695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530860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888355"/>
          <a:ext cx="43586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530860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888355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530860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82690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530860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65695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>
      <xdr:nvSpPr>
        <xdr:cNvPr id="8" name="直接连接符 7"/>
        <xdr:cNvSpPr>
          <a:spLocks noChangeShapeType="1"/>
        </xdr:cNvSpPr>
      </xdr:nvSpPr>
      <xdr:spPr>
        <a:xfrm>
          <a:off x="9525" y="1250950"/>
          <a:ext cx="1251585" cy="8839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171700"/>
              <a:ext cx="792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41426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91440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432560"/>
              <a:ext cx="4114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2960" y="741426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96000" y="741426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0460" y="742950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22860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533650"/>
              <a:ext cx="7924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0520" y="2171700"/>
              <a:ext cx="411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8720" y="2051685"/>
              <a:ext cx="63246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8720" y="2232660"/>
              <a:ext cx="632460" cy="354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0520" y="25336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22860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8720" y="2444115"/>
              <a:ext cx="63246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8600" y="2044065"/>
              <a:ext cx="358140" cy="3848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8600" y="2232660"/>
              <a:ext cx="358140" cy="354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5160" y="25336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160020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8600" y="2375535"/>
              <a:ext cx="358140" cy="5086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62865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0" y="1082040"/>
              <a:ext cx="39624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8100" y="720090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8100" y="901065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628775"/>
              <a:ext cx="792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644015"/>
              <a:ext cx="60198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824990"/>
              <a:ext cx="60198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396240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44780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447800"/>
              <a:ext cx="6553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482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349115"/>
              <a:ext cx="38862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5160" y="217170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5160" y="235267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62865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8100" y="1082040"/>
              <a:ext cx="39624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0" y="901065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0" y="720090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1720"/>
              <a:ext cx="525780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168140"/>
              <a:ext cx="103632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32410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22860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533650"/>
              <a:ext cx="6324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165985"/>
              <a:ext cx="6324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7660" y="2339340"/>
              <a:ext cx="6934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09700"/>
              <a:ext cx="41148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809750"/>
              <a:ext cx="41910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21</xdr:row>
          <xdr:rowOff>121920</xdr:rowOff>
        </xdr:from>
        <xdr:to>
          <xdr:col>4</xdr:col>
          <xdr:colOff>556260</xdr:colOff>
          <xdr:row>24</xdr:row>
          <xdr:rowOff>182880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5080" y="4122420"/>
              <a:ext cx="102870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8</xdr:row>
          <xdr:rowOff>15240</xdr:rowOff>
        </xdr:from>
        <xdr:to>
          <xdr:col>6</xdr:col>
          <xdr:colOff>30480</xdr:colOff>
          <xdr:row>9</xdr:row>
          <xdr:rowOff>15240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74820" y="1644015"/>
              <a:ext cx="3352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441960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3672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>
      <xdr:nvSpPr>
        <xdr:cNvPr id="7" name="直接连接符 6"/>
        <xdr:cNvSpPr>
          <a:spLocks noChangeShapeType="1"/>
        </xdr:cNvSpPr>
      </xdr:nvSpPr>
      <xdr:spPr>
        <a:xfrm>
          <a:off x="9525" y="1250950"/>
          <a:ext cx="1251585" cy="8839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" style="391" customWidth="1"/>
    <col min="3" max="3" width="10.2" customWidth="1"/>
  </cols>
  <sheetData>
    <row r="1" ht="21" customHeight="1" spans="1:2">
      <c r="A1" s="392"/>
      <c r="B1" s="393" t="s">
        <v>0</v>
      </c>
    </row>
    <row r="2" spans="1:2">
      <c r="A2" s="16">
        <v>1</v>
      </c>
      <c r="B2" s="394" t="s">
        <v>1</v>
      </c>
    </row>
    <row r="3" spans="1:2">
      <c r="A3" s="16">
        <v>2</v>
      </c>
      <c r="B3" s="394" t="s">
        <v>2</v>
      </c>
    </row>
    <row r="4" spans="1:2">
      <c r="A4" s="16">
        <v>3</v>
      </c>
      <c r="B4" s="394" t="s">
        <v>3</v>
      </c>
    </row>
    <row r="5" spans="1:2">
      <c r="A5" s="16">
        <v>4</v>
      </c>
      <c r="B5" s="394" t="s">
        <v>4</v>
      </c>
    </row>
    <row r="6" spans="1:2">
      <c r="A6" s="16">
        <v>5</v>
      </c>
      <c r="B6" s="394" t="s">
        <v>5</v>
      </c>
    </row>
    <row r="7" spans="1:2">
      <c r="A7" s="16">
        <v>6</v>
      </c>
      <c r="B7" s="394" t="s">
        <v>6</v>
      </c>
    </row>
    <row r="8" s="390" customFormat="1" ht="15" customHeight="1" spans="1:2">
      <c r="A8" s="395">
        <v>7</v>
      </c>
      <c r="B8" s="396" t="s">
        <v>7</v>
      </c>
    </row>
    <row r="9" ht="19.05" customHeight="1" spans="1:2">
      <c r="A9" s="392"/>
      <c r="B9" s="397" t="s">
        <v>8</v>
      </c>
    </row>
    <row r="10" ht="16.05" customHeight="1" spans="1:2">
      <c r="A10" s="16">
        <v>1</v>
      </c>
      <c r="B10" s="398" t="s">
        <v>9</v>
      </c>
    </row>
    <row r="11" spans="1:2">
      <c r="A11" s="16">
        <v>2</v>
      </c>
      <c r="B11" s="394" t="s">
        <v>10</v>
      </c>
    </row>
    <row r="12" spans="1:2">
      <c r="A12" s="16">
        <v>3</v>
      </c>
      <c r="B12" s="396" t="s">
        <v>11</v>
      </c>
    </row>
    <row r="13" spans="1:2">
      <c r="A13" s="16">
        <v>4</v>
      </c>
      <c r="B13" s="394" t="s">
        <v>12</v>
      </c>
    </row>
    <row r="14" spans="1:2">
      <c r="A14" s="16">
        <v>5</v>
      </c>
      <c r="B14" s="394" t="s">
        <v>13</v>
      </c>
    </row>
    <row r="15" spans="1:2">
      <c r="A15" s="16">
        <v>6</v>
      </c>
      <c r="B15" s="394" t="s">
        <v>14</v>
      </c>
    </row>
    <row r="16" spans="1:2">
      <c r="A16" s="16">
        <v>7</v>
      </c>
      <c r="B16" s="394" t="s">
        <v>15</v>
      </c>
    </row>
    <row r="17" spans="1:2">
      <c r="A17" s="16">
        <v>8</v>
      </c>
      <c r="B17" s="394" t="s">
        <v>16</v>
      </c>
    </row>
    <row r="18" spans="1:2">
      <c r="A18" s="16">
        <v>9</v>
      </c>
      <c r="B18" s="394" t="s">
        <v>17</v>
      </c>
    </row>
    <row r="19" spans="1:2">
      <c r="A19" s="16"/>
      <c r="B19" s="394"/>
    </row>
    <row r="20" ht="20.25" spans="1:2">
      <c r="A20" s="392"/>
      <c r="B20" s="393" t="s">
        <v>18</v>
      </c>
    </row>
    <row r="21" spans="1:2">
      <c r="A21" s="16">
        <v>1</v>
      </c>
      <c r="B21" s="394" t="s">
        <v>19</v>
      </c>
    </row>
    <row r="22" spans="1:2">
      <c r="A22" s="16">
        <v>2</v>
      </c>
      <c r="B22" s="394" t="s">
        <v>20</v>
      </c>
    </row>
    <row r="23" spans="1:2">
      <c r="A23" s="16">
        <v>3</v>
      </c>
      <c r="B23" s="394" t="s">
        <v>21</v>
      </c>
    </row>
    <row r="24" spans="1:2">
      <c r="A24" s="16">
        <v>4</v>
      </c>
      <c r="B24" s="394" t="s">
        <v>22</v>
      </c>
    </row>
    <row r="25" spans="1:2">
      <c r="A25" s="16">
        <v>5</v>
      </c>
      <c r="B25" s="394" t="s">
        <v>23</v>
      </c>
    </row>
    <row r="26" spans="1:2">
      <c r="A26" s="16">
        <v>6</v>
      </c>
      <c r="B26" s="394" t="s">
        <v>24</v>
      </c>
    </row>
    <row r="27" spans="1:2">
      <c r="A27" s="16">
        <v>7</v>
      </c>
      <c r="B27" s="394" t="s">
        <v>25</v>
      </c>
    </row>
    <row r="28" spans="1:2">
      <c r="A28" s="16"/>
      <c r="B28" s="394"/>
    </row>
    <row r="29" ht="20.25" spans="1:2">
      <c r="A29" s="392"/>
      <c r="B29" s="393" t="s">
        <v>26</v>
      </c>
    </row>
    <row r="30" spans="1:2">
      <c r="A30" s="16">
        <v>1</v>
      </c>
      <c r="B30" s="394" t="s">
        <v>27</v>
      </c>
    </row>
    <row r="31" spans="1:2">
      <c r="A31" s="16">
        <v>2</v>
      </c>
      <c r="B31" s="394" t="s">
        <v>28</v>
      </c>
    </row>
    <row r="32" spans="1:2">
      <c r="A32" s="16">
        <v>3</v>
      </c>
      <c r="B32" s="394" t="s">
        <v>29</v>
      </c>
    </row>
    <row r="33" ht="28.5" spans="1:2">
      <c r="A33" s="16">
        <v>4</v>
      </c>
      <c r="B33" s="394" t="s">
        <v>30</v>
      </c>
    </row>
    <row r="34" spans="1:2">
      <c r="A34" s="16">
        <v>5</v>
      </c>
      <c r="B34" s="394" t="s">
        <v>31</v>
      </c>
    </row>
    <row r="35" spans="1:2">
      <c r="A35" s="16">
        <v>6</v>
      </c>
      <c r="B35" s="394" t="s">
        <v>32</v>
      </c>
    </row>
    <row r="36" spans="1:2">
      <c r="A36" s="16">
        <v>7</v>
      </c>
      <c r="B36" s="394" t="s">
        <v>33</v>
      </c>
    </row>
    <row r="37" spans="1:2">
      <c r="A37" s="16"/>
      <c r="B37" s="394"/>
    </row>
    <row r="39" spans="1:2">
      <c r="A39" s="399" t="s">
        <v>34</v>
      </c>
      <c r="B39" s="4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6"/>
  <sheetViews>
    <sheetView workbookViewId="0">
      <selection activeCell="F32" sqref="F32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7.5" customWidth="1"/>
    <col min="5" max="5" width="12.2" customWidth="1"/>
    <col min="6" max="6" width="26.6" customWidth="1"/>
    <col min="7" max="10" width="10" customWidth="1"/>
    <col min="11" max="11" width="24" customWidth="1"/>
    <col min="12" max="13" width="10.7" customWidth="1"/>
  </cols>
  <sheetData>
    <row r="1" ht="29.25" spans="1:13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331</v>
      </c>
      <c r="B2" s="5" t="s">
        <v>336</v>
      </c>
      <c r="C2" s="5" t="s">
        <v>332</v>
      </c>
      <c r="D2" s="5" t="s">
        <v>333</v>
      </c>
      <c r="E2" s="5" t="s">
        <v>334</v>
      </c>
      <c r="F2" s="5" t="s">
        <v>335</v>
      </c>
      <c r="G2" s="4" t="s">
        <v>365</v>
      </c>
      <c r="H2" s="4"/>
      <c r="I2" s="4" t="s">
        <v>366</v>
      </c>
      <c r="J2" s="4"/>
      <c r="K2" s="6" t="s">
        <v>367</v>
      </c>
      <c r="L2" s="54" t="s">
        <v>368</v>
      </c>
      <c r="M2" s="7" t="s">
        <v>369</v>
      </c>
    </row>
    <row r="3" s="1" customFormat="1" ht="16.5" spans="1:13">
      <c r="A3" s="4"/>
      <c r="B3" s="8"/>
      <c r="C3" s="8"/>
      <c r="D3" s="8"/>
      <c r="E3" s="8"/>
      <c r="F3" s="8"/>
      <c r="G3" s="4" t="s">
        <v>370</v>
      </c>
      <c r="H3" s="4" t="s">
        <v>371</v>
      </c>
      <c r="I3" s="4" t="s">
        <v>370</v>
      </c>
      <c r="J3" s="4" t="s">
        <v>371</v>
      </c>
      <c r="K3" s="9"/>
      <c r="L3" s="55"/>
      <c r="M3" s="10"/>
    </row>
    <row r="4" spans="1:13">
      <c r="A4" s="11">
        <v>1</v>
      </c>
      <c r="B4" s="13" t="s">
        <v>350</v>
      </c>
      <c r="C4" s="27" t="s">
        <v>347</v>
      </c>
      <c r="D4" s="13" t="s">
        <v>348</v>
      </c>
      <c r="E4" s="13" t="s">
        <v>116</v>
      </c>
      <c r="F4" s="13" t="s">
        <v>349</v>
      </c>
      <c r="G4" s="56">
        <v>-2</v>
      </c>
      <c r="H4" s="56">
        <v>0</v>
      </c>
      <c r="I4" s="56">
        <v>-3</v>
      </c>
      <c r="J4" s="56">
        <v>-2</v>
      </c>
      <c r="K4" s="11" t="s">
        <v>372</v>
      </c>
      <c r="L4" s="11" t="s">
        <v>352</v>
      </c>
      <c r="M4" s="11" t="s">
        <v>352</v>
      </c>
    </row>
    <row r="5" spans="1:13">
      <c r="A5" s="11">
        <v>2</v>
      </c>
      <c r="B5" s="13" t="s">
        <v>350</v>
      </c>
      <c r="C5" s="27" t="s">
        <v>353</v>
      </c>
      <c r="D5" s="13" t="s">
        <v>348</v>
      </c>
      <c r="E5" s="13" t="s">
        <v>116</v>
      </c>
      <c r="F5" s="13" t="s">
        <v>349</v>
      </c>
      <c r="G5" s="56">
        <v>-2</v>
      </c>
      <c r="H5" s="56">
        <v>0</v>
      </c>
      <c r="I5" s="56">
        <v>-4</v>
      </c>
      <c r="J5" s="56">
        <v>-2</v>
      </c>
      <c r="K5" s="11" t="s">
        <v>373</v>
      </c>
      <c r="L5" s="11" t="s">
        <v>352</v>
      </c>
      <c r="M5" s="11" t="s">
        <v>352</v>
      </c>
    </row>
    <row r="6" spans="1:13">
      <c r="A6" s="11">
        <v>3</v>
      </c>
      <c r="B6" s="13" t="s">
        <v>350</v>
      </c>
      <c r="C6" s="27" t="s">
        <v>354</v>
      </c>
      <c r="D6" s="13" t="s">
        <v>348</v>
      </c>
      <c r="E6" s="13" t="s">
        <v>116</v>
      </c>
      <c r="F6" s="13" t="s">
        <v>349</v>
      </c>
      <c r="G6" s="56">
        <v>-1</v>
      </c>
      <c r="H6" s="56">
        <v>0</v>
      </c>
      <c r="I6" s="56">
        <v>-4</v>
      </c>
      <c r="J6" s="56">
        <v>-2</v>
      </c>
      <c r="K6" s="11" t="s">
        <v>372</v>
      </c>
      <c r="L6" s="11" t="s">
        <v>352</v>
      </c>
      <c r="M6" s="11" t="s">
        <v>352</v>
      </c>
    </row>
    <row r="7" spans="1:13">
      <c r="A7" s="11">
        <v>4</v>
      </c>
      <c r="B7" s="13" t="s">
        <v>350</v>
      </c>
      <c r="C7" s="27" t="s">
        <v>355</v>
      </c>
      <c r="D7" s="13" t="s">
        <v>348</v>
      </c>
      <c r="E7" s="13" t="s">
        <v>116</v>
      </c>
      <c r="F7" s="13" t="s">
        <v>349</v>
      </c>
      <c r="G7" s="56">
        <v>-1</v>
      </c>
      <c r="H7" s="56">
        <v>0</v>
      </c>
      <c r="I7" s="56">
        <v>-4</v>
      </c>
      <c r="J7" s="56">
        <v>-2</v>
      </c>
      <c r="K7" s="11" t="s">
        <v>372</v>
      </c>
      <c r="L7" s="11" t="s">
        <v>352</v>
      </c>
      <c r="M7" s="11" t="s">
        <v>352</v>
      </c>
    </row>
    <row r="8" spans="1:13">
      <c r="A8" s="11">
        <v>5</v>
      </c>
      <c r="B8" s="13" t="s">
        <v>350</v>
      </c>
      <c r="C8" s="27" t="s">
        <v>356</v>
      </c>
      <c r="D8" s="13" t="s">
        <v>348</v>
      </c>
      <c r="E8" s="13" t="s">
        <v>116</v>
      </c>
      <c r="F8" s="13" t="s">
        <v>349</v>
      </c>
      <c r="G8" s="56">
        <v>-2</v>
      </c>
      <c r="H8" s="56">
        <v>0</v>
      </c>
      <c r="I8" s="56">
        <v>-3</v>
      </c>
      <c r="J8" s="56">
        <v>-1</v>
      </c>
      <c r="K8" s="11" t="s">
        <v>372</v>
      </c>
      <c r="L8" s="11" t="s">
        <v>352</v>
      </c>
      <c r="M8" s="11" t="s">
        <v>352</v>
      </c>
    </row>
    <row r="9" spans="1:13">
      <c r="A9" s="11">
        <v>6</v>
      </c>
      <c r="B9" s="13" t="s">
        <v>350</v>
      </c>
      <c r="C9" s="27" t="s">
        <v>357</v>
      </c>
      <c r="D9" s="13" t="s">
        <v>348</v>
      </c>
      <c r="E9" s="13" t="s">
        <v>116</v>
      </c>
      <c r="F9" s="13" t="s">
        <v>349</v>
      </c>
      <c r="G9" s="56">
        <v>-1</v>
      </c>
      <c r="H9" s="56">
        <v>0</v>
      </c>
      <c r="I9" s="56">
        <v>-3</v>
      </c>
      <c r="J9" s="56">
        <v>-2</v>
      </c>
      <c r="K9" s="11" t="s">
        <v>374</v>
      </c>
      <c r="L9" s="11" t="s">
        <v>352</v>
      </c>
      <c r="M9" s="11" t="s">
        <v>352</v>
      </c>
    </row>
    <row r="10" spans="1:13">
      <c r="A10" s="11">
        <v>7</v>
      </c>
      <c r="B10" s="13" t="s">
        <v>350</v>
      </c>
      <c r="C10" s="27" t="s">
        <v>358</v>
      </c>
      <c r="D10" s="13" t="s">
        <v>348</v>
      </c>
      <c r="E10" s="13" t="s">
        <v>116</v>
      </c>
      <c r="F10" s="13" t="s">
        <v>349</v>
      </c>
      <c r="G10" s="56">
        <v>-1</v>
      </c>
      <c r="H10" s="56">
        <v>0</v>
      </c>
      <c r="I10" s="56">
        <v>-2</v>
      </c>
      <c r="J10" s="56">
        <v>-1</v>
      </c>
      <c r="K10" s="11" t="s">
        <v>375</v>
      </c>
      <c r="L10" s="11" t="s">
        <v>352</v>
      </c>
      <c r="M10" s="11" t="s">
        <v>352</v>
      </c>
    </row>
    <row r="11" spans="1:13">
      <c r="A11" s="11">
        <v>8</v>
      </c>
      <c r="B11" s="13" t="s">
        <v>350</v>
      </c>
      <c r="C11" s="27" t="s">
        <v>359</v>
      </c>
      <c r="D11" s="13" t="s">
        <v>348</v>
      </c>
      <c r="E11" s="13" t="s">
        <v>116</v>
      </c>
      <c r="F11" s="13" t="s">
        <v>349</v>
      </c>
      <c r="G11" s="56">
        <v>-2</v>
      </c>
      <c r="H11" s="56">
        <v>0</v>
      </c>
      <c r="I11" s="56">
        <v>-2</v>
      </c>
      <c r="J11" s="56">
        <v>-1</v>
      </c>
      <c r="K11" s="11" t="s">
        <v>376</v>
      </c>
      <c r="L11" s="11" t="s">
        <v>352</v>
      </c>
      <c r="M11" s="11" t="s">
        <v>352</v>
      </c>
    </row>
    <row r="12" spans="1:13">
      <c r="A12" s="11">
        <v>9</v>
      </c>
      <c r="B12" s="13" t="s">
        <v>350</v>
      </c>
      <c r="C12" s="27" t="s">
        <v>360</v>
      </c>
      <c r="D12" s="13" t="s">
        <v>348</v>
      </c>
      <c r="E12" s="13" t="s">
        <v>116</v>
      </c>
      <c r="F12" s="13" t="s">
        <v>349</v>
      </c>
      <c r="G12" s="56">
        <v>-2</v>
      </c>
      <c r="H12" s="56">
        <v>0</v>
      </c>
      <c r="I12" s="56">
        <v>-2</v>
      </c>
      <c r="J12" s="56">
        <v>-1</v>
      </c>
      <c r="K12" s="11" t="s">
        <v>377</v>
      </c>
      <c r="L12" s="11" t="s">
        <v>352</v>
      </c>
      <c r="M12" s="11" t="s">
        <v>352</v>
      </c>
    </row>
    <row r="13" spans="1:13">
      <c r="A13" s="11">
        <v>10</v>
      </c>
      <c r="B13" s="13" t="s">
        <v>350</v>
      </c>
      <c r="C13" s="12">
        <v>9415</v>
      </c>
      <c r="D13" s="13" t="s">
        <v>348</v>
      </c>
      <c r="E13" s="13" t="s">
        <v>116</v>
      </c>
      <c r="F13" s="13" t="s">
        <v>349</v>
      </c>
      <c r="G13" s="56">
        <v>-1</v>
      </c>
      <c r="H13" s="56">
        <v>0</v>
      </c>
      <c r="I13" s="56">
        <v>-4</v>
      </c>
      <c r="J13" s="56">
        <v>-2</v>
      </c>
      <c r="K13" s="11" t="s">
        <v>372</v>
      </c>
      <c r="L13" s="11" t="s">
        <v>352</v>
      </c>
      <c r="M13" s="11" t="s">
        <v>352</v>
      </c>
    </row>
    <row r="14" spans="1:1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="2" customFormat="1" ht="18.75" spans="1:13">
      <c r="A15" s="17" t="s">
        <v>378</v>
      </c>
      <c r="B15" s="18"/>
      <c r="C15" s="18"/>
      <c r="D15" s="18"/>
      <c r="E15" s="19"/>
      <c r="F15" s="20"/>
      <c r="G15" s="28"/>
      <c r="H15" s="17" t="s">
        <v>362</v>
      </c>
      <c r="I15" s="18"/>
      <c r="J15" s="18"/>
      <c r="K15" s="19"/>
      <c r="L15" s="57"/>
      <c r="M15" s="24"/>
    </row>
    <row r="16" ht="31.95" customHeight="1" spans="1:13">
      <c r="A16" s="25" t="s">
        <v>379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4:M1048576 L4:M13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O23" sqref="O23"/>
    </sheetView>
  </sheetViews>
  <sheetFormatPr defaultColWidth="9" defaultRowHeight="14.2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9.25" spans="1:23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381</v>
      </c>
      <c r="B2" s="5" t="s">
        <v>336</v>
      </c>
      <c r="C2" s="5" t="s">
        <v>332</v>
      </c>
      <c r="D2" s="5" t="s">
        <v>333</v>
      </c>
      <c r="E2" s="5" t="s">
        <v>334</v>
      </c>
      <c r="F2" s="5" t="s">
        <v>335</v>
      </c>
      <c r="G2" s="35" t="s">
        <v>382</v>
      </c>
      <c r="H2" s="36"/>
      <c r="I2" s="37"/>
      <c r="J2" s="35" t="s">
        <v>383</v>
      </c>
      <c r="K2" s="36"/>
      <c r="L2" s="37"/>
      <c r="M2" s="35" t="s">
        <v>384</v>
      </c>
      <c r="N2" s="36"/>
      <c r="O2" s="37"/>
      <c r="P2" s="35" t="s">
        <v>385</v>
      </c>
      <c r="Q2" s="36"/>
      <c r="R2" s="37"/>
      <c r="S2" s="36" t="s">
        <v>386</v>
      </c>
      <c r="T2" s="36"/>
      <c r="U2" s="37"/>
      <c r="V2" s="30" t="s">
        <v>387</v>
      </c>
      <c r="W2" s="30" t="s">
        <v>345</v>
      </c>
    </row>
    <row r="3" s="1" customFormat="1" ht="16.5" spans="1:23">
      <c r="A3" s="8"/>
      <c r="B3" s="38"/>
      <c r="C3" s="38"/>
      <c r="D3" s="38"/>
      <c r="E3" s="38"/>
      <c r="F3" s="38"/>
      <c r="G3" s="4" t="s">
        <v>388</v>
      </c>
      <c r="H3" s="4" t="s">
        <v>68</v>
      </c>
      <c r="I3" s="4" t="s">
        <v>336</v>
      </c>
      <c r="J3" s="4" t="s">
        <v>388</v>
      </c>
      <c r="K3" s="4" t="s">
        <v>68</v>
      </c>
      <c r="L3" s="4" t="s">
        <v>336</v>
      </c>
      <c r="M3" s="4" t="s">
        <v>388</v>
      </c>
      <c r="N3" s="4" t="s">
        <v>68</v>
      </c>
      <c r="O3" s="4" t="s">
        <v>336</v>
      </c>
      <c r="P3" s="4" t="s">
        <v>388</v>
      </c>
      <c r="Q3" s="4" t="s">
        <v>68</v>
      </c>
      <c r="R3" s="4" t="s">
        <v>336</v>
      </c>
      <c r="S3" s="4" t="s">
        <v>388</v>
      </c>
      <c r="T3" s="4" t="s">
        <v>68</v>
      </c>
      <c r="U3" s="4" t="s">
        <v>336</v>
      </c>
      <c r="V3" s="39"/>
      <c r="W3" s="39"/>
    </row>
    <row r="4" spans="1:23">
      <c r="A4" s="40" t="s">
        <v>389</v>
      </c>
      <c r="B4" s="41" t="s">
        <v>390</v>
      </c>
      <c r="C4" s="42"/>
      <c r="D4" s="42"/>
      <c r="E4" s="42"/>
      <c r="F4" s="43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44"/>
      <c r="B5" s="45"/>
      <c r="C5" s="46"/>
      <c r="D5" s="46"/>
      <c r="E5" s="46"/>
      <c r="F5" s="47"/>
      <c r="G5" s="35" t="s">
        <v>391</v>
      </c>
      <c r="H5" s="36"/>
      <c r="I5" s="37"/>
      <c r="J5" s="35" t="s">
        <v>392</v>
      </c>
      <c r="K5" s="36"/>
      <c r="L5" s="37"/>
      <c r="M5" s="35" t="s">
        <v>393</v>
      </c>
      <c r="N5" s="36"/>
      <c r="O5" s="37"/>
      <c r="P5" s="35" t="s">
        <v>394</v>
      </c>
      <c r="Q5" s="36"/>
      <c r="R5" s="37"/>
      <c r="S5" s="36" t="s">
        <v>395</v>
      </c>
      <c r="T5" s="36"/>
      <c r="U5" s="37"/>
      <c r="V5" s="12"/>
      <c r="W5" s="12"/>
    </row>
    <row r="6" ht="16.5" spans="1:23">
      <c r="A6" s="44"/>
      <c r="B6" s="45"/>
      <c r="C6" s="46"/>
      <c r="D6" s="46"/>
      <c r="E6" s="46"/>
      <c r="F6" s="47"/>
      <c r="G6" s="4" t="s">
        <v>388</v>
      </c>
      <c r="H6" s="4" t="s">
        <v>68</v>
      </c>
      <c r="I6" s="4" t="s">
        <v>336</v>
      </c>
      <c r="J6" s="4" t="s">
        <v>388</v>
      </c>
      <c r="K6" s="4" t="s">
        <v>68</v>
      </c>
      <c r="L6" s="4" t="s">
        <v>336</v>
      </c>
      <c r="M6" s="4" t="s">
        <v>388</v>
      </c>
      <c r="N6" s="4" t="s">
        <v>68</v>
      </c>
      <c r="O6" s="4" t="s">
        <v>336</v>
      </c>
      <c r="P6" s="4" t="s">
        <v>388</v>
      </c>
      <c r="Q6" s="4" t="s">
        <v>68</v>
      </c>
      <c r="R6" s="4" t="s">
        <v>336</v>
      </c>
      <c r="S6" s="4" t="s">
        <v>388</v>
      </c>
      <c r="T6" s="4" t="s">
        <v>68</v>
      </c>
      <c r="U6" s="4" t="s">
        <v>336</v>
      </c>
      <c r="V6" s="12"/>
      <c r="W6" s="12"/>
    </row>
    <row r="7" spans="1:23">
      <c r="A7" s="48"/>
      <c r="B7" s="49"/>
      <c r="C7" s="50"/>
      <c r="D7" s="50"/>
      <c r="E7" s="50"/>
      <c r="F7" s="5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52"/>
      <c r="B8" s="52"/>
      <c r="C8" s="52"/>
      <c r="D8" s="52"/>
      <c r="E8" s="52"/>
      <c r="F8" s="52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53"/>
      <c r="B9" s="53"/>
      <c r="C9" s="53"/>
      <c r="D9" s="53"/>
      <c r="E9" s="53"/>
      <c r="F9" s="53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="2" customFormat="1" ht="18.75" spans="1:23">
      <c r="A11" s="17" t="s">
        <v>396</v>
      </c>
      <c r="B11" s="18"/>
      <c r="C11" s="18"/>
      <c r="D11" s="18"/>
      <c r="E11" s="19"/>
      <c r="F11" s="20"/>
      <c r="G11" s="28"/>
      <c r="H11" s="34"/>
      <c r="I11" s="34"/>
      <c r="J11" s="17" t="s">
        <v>397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9"/>
      <c r="V11" s="18"/>
      <c r="W11" s="24"/>
    </row>
    <row r="12" ht="52.05" customHeight="1" spans="1:23">
      <c r="A12" s="25" t="s">
        <v>398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2" sqref="K32"/>
    </sheetView>
  </sheetViews>
  <sheetFormatPr defaultColWidth="9" defaultRowHeight="14.25"/>
  <cols>
    <col min="1" max="1" width="7" customWidth="1"/>
    <col min="2" max="2" width="8.3" customWidth="1"/>
    <col min="3" max="3" width="14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9.25" spans="1:14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400</v>
      </c>
      <c r="B2" s="30" t="s">
        <v>332</v>
      </c>
      <c r="C2" s="30" t="s">
        <v>333</v>
      </c>
      <c r="D2" s="30" t="s">
        <v>334</v>
      </c>
      <c r="E2" s="30" t="s">
        <v>335</v>
      </c>
      <c r="F2" s="30" t="s">
        <v>336</v>
      </c>
      <c r="G2" s="29" t="s">
        <v>401</v>
      </c>
      <c r="H2" s="29" t="s">
        <v>402</v>
      </c>
      <c r="I2" s="29" t="s">
        <v>403</v>
      </c>
      <c r="J2" s="29" t="s">
        <v>402</v>
      </c>
      <c r="K2" s="29" t="s">
        <v>404</v>
      </c>
      <c r="L2" s="29" t="s">
        <v>402</v>
      </c>
      <c r="M2" s="30" t="s">
        <v>387</v>
      </c>
      <c r="N2" s="30" t="s">
        <v>345</v>
      </c>
    </row>
    <row r="3" spans="1:14">
      <c r="A3" s="1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1" t="s">
        <v>400</v>
      </c>
      <c r="B4" s="32" t="s">
        <v>405</v>
      </c>
      <c r="C4" s="32" t="s">
        <v>388</v>
      </c>
      <c r="D4" s="32" t="s">
        <v>334</v>
      </c>
      <c r="E4" s="30" t="s">
        <v>335</v>
      </c>
      <c r="F4" s="30" t="s">
        <v>336</v>
      </c>
      <c r="G4" s="29" t="s">
        <v>401</v>
      </c>
      <c r="H4" s="29" t="s">
        <v>402</v>
      </c>
      <c r="I4" s="29" t="s">
        <v>403</v>
      </c>
      <c r="J4" s="29" t="s">
        <v>402</v>
      </c>
      <c r="K4" s="29" t="s">
        <v>404</v>
      </c>
      <c r="L4" s="29" t="s">
        <v>402</v>
      </c>
      <c r="M4" s="30" t="s">
        <v>387</v>
      </c>
      <c r="N4" s="30" t="s">
        <v>345</v>
      </c>
    </row>
    <row r="5" spans="1:14">
      <c r="A5" s="16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6"/>
      <c r="B6" s="12"/>
      <c r="C6" s="33" t="s">
        <v>406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8.75" spans="1:14">
      <c r="A11" s="17" t="s">
        <v>407</v>
      </c>
      <c r="B11" s="18"/>
      <c r="C11" s="18"/>
      <c r="D11" s="19"/>
      <c r="E11" s="20"/>
      <c r="F11" s="34"/>
      <c r="G11" s="28"/>
      <c r="H11" s="34"/>
      <c r="I11" s="17" t="s">
        <v>408</v>
      </c>
      <c r="J11" s="18"/>
      <c r="K11" s="18"/>
      <c r="L11" s="18"/>
      <c r="M11" s="18"/>
      <c r="N11" s="24"/>
    </row>
    <row r="12" ht="48" customHeight="1" spans="1:14">
      <c r="A12" s="25" t="s">
        <v>409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0"/>
  <sheetViews>
    <sheetView workbookViewId="0">
      <selection activeCell="A20" sqref="A20:L20"/>
    </sheetView>
  </sheetViews>
  <sheetFormatPr defaultColWidth="9" defaultRowHeight="14.25"/>
  <cols>
    <col min="1" max="1" width="9.8" customWidth="1"/>
    <col min="2" max="2" width="10.9" customWidth="1"/>
    <col min="3" max="3" width="12.2" customWidth="1"/>
    <col min="4" max="4" width="12.8" customWidth="1"/>
    <col min="5" max="5" width="12.2" customWidth="1"/>
    <col min="6" max="6" width="25.6" customWidth="1"/>
    <col min="7" max="7" width="16.1" customWidth="1"/>
    <col min="8" max="9" width="14" customWidth="1"/>
    <col min="10" max="10" width="11.5" customWidth="1"/>
  </cols>
  <sheetData>
    <row r="1" ht="29.25" spans="1:12">
      <c r="A1" s="3" t="s">
        <v>410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381</v>
      </c>
      <c r="B2" s="5" t="s">
        <v>336</v>
      </c>
      <c r="C2" s="5" t="s">
        <v>332</v>
      </c>
      <c r="D2" s="5" t="s">
        <v>333</v>
      </c>
      <c r="E2" s="5" t="s">
        <v>334</v>
      </c>
      <c r="F2" s="5" t="s">
        <v>335</v>
      </c>
      <c r="G2" s="4" t="s">
        <v>411</v>
      </c>
      <c r="H2" s="4" t="s">
        <v>412</v>
      </c>
      <c r="I2" s="4" t="s">
        <v>413</v>
      </c>
      <c r="J2" s="4" t="s">
        <v>414</v>
      </c>
      <c r="K2" s="5" t="s">
        <v>387</v>
      </c>
      <c r="L2" s="5" t="s">
        <v>345</v>
      </c>
    </row>
    <row r="3" spans="1:12">
      <c r="A3" s="11" t="s">
        <v>389</v>
      </c>
      <c r="B3" s="13" t="s">
        <v>350</v>
      </c>
      <c r="C3" s="27" t="s">
        <v>347</v>
      </c>
      <c r="D3" s="13" t="s">
        <v>348</v>
      </c>
      <c r="E3" s="13" t="s">
        <v>116</v>
      </c>
      <c r="F3" s="13" t="s">
        <v>349</v>
      </c>
      <c r="G3" s="11" t="s">
        <v>415</v>
      </c>
      <c r="H3" s="11" t="s">
        <v>416</v>
      </c>
      <c r="I3" s="12"/>
      <c r="J3" s="12"/>
      <c r="K3" s="11" t="s">
        <v>351</v>
      </c>
      <c r="L3" s="11" t="s">
        <v>352</v>
      </c>
    </row>
    <row r="4" spans="1:12">
      <c r="A4" s="11" t="s">
        <v>417</v>
      </c>
      <c r="B4" s="13" t="s">
        <v>350</v>
      </c>
      <c r="C4" s="27" t="s">
        <v>353</v>
      </c>
      <c r="D4" s="13" t="s">
        <v>348</v>
      </c>
      <c r="E4" s="13" t="s">
        <v>116</v>
      </c>
      <c r="F4" s="13" t="s">
        <v>349</v>
      </c>
      <c r="G4" s="11" t="s">
        <v>415</v>
      </c>
      <c r="H4" s="11" t="s">
        <v>416</v>
      </c>
      <c r="I4" s="12"/>
      <c r="J4" s="12"/>
      <c r="K4" s="11" t="s">
        <v>351</v>
      </c>
      <c r="L4" s="11" t="s">
        <v>352</v>
      </c>
    </row>
    <row r="5" spans="1:12">
      <c r="A5" s="11" t="s">
        <v>418</v>
      </c>
      <c r="B5" s="13" t="s">
        <v>350</v>
      </c>
      <c r="C5" s="27" t="s">
        <v>354</v>
      </c>
      <c r="D5" s="13" t="s">
        <v>348</v>
      </c>
      <c r="E5" s="13" t="s">
        <v>116</v>
      </c>
      <c r="F5" s="13" t="s">
        <v>349</v>
      </c>
      <c r="G5" s="11" t="s">
        <v>415</v>
      </c>
      <c r="H5" s="11" t="s">
        <v>416</v>
      </c>
      <c r="I5" s="12"/>
      <c r="J5" s="12"/>
      <c r="K5" s="11" t="s">
        <v>351</v>
      </c>
      <c r="L5" s="11" t="s">
        <v>352</v>
      </c>
    </row>
    <row r="6" spans="1:12">
      <c r="A6" s="11" t="s">
        <v>419</v>
      </c>
      <c r="B6" s="13" t="s">
        <v>350</v>
      </c>
      <c r="C6" s="27" t="s">
        <v>355</v>
      </c>
      <c r="D6" s="13" t="s">
        <v>348</v>
      </c>
      <c r="E6" s="13" t="s">
        <v>116</v>
      </c>
      <c r="F6" s="13" t="s">
        <v>349</v>
      </c>
      <c r="G6" s="11" t="s">
        <v>415</v>
      </c>
      <c r="H6" s="11" t="s">
        <v>416</v>
      </c>
      <c r="I6" s="12"/>
      <c r="J6" s="12"/>
      <c r="K6" s="11" t="s">
        <v>351</v>
      </c>
      <c r="L6" s="11" t="s">
        <v>352</v>
      </c>
    </row>
    <row r="7" spans="1:12">
      <c r="A7" s="11" t="s">
        <v>420</v>
      </c>
      <c r="B7" s="13" t="s">
        <v>350</v>
      </c>
      <c r="C7" s="27" t="s">
        <v>356</v>
      </c>
      <c r="D7" s="13" t="s">
        <v>348</v>
      </c>
      <c r="E7" s="13" t="s">
        <v>116</v>
      </c>
      <c r="F7" s="13" t="s">
        <v>349</v>
      </c>
      <c r="G7" s="11" t="s">
        <v>415</v>
      </c>
      <c r="H7" s="11" t="s">
        <v>416</v>
      </c>
      <c r="I7" s="12"/>
      <c r="J7" s="12"/>
      <c r="K7" s="11" t="s">
        <v>351</v>
      </c>
      <c r="L7" s="11" t="s">
        <v>352</v>
      </c>
    </row>
    <row r="8" spans="1:12">
      <c r="A8" s="11" t="s">
        <v>389</v>
      </c>
      <c r="B8" s="13" t="s">
        <v>350</v>
      </c>
      <c r="C8" s="27" t="s">
        <v>347</v>
      </c>
      <c r="D8" s="13" t="s">
        <v>348</v>
      </c>
      <c r="E8" s="13" t="s">
        <v>116</v>
      </c>
      <c r="F8" s="13" t="s">
        <v>349</v>
      </c>
      <c r="G8" s="11" t="s">
        <v>421</v>
      </c>
      <c r="H8" s="11" t="s">
        <v>422</v>
      </c>
      <c r="I8" s="12"/>
      <c r="J8" s="12"/>
      <c r="K8" s="11" t="s">
        <v>351</v>
      </c>
      <c r="L8" s="11" t="s">
        <v>352</v>
      </c>
    </row>
    <row r="9" spans="1:12">
      <c r="A9" s="11" t="s">
        <v>417</v>
      </c>
      <c r="B9" s="13" t="s">
        <v>350</v>
      </c>
      <c r="C9" s="27" t="s">
        <v>353</v>
      </c>
      <c r="D9" s="13" t="s">
        <v>348</v>
      </c>
      <c r="E9" s="13" t="s">
        <v>116</v>
      </c>
      <c r="F9" s="13" t="s">
        <v>349</v>
      </c>
      <c r="G9" s="11" t="s">
        <v>421</v>
      </c>
      <c r="H9" s="11" t="s">
        <v>422</v>
      </c>
      <c r="I9" s="12"/>
      <c r="J9" s="12"/>
      <c r="K9" s="11" t="s">
        <v>351</v>
      </c>
      <c r="L9" s="11" t="s">
        <v>352</v>
      </c>
    </row>
    <row r="10" spans="1:12">
      <c r="A10" s="11" t="s">
        <v>418</v>
      </c>
      <c r="B10" s="13" t="s">
        <v>350</v>
      </c>
      <c r="C10" s="27" t="s">
        <v>354</v>
      </c>
      <c r="D10" s="13" t="s">
        <v>348</v>
      </c>
      <c r="E10" s="13" t="s">
        <v>116</v>
      </c>
      <c r="F10" s="13" t="s">
        <v>349</v>
      </c>
      <c r="G10" s="11" t="s">
        <v>421</v>
      </c>
      <c r="H10" s="11" t="s">
        <v>422</v>
      </c>
      <c r="I10" s="12"/>
      <c r="J10" s="12"/>
      <c r="K10" s="11" t="s">
        <v>351</v>
      </c>
      <c r="L10" s="11" t="s">
        <v>352</v>
      </c>
    </row>
    <row r="11" spans="1:12">
      <c r="A11" s="11" t="s">
        <v>419</v>
      </c>
      <c r="B11" s="13" t="s">
        <v>350</v>
      </c>
      <c r="C11" s="27" t="s">
        <v>355</v>
      </c>
      <c r="D11" s="13" t="s">
        <v>348</v>
      </c>
      <c r="E11" s="13" t="s">
        <v>116</v>
      </c>
      <c r="F11" s="13" t="s">
        <v>349</v>
      </c>
      <c r="G11" s="11" t="s">
        <v>421</v>
      </c>
      <c r="H11" s="11" t="s">
        <v>422</v>
      </c>
      <c r="I11" s="12"/>
      <c r="J11" s="12"/>
      <c r="K11" s="11" t="s">
        <v>351</v>
      </c>
      <c r="L11" s="11" t="s">
        <v>352</v>
      </c>
    </row>
    <row r="12" spans="1:12">
      <c r="A12" s="11" t="s">
        <v>420</v>
      </c>
      <c r="B12" s="13" t="s">
        <v>350</v>
      </c>
      <c r="C12" s="27" t="s">
        <v>356</v>
      </c>
      <c r="D12" s="13" t="s">
        <v>348</v>
      </c>
      <c r="E12" s="13" t="s">
        <v>116</v>
      </c>
      <c r="F12" s="13" t="s">
        <v>349</v>
      </c>
      <c r="G12" s="11" t="s">
        <v>421</v>
      </c>
      <c r="H12" s="11" t="s">
        <v>422</v>
      </c>
      <c r="I12" s="12"/>
      <c r="J12" s="12"/>
      <c r="K12" s="11" t="s">
        <v>351</v>
      </c>
      <c r="L12" s="11" t="s">
        <v>352</v>
      </c>
    </row>
    <row r="13" spans="1:12">
      <c r="A13" s="11" t="s">
        <v>389</v>
      </c>
      <c r="B13" s="13" t="s">
        <v>350</v>
      </c>
      <c r="C13" s="27" t="s">
        <v>347</v>
      </c>
      <c r="D13" s="13" t="s">
        <v>348</v>
      </c>
      <c r="E13" s="13" t="s">
        <v>116</v>
      </c>
      <c r="F13" s="13" t="s">
        <v>349</v>
      </c>
      <c r="G13" s="11" t="s">
        <v>423</v>
      </c>
      <c r="H13" s="11" t="s">
        <v>424</v>
      </c>
      <c r="I13" s="12"/>
      <c r="J13" s="12"/>
      <c r="K13" s="11" t="s">
        <v>351</v>
      </c>
      <c r="L13" s="11" t="s">
        <v>352</v>
      </c>
    </row>
    <row r="14" spans="1:12">
      <c r="A14" s="11" t="s">
        <v>417</v>
      </c>
      <c r="B14" s="13" t="s">
        <v>350</v>
      </c>
      <c r="C14" s="27" t="s">
        <v>353</v>
      </c>
      <c r="D14" s="13" t="s">
        <v>348</v>
      </c>
      <c r="E14" s="13" t="s">
        <v>116</v>
      </c>
      <c r="F14" s="13" t="s">
        <v>349</v>
      </c>
      <c r="G14" s="11"/>
      <c r="H14" s="11" t="s">
        <v>424</v>
      </c>
      <c r="I14" s="12"/>
      <c r="J14" s="12"/>
      <c r="K14" s="11" t="s">
        <v>351</v>
      </c>
      <c r="L14" s="11" t="s">
        <v>352</v>
      </c>
    </row>
    <row r="15" spans="1:12">
      <c r="A15" s="11" t="s">
        <v>418</v>
      </c>
      <c r="B15" s="13" t="s">
        <v>350</v>
      </c>
      <c r="C15" s="27" t="s">
        <v>354</v>
      </c>
      <c r="D15" s="13" t="s">
        <v>348</v>
      </c>
      <c r="E15" s="13" t="s">
        <v>116</v>
      </c>
      <c r="F15" s="13" t="s">
        <v>349</v>
      </c>
      <c r="G15" s="11"/>
      <c r="H15" s="11" t="s">
        <v>424</v>
      </c>
      <c r="I15" s="12"/>
      <c r="J15" s="12"/>
      <c r="K15" s="11" t="s">
        <v>351</v>
      </c>
      <c r="L15" s="11" t="s">
        <v>352</v>
      </c>
    </row>
    <row r="16" spans="1:12">
      <c r="A16" s="11" t="s">
        <v>419</v>
      </c>
      <c r="B16" s="13" t="s">
        <v>350</v>
      </c>
      <c r="C16" s="27" t="s">
        <v>355</v>
      </c>
      <c r="D16" s="13" t="s">
        <v>348</v>
      </c>
      <c r="E16" s="13" t="s">
        <v>116</v>
      </c>
      <c r="F16" s="13" t="s">
        <v>349</v>
      </c>
      <c r="G16" s="11"/>
      <c r="H16" s="11" t="s">
        <v>424</v>
      </c>
      <c r="I16" s="12"/>
      <c r="J16" s="12"/>
      <c r="K16" s="11" t="s">
        <v>351</v>
      </c>
      <c r="L16" s="11" t="s">
        <v>352</v>
      </c>
    </row>
    <row r="17" spans="1:12">
      <c r="A17" s="11" t="s">
        <v>420</v>
      </c>
      <c r="B17" s="13" t="s">
        <v>350</v>
      </c>
      <c r="C17" s="27" t="s">
        <v>356</v>
      </c>
      <c r="D17" s="13" t="s">
        <v>348</v>
      </c>
      <c r="E17" s="13" t="s">
        <v>116</v>
      </c>
      <c r="F17" s="13" t="s">
        <v>349</v>
      </c>
      <c r="G17" s="11"/>
      <c r="H17" s="11" t="s">
        <v>424</v>
      </c>
      <c r="I17" s="12"/>
      <c r="J17" s="12"/>
      <c r="K17" s="11" t="s">
        <v>351</v>
      </c>
      <c r="L17" s="11" t="s">
        <v>352</v>
      </c>
    </row>
    <row r="18" spans="1:12">
      <c r="A18" s="12"/>
      <c r="B18" s="12"/>
      <c r="C18" s="12"/>
      <c r="D18" s="13"/>
      <c r="E18" s="13"/>
      <c r="F18" s="13"/>
      <c r="G18" s="12"/>
      <c r="H18" s="12"/>
      <c r="I18" s="12"/>
      <c r="J18" s="12"/>
      <c r="K18" s="12"/>
      <c r="L18" s="12"/>
    </row>
    <row r="19" s="2" customFormat="1" ht="18.75" spans="1:12">
      <c r="A19" s="17" t="s">
        <v>378</v>
      </c>
      <c r="B19" s="18"/>
      <c r="C19" s="18"/>
      <c r="D19" s="18"/>
      <c r="E19" s="19"/>
      <c r="F19" s="20"/>
      <c r="G19" s="28"/>
      <c r="H19" s="17" t="s">
        <v>397</v>
      </c>
      <c r="I19" s="18"/>
      <c r="J19" s="18"/>
      <c r="K19" s="18"/>
      <c r="L19" s="24"/>
    </row>
    <row r="20" ht="67.05" customHeight="1" spans="1:12">
      <c r="A20" s="25" t="s">
        <v>425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M36" sqref="M36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9.25" spans="1:9">
      <c r="A1" s="3" t="s">
        <v>426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331</v>
      </c>
      <c r="B2" s="5" t="s">
        <v>336</v>
      </c>
      <c r="C2" s="5" t="s">
        <v>388</v>
      </c>
      <c r="D2" s="5" t="s">
        <v>334</v>
      </c>
      <c r="E2" s="5" t="s">
        <v>335</v>
      </c>
      <c r="F2" s="4" t="s">
        <v>427</v>
      </c>
      <c r="G2" s="4" t="s">
        <v>366</v>
      </c>
      <c r="H2" s="6" t="s">
        <v>367</v>
      </c>
      <c r="I2" s="7" t="s">
        <v>369</v>
      </c>
    </row>
    <row r="3" s="1" customFormat="1" ht="16.5" spans="1:9">
      <c r="A3" s="4"/>
      <c r="B3" s="8"/>
      <c r="C3" s="8"/>
      <c r="D3" s="8"/>
      <c r="E3" s="8"/>
      <c r="F3" s="4" t="s">
        <v>428</v>
      </c>
      <c r="G3" s="4" t="s">
        <v>370</v>
      </c>
      <c r="H3" s="9"/>
      <c r="I3" s="10"/>
    </row>
    <row r="4" spans="1:9">
      <c r="A4" s="11"/>
      <c r="B4" s="12"/>
      <c r="C4" s="12"/>
      <c r="D4" s="12"/>
      <c r="E4" s="13"/>
      <c r="F4" s="12"/>
      <c r="G4" s="12"/>
      <c r="H4" s="12"/>
      <c r="I4" s="11"/>
    </row>
    <row r="5" spans="1:9">
      <c r="A5" s="11"/>
      <c r="B5" s="14" t="s">
        <v>429</v>
      </c>
      <c r="C5" s="15"/>
      <c r="D5" s="12"/>
      <c r="E5" s="13"/>
      <c r="F5" s="12"/>
      <c r="G5" s="12"/>
      <c r="H5" s="12"/>
      <c r="I5" s="11"/>
    </row>
    <row r="6" spans="1:9">
      <c r="A6" s="11"/>
      <c r="B6" s="12"/>
      <c r="C6" s="12"/>
      <c r="D6" s="12"/>
      <c r="E6" s="13"/>
      <c r="F6" s="12"/>
      <c r="G6" s="12"/>
      <c r="H6" s="12"/>
      <c r="I6" s="11"/>
    </row>
    <row r="7" spans="1:9">
      <c r="A7" s="11"/>
      <c r="B7" s="12"/>
      <c r="C7" s="12"/>
      <c r="D7" s="12"/>
      <c r="E7" s="13"/>
      <c r="F7" s="12"/>
      <c r="G7" s="12"/>
      <c r="H7" s="12"/>
      <c r="I7" s="11"/>
    </row>
    <row r="8" spans="1:9">
      <c r="A8" s="11"/>
      <c r="B8" s="12"/>
      <c r="C8" s="12"/>
      <c r="D8" s="12"/>
      <c r="E8" s="13"/>
      <c r="F8" s="12"/>
      <c r="G8" s="12"/>
      <c r="H8" s="12"/>
      <c r="I8" s="11"/>
    </row>
    <row r="9" spans="1:9">
      <c r="A9" s="11"/>
      <c r="B9" s="12"/>
      <c r="C9" s="12"/>
      <c r="D9" s="12"/>
      <c r="E9" s="13"/>
      <c r="F9" s="12"/>
      <c r="G9" s="12"/>
      <c r="H9" s="12"/>
      <c r="I9" s="11"/>
    </row>
    <row r="10" spans="1:9">
      <c r="A10" s="16"/>
      <c r="B10" s="16"/>
      <c r="C10" s="16"/>
      <c r="D10" s="16"/>
      <c r="E10" s="16"/>
      <c r="F10" s="16"/>
      <c r="G10" s="16"/>
      <c r="H10" s="16"/>
      <c r="I10" s="16"/>
    </row>
    <row r="11" s="2" customFormat="1" ht="18.75" spans="1:9">
      <c r="A11" s="17" t="s">
        <v>407</v>
      </c>
      <c r="B11" s="18"/>
      <c r="C11" s="18"/>
      <c r="D11" s="19"/>
      <c r="E11" s="20"/>
      <c r="F11" s="21" t="s">
        <v>430</v>
      </c>
      <c r="G11" s="22"/>
      <c r="H11" s="23"/>
      <c r="I11" s="24"/>
    </row>
    <row r="12" ht="37.05" customHeight="1" spans="1:9">
      <c r="A12" s="25" t="s">
        <v>431</v>
      </c>
      <c r="B12" s="25"/>
      <c r="C12" s="26"/>
      <c r="D12" s="26"/>
      <c r="E12" s="26"/>
      <c r="F12" s="26"/>
      <c r="G12" s="26"/>
      <c r="H12" s="26"/>
      <c r="I12" s="26"/>
    </row>
  </sheetData>
  <mergeCells count="12">
    <mergeCell ref="A1:I1"/>
    <mergeCell ref="B5:C5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E21" sqref="E21"/>
    </sheetView>
  </sheetViews>
  <sheetFormatPr defaultColWidth="11" defaultRowHeight="14.25"/>
  <cols>
    <col min="2" max="2" width="12.8" customWidth="1"/>
    <col min="3" max="3" width="11.8" customWidth="1"/>
    <col min="4" max="4" width="11" customWidth="1"/>
    <col min="5" max="5" width="10" customWidth="1"/>
  </cols>
  <sheetData>
    <row r="1" ht="15"/>
    <row r="2" ht="40.95" customHeight="1" spans="2:9">
      <c r="B2" s="370" t="s">
        <v>35</v>
      </c>
      <c r="C2" s="371"/>
      <c r="D2" s="371"/>
      <c r="E2" s="371"/>
      <c r="F2" s="371"/>
      <c r="G2" s="371"/>
      <c r="H2" s="371"/>
      <c r="I2" s="372"/>
    </row>
    <row r="3" ht="28.05" customHeight="1" spans="2:9">
      <c r="B3" s="373"/>
      <c r="C3" s="374"/>
      <c r="D3" s="375" t="s">
        <v>36</v>
      </c>
      <c r="E3" s="376"/>
      <c r="F3" s="377" t="s">
        <v>37</v>
      </c>
      <c r="G3" s="378"/>
      <c r="H3" s="375" t="s">
        <v>38</v>
      </c>
      <c r="I3" s="379"/>
    </row>
    <row r="4" ht="28.05" customHeight="1" spans="2:9">
      <c r="B4" s="373" t="s">
        <v>39</v>
      </c>
      <c r="C4" s="374" t="s">
        <v>40</v>
      </c>
      <c r="D4" s="374" t="s">
        <v>41</v>
      </c>
      <c r="E4" s="374" t="s">
        <v>42</v>
      </c>
      <c r="F4" s="380" t="s">
        <v>41</v>
      </c>
      <c r="G4" s="380" t="s">
        <v>42</v>
      </c>
      <c r="H4" s="374" t="s">
        <v>41</v>
      </c>
      <c r="I4" s="381" t="s">
        <v>42</v>
      </c>
    </row>
    <row r="5" ht="28.05" customHeight="1" spans="2:9">
      <c r="B5" s="382" t="s">
        <v>43</v>
      </c>
      <c r="C5" s="16">
        <v>13</v>
      </c>
      <c r="D5" s="16">
        <v>0</v>
      </c>
      <c r="E5" s="16">
        <v>1</v>
      </c>
      <c r="F5" s="383">
        <v>0</v>
      </c>
      <c r="G5" s="383">
        <v>1</v>
      </c>
      <c r="H5" s="16">
        <v>1</v>
      </c>
      <c r="I5" s="384">
        <v>2</v>
      </c>
    </row>
    <row r="6" ht="28.05" customHeight="1" spans="2:9">
      <c r="B6" s="382" t="s">
        <v>44</v>
      </c>
      <c r="C6" s="16">
        <v>20</v>
      </c>
      <c r="D6" s="16">
        <v>0</v>
      </c>
      <c r="E6" s="16">
        <v>1</v>
      </c>
      <c r="F6" s="383">
        <v>1</v>
      </c>
      <c r="G6" s="383">
        <v>2</v>
      </c>
      <c r="H6" s="16">
        <v>2</v>
      </c>
      <c r="I6" s="384">
        <v>3</v>
      </c>
    </row>
    <row r="7" ht="28.05" customHeight="1" spans="2:9">
      <c r="B7" s="382" t="s">
        <v>45</v>
      </c>
      <c r="C7" s="16">
        <v>32</v>
      </c>
      <c r="D7" s="16">
        <v>0</v>
      </c>
      <c r="E7" s="16">
        <v>1</v>
      </c>
      <c r="F7" s="383">
        <v>2</v>
      </c>
      <c r="G7" s="383">
        <v>3</v>
      </c>
      <c r="H7" s="16">
        <v>3</v>
      </c>
      <c r="I7" s="384">
        <v>4</v>
      </c>
    </row>
    <row r="8" ht="28.05" customHeight="1" spans="2:9">
      <c r="B8" s="382" t="s">
        <v>46</v>
      </c>
      <c r="C8" s="16">
        <v>50</v>
      </c>
      <c r="D8" s="16">
        <v>1</v>
      </c>
      <c r="E8" s="16">
        <v>2</v>
      </c>
      <c r="F8" s="383">
        <v>3</v>
      </c>
      <c r="G8" s="383">
        <v>4</v>
      </c>
      <c r="H8" s="16">
        <v>5</v>
      </c>
      <c r="I8" s="384">
        <v>6</v>
      </c>
    </row>
    <row r="9" ht="28.05" customHeight="1" spans="2:9">
      <c r="B9" s="382" t="s">
        <v>47</v>
      </c>
      <c r="C9" s="16">
        <v>80</v>
      </c>
      <c r="D9" s="16">
        <v>2</v>
      </c>
      <c r="E9" s="16">
        <v>3</v>
      </c>
      <c r="F9" s="383">
        <v>5</v>
      </c>
      <c r="G9" s="383">
        <v>6</v>
      </c>
      <c r="H9" s="16">
        <v>7</v>
      </c>
      <c r="I9" s="384">
        <v>8</v>
      </c>
    </row>
    <row r="10" ht="28.05" customHeight="1" spans="2:9">
      <c r="B10" s="382" t="s">
        <v>48</v>
      </c>
      <c r="C10" s="16">
        <v>125</v>
      </c>
      <c r="D10" s="16">
        <v>3</v>
      </c>
      <c r="E10" s="16">
        <v>4</v>
      </c>
      <c r="F10" s="383">
        <v>7</v>
      </c>
      <c r="G10" s="383">
        <v>8</v>
      </c>
      <c r="H10" s="16">
        <v>10</v>
      </c>
      <c r="I10" s="384">
        <v>11</v>
      </c>
    </row>
    <row r="11" ht="28.05" customHeight="1" spans="2:9">
      <c r="B11" s="382" t="s">
        <v>49</v>
      </c>
      <c r="C11" s="16">
        <v>200</v>
      </c>
      <c r="D11" s="16">
        <v>5</v>
      </c>
      <c r="E11" s="16">
        <v>6</v>
      </c>
      <c r="F11" s="383">
        <v>10</v>
      </c>
      <c r="G11" s="383">
        <v>11</v>
      </c>
      <c r="H11" s="16">
        <v>14</v>
      </c>
      <c r="I11" s="384">
        <v>15</v>
      </c>
    </row>
    <row r="12" ht="28.05" customHeight="1" spans="2:9">
      <c r="B12" s="385" t="s">
        <v>50</v>
      </c>
      <c r="C12" s="386">
        <v>315</v>
      </c>
      <c r="D12" s="386">
        <v>7</v>
      </c>
      <c r="E12" s="386">
        <v>8</v>
      </c>
      <c r="F12" s="387">
        <v>14</v>
      </c>
      <c r="G12" s="387">
        <v>15</v>
      </c>
      <c r="H12" s="386">
        <v>21</v>
      </c>
      <c r="I12" s="388">
        <v>22</v>
      </c>
    </row>
    <row r="14" spans="2:9">
      <c r="B14" s="389" t="s">
        <v>51</v>
      </c>
      <c r="C14" s="389"/>
      <c r="D14" s="38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V53"/>
  <sheetViews>
    <sheetView zoomScale="125" zoomScaleNormal="125" topLeftCell="A25" workbookViewId="0">
      <selection activeCell="A44" sqref="A44:K44"/>
    </sheetView>
  </sheetViews>
  <sheetFormatPr defaultColWidth="10.3" defaultRowHeight="16.5" customHeight="1"/>
  <cols>
    <col min="1" max="1" width="11.1" style="93" customWidth="1"/>
    <col min="2" max="2" width="10.3" style="93"/>
    <col min="3" max="3" width="16" style="93" customWidth="1"/>
    <col min="4" max="6" width="10.3" style="93"/>
    <col min="7" max="7" width="20.1" style="93" customWidth="1"/>
    <col min="8" max="9" width="10.3" style="93"/>
    <col min="10" max="10" width="8.8" style="93" customWidth="1"/>
    <col min="11" max="11" width="12" style="93" customWidth="1"/>
    <col min="12" max="16384" width="10.3" style="93"/>
  </cols>
  <sheetData>
    <row r="1" ht="21" spans="1:11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" spans="1:11">
      <c r="A2" s="175" t="s">
        <v>53</v>
      </c>
      <c r="B2" s="96" t="s">
        <v>54</v>
      </c>
      <c r="C2" s="96"/>
      <c r="D2" s="176" t="s">
        <v>55</v>
      </c>
      <c r="E2" s="176"/>
      <c r="F2" s="96" t="s">
        <v>56</v>
      </c>
      <c r="G2" s="96"/>
      <c r="H2" s="177" t="s">
        <v>57</v>
      </c>
      <c r="I2" s="178" t="s">
        <v>58</v>
      </c>
      <c r="J2" s="178"/>
      <c r="K2" s="179"/>
    </row>
    <row r="3" ht="14.25" spans="1:11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ht="21" customHeight="1" spans="1:11">
      <c r="A4" s="186" t="s">
        <v>62</v>
      </c>
      <c r="B4" s="106" t="s">
        <v>63</v>
      </c>
      <c r="C4" s="194"/>
      <c r="D4" s="186" t="s">
        <v>64</v>
      </c>
      <c r="E4" s="189"/>
      <c r="F4" s="302">
        <v>46252</v>
      </c>
      <c r="G4" s="303"/>
      <c r="H4" s="186" t="s">
        <v>65</v>
      </c>
      <c r="I4" s="189"/>
      <c r="J4" s="187" t="s">
        <v>66</v>
      </c>
      <c r="K4" s="188" t="s">
        <v>67</v>
      </c>
    </row>
    <row r="5" ht="14.25" spans="1:11">
      <c r="A5" s="192" t="s">
        <v>68</v>
      </c>
      <c r="B5" s="106" t="s">
        <v>69</v>
      </c>
      <c r="C5" s="194"/>
      <c r="D5" s="186" t="s">
        <v>70</v>
      </c>
      <c r="E5" s="189"/>
      <c r="F5" s="304">
        <v>46153</v>
      </c>
      <c r="G5" s="305"/>
      <c r="H5" s="186" t="s">
        <v>71</v>
      </c>
      <c r="I5" s="189"/>
      <c r="J5" s="187" t="s">
        <v>66</v>
      </c>
      <c r="K5" s="188" t="s">
        <v>67</v>
      </c>
    </row>
    <row r="6" ht="14.25" spans="1:11">
      <c r="A6" s="186" t="s">
        <v>72</v>
      </c>
      <c r="B6" s="106">
        <v>2</v>
      </c>
      <c r="C6" s="194">
        <v>6</v>
      </c>
      <c r="D6" s="192" t="s">
        <v>73</v>
      </c>
      <c r="E6" s="218"/>
      <c r="F6" s="304">
        <v>46244</v>
      </c>
      <c r="G6" s="305"/>
      <c r="H6" s="186" t="s">
        <v>74</v>
      </c>
      <c r="I6" s="189"/>
      <c r="J6" s="187" t="s">
        <v>66</v>
      </c>
      <c r="K6" s="188" t="s">
        <v>67</v>
      </c>
    </row>
    <row r="7" ht="14.25" spans="1:11">
      <c r="A7" s="186" t="s">
        <v>75</v>
      </c>
      <c r="B7" s="198">
        <v>22000</v>
      </c>
      <c r="C7" s="199"/>
      <c r="D7" s="192" t="s">
        <v>76</v>
      </c>
      <c r="E7" s="217"/>
      <c r="F7" s="304">
        <v>46249</v>
      </c>
      <c r="G7" s="305"/>
      <c r="H7" s="186" t="s">
        <v>77</v>
      </c>
      <c r="I7" s="189"/>
      <c r="J7" s="187" t="s">
        <v>66</v>
      </c>
      <c r="K7" s="188" t="s">
        <v>67</v>
      </c>
    </row>
    <row r="8" ht="40.95" customHeight="1" spans="1:11">
      <c r="A8" s="201" t="s">
        <v>78</v>
      </c>
      <c r="B8" s="202" t="s">
        <v>79</v>
      </c>
      <c r="C8" s="203"/>
      <c r="D8" s="204" t="s">
        <v>80</v>
      </c>
      <c r="E8" s="205"/>
      <c r="F8" s="206">
        <v>46249</v>
      </c>
      <c r="G8" s="207"/>
      <c r="H8" s="204" t="s">
        <v>81</v>
      </c>
      <c r="I8" s="205"/>
      <c r="J8" s="229" t="s">
        <v>66</v>
      </c>
      <c r="K8" s="230" t="s">
        <v>67</v>
      </c>
    </row>
    <row r="9" ht="15" spans="1:11">
      <c r="A9" s="306" t="s">
        <v>82</v>
      </c>
      <c r="B9" s="307"/>
      <c r="C9" s="307"/>
      <c r="D9" s="307"/>
      <c r="E9" s="307"/>
      <c r="F9" s="307"/>
      <c r="G9" s="307"/>
      <c r="H9" s="307"/>
      <c r="I9" s="307"/>
      <c r="J9" s="307"/>
      <c r="K9" s="308"/>
    </row>
    <row r="10" ht="15" spans="1:11">
      <c r="A10" s="258" t="s">
        <v>83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60"/>
    </row>
    <row r="11" ht="14.25" spans="1:11">
      <c r="A11" s="309" t="s">
        <v>84</v>
      </c>
      <c r="B11" s="310" t="s">
        <v>85</v>
      </c>
      <c r="C11" s="311" t="s">
        <v>86</v>
      </c>
      <c r="D11" s="312"/>
      <c r="E11" s="313" t="s">
        <v>87</v>
      </c>
      <c r="F11" s="310" t="s">
        <v>85</v>
      </c>
      <c r="G11" s="311" t="s">
        <v>86</v>
      </c>
      <c r="H11" s="311" t="s">
        <v>88</v>
      </c>
      <c r="I11" s="313" t="s">
        <v>89</v>
      </c>
      <c r="J11" s="310" t="s">
        <v>85</v>
      </c>
      <c r="K11" s="314" t="s">
        <v>86</v>
      </c>
    </row>
    <row r="12" ht="14.25" spans="1:11">
      <c r="A12" s="192" t="s">
        <v>90</v>
      </c>
      <c r="B12" s="216" t="s">
        <v>85</v>
      </c>
      <c r="C12" s="187" t="s">
        <v>86</v>
      </c>
      <c r="D12" s="217"/>
      <c r="E12" s="218" t="s">
        <v>91</v>
      </c>
      <c r="F12" s="216" t="s">
        <v>85</v>
      </c>
      <c r="G12" s="187" t="s">
        <v>86</v>
      </c>
      <c r="H12" s="187" t="s">
        <v>88</v>
      </c>
      <c r="I12" s="218" t="s">
        <v>92</v>
      </c>
      <c r="J12" s="216" t="s">
        <v>85</v>
      </c>
      <c r="K12" s="188" t="s">
        <v>86</v>
      </c>
    </row>
    <row r="13" ht="14.25" spans="1:11">
      <c r="A13" s="192" t="s">
        <v>93</v>
      </c>
      <c r="B13" s="216" t="s">
        <v>85</v>
      </c>
      <c r="C13" s="187" t="s">
        <v>86</v>
      </c>
      <c r="D13" s="217"/>
      <c r="E13" s="218" t="s">
        <v>94</v>
      </c>
      <c r="F13" s="187" t="s">
        <v>95</v>
      </c>
      <c r="G13" s="187" t="s">
        <v>96</v>
      </c>
      <c r="H13" s="187" t="s">
        <v>88</v>
      </c>
      <c r="I13" s="218" t="s">
        <v>97</v>
      </c>
      <c r="J13" s="216" t="s">
        <v>85</v>
      </c>
      <c r="K13" s="188" t="s">
        <v>86</v>
      </c>
    </row>
    <row r="14" ht="15" spans="1:11">
      <c r="A14" s="204" t="s">
        <v>98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8"/>
    </row>
    <row r="15" ht="15" spans="1:11">
      <c r="A15" s="258" t="s">
        <v>99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60"/>
    </row>
    <row r="16" ht="14.25" spans="1:11">
      <c r="A16" s="315" t="s">
        <v>100</v>
      </c>
      <c r="B16" s="311" t="s">
        <v>95</v>
      </c>
      <c r="C16" s="311" t="s">
        <v>96</v>
      </c>
      <c r="D16" s="316"/>
      <c r="E16" s="317" t="s">
        <v>101</v>
      </c>
      <c r="F16" s="311" t="s">
        <v>95</v>
      </c>
      <c r="G16" s="311" t="s">
        <v>96</v>
      </c>
      <c r="H16" s="318"/>
      <c r="I16" s="317" t="s">
        <v>102</v>
      </c>
      <c r="J16" s="311" t="s">
        <v>95</v>
      </c>
      <c r="K16" s="314" t="s">
        <v>96</v>
      </c>
    </row>
    <row r="17" customHeight="1" spans="1:22">
      <c r="A17" s="195" t="s">
        <v>103</v>
      </c>
      <c r="B17" s="187" t="s">
        <v>95</v>
      </c>
      <c r="C17" s="187" t="s">
        <v>96</v>
      </c>
      <c r="D17" s="106"/>
      <c r="E17" s="196" t="s">
        <v>104</v>
      </c>
      <c r="F17" s="187" t="s">
        <v>95</v>
      </c>
      <c r="G17" s="187" t="s">
        <v>96</v>
      </c>
      <c r="H17" s="319"/>
      <c r="I17" s="196" t="s">
        <v>105</v>
      </c>
      <c r="J17" s="187" t="s">
        <v>95</v>
      </c>
      <c r="K17" s="188" t="s">
        <v>96</v>
      </c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</row>
    <row r="18" ht="18" customHeight="1" spans="1:22">
      <c r="A18" s="321" t="s">
        <v>106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3"/>
    </row>
    <row r="19" ht="18" customHeight="1" spans="1:22">
      <c r="A19" s="258" t="s">
        <v>107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60"/>
    </row>
    <row r="20" customHeight="1" spans="1:22">
      <c r="A20" s="324" t="s">
        <v>108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ht="21.75" customHeight="1" spans="1:22">
      <c r="A21" s="327" t="s">
        <v>109</v>
      </c>
      <c r="B21" s="328" t="s">
        <v>110</v>
      </c>
      <c r="C21" s="328" t="s">
        <v>111</v>
      </c>
      <c r="D21" s="328" t="s">
        <v>112</v>
      </c>
      <c r="E21" s="328" t="s">
        <v>113</v>
      </c>
      <c r="F21" s="328" t="s">
        <v>114</v>
      </c>
      <c r="G21" s="328"/>
      <c r="H21" s="196"/>
      <c r="I21" s="196"/>
      <c r="J21" s="196"/>
      <c r="K21" s="141" t="s">
        <v>115</v>
      </c>
    </row>
    <row r="22" customHeight="1" spans="1:22">
      <c r="A22" s="329" t="s">
        <v>116</v>
      </c>
      <c r="B22" s="193">
        <v>0</v>
      </c>
      <c r="C22" s="193">
        <v>0.2</v>
      </c>
      <c r="D22" s="193">
        <v>0.2</v>
      </c>
      <c r="E22" s="193">
        <v>0.2</v>
      </c>
      <c r="F22" s="193">
        <v>0</v>
      </c>
      <c r="G22" s="193"/>
      <c r="H22" s="193"/>
      <c r="I22" s="193"/>
      <c r="J22" s="193"/>
      <c r="K22" s="330" t="s">
        <v>117</v>
      </c>
    </row>
    <row r="23" customHeight="1" spans="1:22">
      <c r="A23" s="329" t="s">
        <v>118</v>
      </c>
      <c r="B23" s="193">
        <v>0</v>
      </c>
      <c r="C23" s="193">
        <v>0</v>
      </c>
      <c r="D23" s="193">
        <v>0</v>
      </c>
      <c r="E23" s="193">
        <v>0</v>
      </c>
      <c r="F23" s="193">
        <v>0</v>
      </c>
      <c r="G23" s="193"/>
      <c r="H23" s="193"/>
      <c r="I23" s="193"/>
      <c r="J23" s="193"/>
      <c r="K23" s="330" t="s">
        <v>117</v>
      </c>
    </row>
    <row r="24" customHeight="1" spans="1:22">
      <c r="A24" s="329"/>
      <c r="B24" s="193"/>
      <c r="C24" s="193"/>
      <c r="D24" s="193"/>
      <c r="E24" s="193"/>
      <c r="F24" s="193"/>
      <c r="G24" s="193"/>
      <c r="H24" s="193"/>
      <c r="I24" s="193"/>
      <c r="J24" s="193"/>
      <c r="K24" s="331"/>
    </row>
    <row r="25" customHeight="1" spans="1:22">
      <c r="A25" s="329"/>
      <c r="B25" s="193"/>
      <c r="C25" s="193"/>
      <c r="D25" s="193"/>
      <c r="E25" s="193"/>
      <c r="F25" s="193"/>
      <c r="G25" s="193"/>
      <c r="H25" s="193"/>
      <c r="I25" s="193"/>
      <c r="J25" s="193"/>
      <c r="K25" s="331"/>
    </row>
    <row r="26" customHeight="1" spans="1:22">
      <c r="A26" s="200"/>
      <c r="B26" s="193"/>
      <c r="C26" s="193"/>
      <c r="D26" s="193"/>
      <c r="E26" s="193"/>
      <c r="F26" s="193"/>
      <c r="G26" s="193"/>
      <c r="H26" s="193"/>
      <c r="I26" s="193"/>
      <c r="J26" s="193"/>
      <c r="K26" s="116"/>
    </row>
    <row r="27" customHeight="1" spans="1:22">
      <c r="A27" s="200"/>
      <c r="B27" s="193"/>
      <c r="C27" s="193"/>
      <c r="D27" s="193"/>
      <c r="E27" s="193"/>
      <c r="F27" s="193"/>
      <c r="G27" s="193"/>
      <c r="H27" s="193"/>
      <c r="I27" s="193"/>
      <c r="J27" s="193"/>
      <c r="K27" s="116"/>
    </row>
    <row r="28" customHeight="1" spans="1:22">
      <c r="A28" s="228"/>
      <c r="B28" s="332"/>
      <c r="C28" s="332"/>
      <c r="D28" s="332"/>
      <c r="E28" s="332"/>
      <c r="F28" s="332"/>
      <c r="G28" s="332"/>
      <c r="H28" s="332"/>
      <c r="I28" s="332"/>
      <c r="J28" s="332"/>
      <c r="K28" s="125"/>
    </row>
    <row r="29" ht="18" customHeight="1" spans="1:22">
      <c r="A29" s="333" t="s">
        <v>119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ht="18.75" customHeight="1" spans="1:22">
      <c r="A30" s="336" t="s">
        <v>120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ht="18.75" customHeight="1" spans="1:22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ht="18" customHeight="1" spans="1:22">
      <c r="A32" s="342" t="s">
        <v>121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ht="14.25" spans="1:11">
      <c r="A33" s="345" t="s">
        <v>122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ht="15" spans="1:11">
      <c r="A34" s="112" t="s">
        <v>123</v>
      </c>
      <c r="B34" s="114"/>
      <c r="C34" s="187" t="s">
        <v>66</v>
      </c>
      <c r="D34" s="187" t="s">
        <v>67</v>
      </c>
      <c r="E34" s="348" t="s">
        <v>124</v>
      </c>
      <c r="F34" s="349"/>
      <c r="G34" s="349"/>
      <c r="H34" s="349"/>
      <c r="I34" s="349"/>
      <c r="J34" s="349"/>
      <c r="K34" s="350"/>
    </row>
    <row r="35" ht="15" spans="1:11">
      <c r="A35" s="351" t="s">
        <v>125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</row>
    <row r="36" ht="16.95" customHeight="1" spans="1:11">
      <c r="A36" s="352" t="s">
        <v>126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ht="16.95" customHeight="1" spans="1:11">
      <c r="A37" s="352" t="s">
        <v>127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ht="16.95" customHeight="1" spans="1:11">
      <c r="A38" s="352" t="s">
        <v>128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54"/>
    </row>
    <row r="39" ht="16.95" customHeight="1" spans="1:11">
      <c r="A39" s="352" t="s">
        <v>129</v>
      </c>
      <c r="B39" s="353"/>
      <c r="C39" s="353"/>
      <c r="D39" s="353"/>
      <c r="E39" s="353"/>
      <c r="F39" s="353"/>
      <c r="G39" s="353"/>
      <c r="H39" s="353"/>
      <c r="I39" s="353"/>
      <c r="J39" s="353"/>
      <c r="K39" s="354"/>
    </row>
    <row r="40" ht="16.95" customHeight="1" spans="1:11">
      <c r="A40" s="352" t="s">
        <v>130</v>
      </c>
      <c r="B40" s="353"/>
      <c r="C40" s="353"/>
      <c r="D40" s="353"/>
      <c r="E40" s="353"/>
      <c r="F40" s="353"/>
      <c r="G40" s="353"/>
      <c r="H40" s="353"/>
      <c r="I40" s="353"/>
      <c r="J40" s="353"/>
      <c r="K40" s="354"/>
    </row>
    <row r="41" ht="16.95" customHeight="1" spans="1:11">
      <c r="A41" s="352" t="s">
        <v>131</v>
      </c>
      <c r="B41" s="353"/>
      <c r="C41" s="353"/>
      <c r="D41" s="353"/>
      <c r="E41" s="353"/>
      <c r="F41" s="353"/>
      <c r="G41" s="353"/>
      <c r="H41" s="353"/>
      <c r="I41" s="353"/>
      <c r="J41" s="353"/>
      <c r="K41" s="354"/>
    </row>
    <row r="42" ht="14.25" spans="1:11">
      <c r="A42" s="248" t="s">
        <v>132</v>
      </c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ht="15" spans="1:11">
      <c r="A43" s="242" t="s">
        <v>133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ht="15" spans="1:11">
      <c r="A44" s="258" t="s">
        <v>134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60"/>
    </row>
    <row r="45" ht="14.25" spans="1:11">
      <c r="A45" s="315" t="s">
        <v>135</v>
      </c>
      <c r="B45" s="311" t="s">
        <v>95</v>
      </c>
      <c r="C45" s="311" t="s">
        <v>96</v>
      </c>
      <c r="D45" s="311" t="s">
        <v>88</v>
      </c>
      <c r="E45" s="317" t="s">
        <v>136</v>
      </c>
      <c r="F45" s="311" t="s">
        <v>95</v>
      </c>
      <c r="G45" s="311" t="s">
        <v>96</v>
      </c>
      <c r="H45" s="311" t="s">
        <v>88</v>
      </c>
      <c r="I45" s="317" t="s">
        <v>137</v>
      </c>
      <c r="J45" s="311" t="s">
        <v>95</v>
      </c>
      <c r="K45" s="314" t="s">
        <v>96</v>
      </c>
    </row>
    <row r="46" ht="14.25" spans="1:11">
      <c r="A46" s="195" t="s">
        <v>87</v>
      </c>
      <c r="B46" s="187" t="s">
        <v>95</v>
      </c>
      <c r="C46" s="187" t="s">
        <v>96</v>
      </c>
      <c r="D46" s="187" t="s">
        <v>88</v>
      </c>
      <c r="E46" s="196" t="s">
        <v>94</v>
      </c>
      <c r="F46" s="187" t="s">
        <v>95</v>
      </c>
      <c r="G46" s="187" t="s">
        <v>96</v>
      </c>
      <c r="H46" s="187" t="s">
        <v>88</v>
      </c>
      <c r="I46" s="196" t="s">
        <v>105</v>
      </c>
      <c r="J46" s="187" t="s">
        <v>95</v>
      </c>
      <c r="K46" s="188" t="s">
        <v>96</v>
      </c>
    </row>
    <row r="47" ht="15" spans="1:11">
      <c r="A47" s="204" t="s">
        <v>138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8"/>
    </row>
    <row r="48" ht="15" spans="1:11">
      <c r="A48" s="351" t="s">
        <v>139</v>
      </c>
      <c r="B48" s="351"/>
      <c r="C48" s="351"/>
      <c r="D48" s="351"/>
      <c r="E48" s="351"/>
      <c r="F48" s="351"/>
      <c r="G48" s="351"/>
      <c r="H48" s="351"/>
      <c r="I48" s="351"/>
      <c r="J48" s="351"/>
      <c r="K48" s="351"/>
    </row>
    <row r="49" ht="15" spans="1:11">
      <c r="A49" s="352" t="s">
        <v>140</v>
      </c>
      <c r="B49" s="353"/>
      <c r="C49" s="353"/>
      <c r="D49" s="353"/>
      <c r="E49" s="353"/>
      <c r="F49" s="353"/>
      <c r="G49" s="353"/>
      <c r="H49" s="353"/>
      <c r="I49" s="353"/>
      <c r="J49" s="353"/>
      <c r="K49" s="354"/>
    </row>
    <row r="50" ht="15" spans="1:11">
      <c r="A50" s="355" t="s">
        <v>141</v>
      </c>
      <c r="B50" s="252" t="s">
        <v>142</v>
      </c>
      <c r="C50" s="252"/>
      <c r="D50" s="356" t="s">
        <v>143</v>
      </c>
      <c r="E50" s="357" t="s">
        <v>144</v>
      </c>
      <c r="F50" s="358" t="s">
        <v>145</v>
      </c>
      <c r="G50" s="359">
        <v>45775</v>
      </c>
      <c r="H50" s="360" t="s">
        <v>146</v>
      </c>
      <c r="I50" s="361"/>
      <c r="J50" s="362"/>
      <c r="K50" s="363"/>
    </row>
    <row r="51" ht="15" spans="1:11">
      <c r="A51" s="351" t="s">
        <v>147</v>
      </c>
      <c r="B51" s="351"/>
      <c r="C51" s="351"/>
      <c r="D51" s="351"/>
      <c r="E51" s="351"/>
      <c r="F51" s="351"/>
      <c r="G51" s="351"/>
      <c r="H51" s="351"/>
      <c r="I51" s="351"/>
      <c r="J51" s="351"/>
      <c r="K51" s="351"/>
    </row>
    <row r="52" ht="15" spans="1:11">
      <c r="A52" s="364"/>
      <c r="B52" s="365"/>
      <c r="C52" s="365"/>
      <c r="D52" s="365"/>
      <c r="E52" s="365"/>
      <c r="F52" s="365"/>
      <c r="G52" s="365"/>
      <c r="H52" s="365"/>
      <c r="I52" s="365"/>
      <c r="J52" s="365"/>
      <c r="K52" s="366"/>
    </row>
    <row r="53" ht="15" spans="1:11">
      <c r="A53" s="355" t="s">
        <v>141</v>
      </c>
      <c r="B53" s="367"/>
      <c r="C53" s="367"/>
      <c r="D53" s="356" t="s">
        <v>143</v>
      </c>
      <c r="E53" s="368"/>
      <c r="F53" s="358" t="s">
        <v>148</v>
      </c>
      <c r="G53" s="359"/>
      <c r="H53" s="360" t="s">
        <v>146</v>
      </c>
      <c r="I53" s="361"/>
      <c r="J53" s="100"/>
      <c r="K53" s="3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4</xdr:row>
                    <xdr:rowOff>154305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4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22"/>
  <sheetViews>
    <sheetView tabSelected="1" topLeftCell="A2" workbookViewId="0">
      <selection activeCell="L18" sqref="L18"/>
    </sheetView>
  </sheetViews>
  <sheetFormatPr defaultColWidth="9" defaultRowHeight="25.95" customHeight="1"/>
  <cols>
    <col min="1" max="1" width="14.9" style="269" customWidth="1"/>
    <col min="2" max="8" width="12" style="269" customWidth="1"/>
    <col min="9" max="9" width="1.3" style="269" customWidth="1"/>
    <col min="10" max="10" width="17.8" style="270" customWidth="1"/>
    <col min="11" max="11" width="17" style="270" customWidth="1"/>
    <col min="12" max="12" width="18.5" style="269" customWidth="1"/>
    <col min="13" max="13" width="16.7" style="269" customWidth="1"/>
    <col min="14" max="14" width="14.2" style="269" customWidth="1"/>
    <col min="15" max="15" width="16.3" style="269" customWidth="1"/>
    <col min="16" max="16384" width="9" style="269"/>
  </cols>
  <sheetData>
    <row r="1" ht="19.5" customHeight="1" spans="1:15">
      <c r="A1" s="271" t="s">
        <v>149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ht="19.5" customHeight="1" spans="1:15">
      <c r="A2" s="70" t="s">
        <v>62</v>
      </c>
      <c r="B2" s="71" t="str">
        <f>首期!B4</f>
        <v>TAMMAO91083</v>
      </c>
      <c r="C2" s="71"/>
      <c r="D2" s="72" t="s">
        <v>68</v>
      </c>
      <c r="E2" s="71" t="str">
        <f>首期!B5</f>
        <v>男式软壳裤</v>
      </c>
      <c r="F2" s="71"/>
      <c r="G2" s="71"/>
      <c r="H2" s="71"/>
      <c r="I2" s="273"/>
      <c r="J2" s="274" t="s">
        <v>57</v>
      </c>
      <c r="K2" s="71" t="str">
        <f>首期!I2</f>
        <v>青岛锦瑞麟松尚分厂</v>
      </c>
      <c r="L2" s="71"/>
      <c r="M2" s="71"/>
      <c r="N2" s="71"/>
      <c r="O2" s="71"/>
    </row>
    <row r="3" ht="19.5" customHeight="1" spans="1:15">
      <c r="A3" s="77" t="s">
        <v>150</v>
      </c>
      <c r="B3" s="77" t="s">
        <v>151</v>
      </c>
      <c r="C3" s="77"/>
      <c r="D3" s="77"/>
      <c r="E3" s="77"/>
      <c r="F3" s="77"/>
      <c r="G3" s="77"/>
      <c r="H3" s="77"/>
      <c r="I3" s="273"/>
      <c r="J3" s="275" t="s">
        <v>152</v>
      </c>
      <c r="K3" s="275"/>
      <c r="L3" s="275"/>
      <c r="M3" s="275"/>
      <c r="N3" s="275"/>
      <c r="O3" s="275"/>
    </row>
    <row r="4" ht="19.5" customHeight="1" spans="1:15">
      <c r="A4" s="77"/>
      <c r="B4" s="80" t="s">
        <v>153</v>
      </c>
      <c r="C4" s="80" t="s">
        <v>154</v>
      </c>
      <c r="D4" s="276" t="s">
        <v>155</v>
      </c>
      <c r="E4" s="81" t="s">
        <v>156</v>
      </c>
      <c r="F4" s="81" t="s">
        <v>157</v>
      </c>
      <c r="G4" s="81" t="s">
        <v>158</v>
      </c>
      <c r="H4" s="81" t="s">
        <v>159</v>
      </c>
      <c r="I4" s="273"/>
      <c r="J4" s="277" t="s">
        <v>160</v>
      </c>
      <c r="K4" s="277" t="s">
        <v>161</v>
      </c>
      <c r="L4" s="278" t="s">
        <v>116</v>
      </c>
      <c r="M4" s="279"/>
      <c r="N4" s="279"/>
      <c r="O4" s="279"/>
    </row>
    <row r="5" ht="19.5" customHeight="1" spans="1:15">
      <c r="A5" s="77"/>
      <c r="B5" s="84" t="s">
        <v>162</v>
      </c>
      <c r="C5" s="81" t="s">
        <v>163</v>
      </c>
      <c r="D5" s="276" t="s">
        <v>164</v>
      </c>
      <c r="E5" s="81" t="s">
        <v>165</v>
      </c>
      <c r="F5" s="81" t="s">
        <v>166</v>
      </c>
      <c r="G5" s="81" t="s">
        <v>167</v>
      </c>
      <c r="H5" s="81" t="s">
        <v>168</v>
      </c>
      <c r="I5" s="273"/>
      <c r="J5" s="90" t="s">
        <v>169</v>
      </c>
      <c r="K5" s="90"/>
      <c r="L5" s="280" t="s">
        <v>155</v>
      </c>
      <c r="M5" s="281"/>
      <c r="N5" s="281"/>
      <c r="O5" s="281"/>
    </row>
    <row r="6" ht="19.5" customHeight="1" spans="1:15">
      <c r="A6" s="282" t="s">
        <v>170</v>
      </c>
      <c r="B6" s="283">
        <f>C6-2.1</f>
        <v>99.8</v>
      </c>
      <c r="C6" s="283">
        <f>D6-2.1</f>
        <v>101.9</v>
      </c>
      <c r="D6" s="283">
        <v>104</v>
      </c>
      <c r="E6" s="283">
        <f t="shared" ref="E6:H6" si="0">D6+2.1</f>
        <v>106.1</v>
      </c>
      <c r="F6" s="283">
        <f t="shared" si="0"/>
        <v>108.2</v>
      </c>
      <c r="G6" s="283">
        <f t="shared" si="0"/>
        <v>110.3</v>
      </c>
      <c r="H6" s="283">
        <f t="shared" si="0"/>
        <v>112.4</v>
      </c>
      <c r="I6" s="273"/>
      <c r="J6" s="92" t="s">
        <v>171</v>
      </c>
      <c r="K6" s="90" t="s">
        <v>172</v>
      </c>
      <c r="L6" s="280" t="s">
        <v>173</v>
      </c>
      <c r="M6" s="281"/>
      <c r="N6" s="281"/>
      <c r="O6" s="281"/>
    </row>
    <row r="7" ht="19.5" customHeight="1" spans="1:15">
      <c r="A7" s="282" t="s">
        <v>174</v>
      </c>
      <c r="B7" s="283">
        <f>C7-4</f>
        <v>78</v>
      </c>
      <c r="C7" s="283">
        <f>D7-4</f>
        <v>82</v>
      </c>
      <c r="D7" s="283">
        <v>86</v>
      </c>
      <c r="E7" s="283">
        <f>D7+4</f>
        <v>90</v>
      </c>
      <c r="F7" s="283">
        <f>E7+5</f>
        <v>95</v>
      </c>
      <c r="G7" s="283">
        <f>F7+6</f>
        <v>101</v>
      </c>
      <c r="H7" s="283">
        <f>G7+6</f>
        <v>107</v>
      </c>
      <c r="I7" s="273"/>
      <c r="J7" s="92" t="s">
        <v>172</v>
      </c>
      <c r="K7" s="90" t="s">
        <v>175</v>
      </c>
      <c r="L7" s="280" t="s">
        <v>176</v>
      </c>
      <c r="M7" s="281"/>
      <c r="N7" s="281"/>
      <c r="O7" s="281"/>
    </row>
    <row r="8" ht="19.5" customHeight="1" spans="1:15">
      <c r="A8" s="282" t="s">
        <v>177</v>
      </c>
      <c r="B8" s="284">
        <f>C8-3.6</f>
        <v>102.8</v>
      </c>
      <c r="C8" s="284">
        <f>D8-3.6</f>
        <v>106.4</v>
      </c>
      <c r="D8" s="285">
        <v>110</v>
      </c>
      <c r="E8" s="284">
        <f t="shared" ref="E8:H8" si="1">D8+4</f>
        <v>114</v>
      </c>
      <c r="F8" s="284">
        <f t="shared" si="1"/>
        <v>118</v>
      </c>
      <c r="G8" s="284">
        <f t="shared" si="1"/>
        <v>122</v>
      </c>
      <c r="H8" s="284">
        <f t="shared" si="1"/>
        <v>126</v>
      </c>
      <c r="I8" s="273"/>
      <c r="J8" s="92" t="s">
        <v>172</v>
      </c>
      <c r="K8" s="90" t="s">
        <v>172</v>
      </c>
      <c r="L8" s="280" t="s">
        <v>176</v>
      </c>
      <c r="M8" s="281"/>
      <c r="N8" s="281"/>
      <c r="O8" s="281"/>
    </row>
    <row r="9" ht="19.5" customHeight="1" spans="1:15">
      <c r="A9" s="282" t="s">
        <v>178</v>
      </c>
      <c r="B9" s="283">
        <f>C9-2.3</f>
        <v>62.6</v>
      </c>
      <c r="C9" s="283">
        <f>D9-2.3</f>
        <v>64.9</v>
      </c>
      <c r="D9" s="285">
        <v>67.2</v>
      </c>
      <c r="E9" s="283">
        <f t="shared" ref="E9:H9" si="2">D9+2.6</f>
        <v>69.8</v>
      </c>
      <c r="F9" s="283">
        <f t="shared" si="2"/>
        <v>72.4</v>
      </c>
      <c r="G9" s="283">
        <f t="shared" si="2"/>
        <v>75</v>
      </c>
      <c r="H9" s="283">
        <f t="shared" si="2"/>
        <v>77.6</v>
      </c>
      <c r="I9" s="273"/>
      <c r="J9" s="92" t="s">
        <v>179</v>
      </c>
      <c r="K9" s="90" t="s">
        <v>175</v>
      </c>
      <c r="L9" s="280" t="s">
        <v>180</v>
      </c>
      <c r="M9" s="281"/>
      <c r="N9" s="281"/>
      <c r="O9" s="281"/>
    </row>
    <row r="10" ht="19.5" customHeight="1" spans="1:15">
      <c r="A10" s="282" t="s">
        <v>181</v>
      </c>
      <c r="B10" s="283">
        <f>C10-0.7</f>
        <v>23</v>
      </c>
      <c r="C10" s="283">
        <f>D10-0.7</f>
        <v>23.7</v>
      </c>
      <c r="D10" s="285">
        <v>24.4</v>
      </c>
      <c r="E10" s="283">
        <f>D10+0.7</f>
        <v>25.1</v>
      </c>
      <c r="F10" s="283">
        <f>E10+0.7</f>
        <v>25.8</v>
      </c>
      <c r="G10" s="283">
        <f>F10+0.9</f>
        <v>26.7</v>
      </c>
      <c r="H10" s="283">
        <f>G10+0.9</f>
        <v>27.6</v>
      </c>
      <c r="I10" s="273"/>
      <c r="J10" s="92" t="s">
        <v>180</v>
      </c>
      <c r="K10" s="90" t="s">
        <v>173</v>
      </c>
      <c r="L10" s="280" t="s">
        <v>182</v>
      </c>
      <c r="M10" s="281"/>
      <c r="N10" s="281"/>
      <c r="O10" s="281"/>
    </row>
    <row r="11" ht="19.5" customHeight="1" spans="1:15">
      <c r="A11" s="282" t="s">
        <v>183</v>
      </c>
      <c r="B11" s="283">
        <f>C11-0.5</f>
        <v>18.8</v>
      </c>
      <c r="C11" s="283">
        <f>D11-0.5</f>
        <v>19.3</v>
      </c>
      <c r="D11" s="285">
        <v>19.8</v>
      </c>
      <c r="E11" s="283">
        <f>D11+0.5</f>
        <v>20.3</v>
      </c>
      <c r="F11" s="283">
        <f>E11+0.5</f>
        <v>20.8</v>
      </c>
      <c r="G11" s="283">
        <f>F11+0.7</f>
        <v>21.5</v>
      </c>
      <c r="H11" s="283">
        <f>G11+0.7</f>
        <v>22.2</v>
      </c>
      <c r="I11" s="273"/>
      <c r="J11" s="92" t="s">
        <v>179</v>
      </c>
      <c r="K11" s="90" t="s">
        <v>184</v>
      </c>
      <c r="L11" s="280" t="s">
        <v>185</v>
      </c>
      <c r="M11" s="281"/>
      <c r="N11" s="281"/>
      <c r="O11" s="281"/>
    </row>
    <row r="12" ht="19.5" customHeight="1" spans="1:15">
      <c r="A12" s="282" t="s">
        <v>186</v>
      </c>
      <c r="B12" s="283">
        <f>C12-0.65</f>
        <v>25.25</v>
      </c>
      <c r="C12" s="283">
        <f>D12-0.6</f>
        <v>25.9</v>
      </c>
      <c r="D12" s="285">
        <v>26.5</v>
      </c>
      <c r="E12" s="283">
        <f>D12+0.6</f>
        <v>27.1</v>
      </c>
      <c r="F12" s="283">
        <f>E12+0.7</f>
        <v>27.8</v>
      </c>
      <c r="G12" s="283">
        <f>F12+0.6</f>
        <v>28.4</v>
      </c>
      <c r="H12" s="283">
        <f>G12+0.7</f>
        <v>29.1</v>
      </c>
      <c r="I12" s="273"/>
      <c r="J12" s="92" t="s">
        <v>172</v>
      </c>
      <c r="K12" s="90" t="s">
        <v>179</v>
      </c>
      <c r="L12" s="280" t="s">
        <v>185</v>
      </c>
      <c r="M12" s="281"/>
      <c r="N12" s="281"/>
      <c r="O12" s="281"/>
    </row>
    <row r="13" ht="19.5" customHeight="1" spans="1:15">
      <c r="A13" s="282" t="s">
        <v>187</v>
      </c>
      <c r="B13" s="283">
        <f>C13-0.9</f>
        <v>44.4</v>
      </c>
      <c r="C13" s="283">
        <f>D13-0.9</f>
        <v>45.3</v>
      </c>
      <c r="D13" s="285">
        <v>46.2</v>
      </c>
      <c r="E13" s="283">
        <f t="shared" ref="E13:H13" si="3">D13+1.1</f>
        <v>47.3</v>
      </c>
      <c r="F13" s="283">
        <f t="shared" si="3"/>
        <v>48.4</v>
      </c>
      <c r="G13" s="283">
        <f t="shared" si="3"/>
        <v>49.5</v>
      </c>
      <c r="H13" s="283">
        <f t="shared" si="3"/>
        <v>50.6</v>
      </c>
      <c r="I13" s="273"/>
      <c r="J13" s="92" t="s">
        <v>171</v>
      </c>
      <c r="K13" s="90" t="s">
        <v>173</v>
      </c>
      <c r="L13" s="286" t="s">
        <v>188</v>
      </c>
      <c r="M13" s="281"/>
      <c r="N13" s="281"/>
      <c r="O13" s="281"/>
    </row>
    <row r="14" ht="19.5" customHeight="1" spans="1:15">
      <c r="A14" s="282" t="s">
        <v>189</v>
      </c>
      <c r="B14" s="287">
        <f>D14-0.5</f>
        <v>14.5</v>
      </c>
      <c r="C14" s="288"/>
      <c r="D14" s="287">
        <v>15</v>
      </c>
      <c r="E14" s="288"/>
      <c r="F14" s="287">
        <f>D14+1.5</f>
        <v>16.5</v>
      </c>
      <c r="G14" s="289"/>
      <c r="H14" s="288"/>
      <c r="I14" s="273"/>
      <c r="J14" s="92" t="s">
        <v>175</v>
      </c>
      <c r="K14" s="90" t="s">
        <v>190</v>
      </c>
      <c r="L14" s="280" t="s">
        <v>191</v>
      </c>
      <c r="M14" s="281"/>
      <c r="N14" s="281"/>
      <c r="O14" s="281"/>
    </row>
    <row r="15" ht="19.5" customHeight="1" spans="1:15">
      <c r="A15" s="282" t="s">
        <v>192</v>
      </c>
      <c r="B15" s="287">
        <f>D15-0.5</f>
        <v>16.5</v>
      </c>
      <c r="C15" s="288"/>
      <c r="D15" s="287">
        <v>17</v>
      </c>
      <c r="E15" s="288"/>
      <c r="F15" s="287">
        <f>D15+1.5</f>
        <v>18.5</v>
      </c>
      <c r="G15" s="289"/>
      <c r="H15" s="288"/>
      <c r="I15" s="273"/>
      <c r="J15" s="92" t="s">
        <v>179</v>
      </c>
      <c r="K15" s="90" t="s">
        <v>179</v>
      </c>
      <c r="L15" s="280" t="s">
        <v>185</v>
      </c>
      <c r="M15" s="281"/>
      <c r="N15" s="281"/>
      <c r="O15" s="281"/>
    </row>
    <row r="16" ht="19.5" customHeight="1" spans="1:15">
      <c r="A16" s="290" t="s">
        <v>193</v>
      </c>
      <c r="B16" s="291">
        <v>4</v>
      </c>
      <c r="C16" s="291">
        <v>4</v>
      </c>
      <c r="D16" s="291">
        <v>4</v>
      </c>
      <c r="E16" s="291">
        <v>4</v>
      </c>
      <c r="F16" s="291">
        <v>4</v>
      </c>
      <c r="G16" s="291">
        <v>4</v>
      </c>
      <c r="H16" s="291">
        <v>4</v>
      </c>
      <c r="I16" s="273"/>
      <c r="J16" s="92" t="s">
        <v>172</v>
      </c>
      <c r="K16" s="90" t="s">
        <v>172</v>
      </c>
      <c r="L16" s="280" t="s">
        <v>182</v>
      </c>
      <c r="M16" s="281"/>
      <c r="N16" s="281"/>
      <c r="O16" s="281"/>
    </row>
    <row r="17" ht="19.5" customHeight="1" spans="1:15">
      <c r="A17" s="292"/>
      <c r="B17" s="293"/>
      <c r="C17" s="293"/>
      <c r="D17" s="285"/>
      <c r="E17" s="293"/>
      <c r="F17" s="293"/>
      <c r="G17" s="293"/>
      <c r="H17" s="293"/>
      <c r="I17" s="273"/>
      <c r="J17" s="92"/>
      <c r="K17" s="90"/>
      <c r="L17" s="280" t="s">
        <v>194</v>
      </c>
      <c r="M17" s="281"/>
      <c r="N17" s="281"/>
      <c r="O17" s="281"/>
    </row>
    <row r="18" ht="19.5" customHeight="1" spans="1:15">
      <c r="A18" s="294"/>
      <c r="B18" s="88"/>
      <c r="C18" s="88"/>
      <c r="D18" s="295"/>
      <c r="E18" s="88"/>
      <c r="F18" s="88"/>
      <c r="G18" s="88"/>
      <c r="H18" s="88"/>
      <c r="I18" s="273"/>
      <c r="J18" s="92"/>
      <c r="K18" s="296"/>
      <c r="L18" s="281"/>
      <c r="M18" s="281"/>
      <c r="N18" s="281"/>
      <c r="O18" s="281"/>
    </row>
    <row r="19" ht="19.5" customHeight="1" spans="1:15">
      <c r="A19" s="294"/>
      <c r="B19" s="88"/>
      <c r="C19" s="88"/>
      <c r="D19" s="295"/>
      <c r="E19" s="295"/>
      <c r="F19" s="295"/>
      <c r="G19" s="295"/>
      <c r="H19" s="295"/>
      <c r="I19" s="273"/>
      <c r="J19" s="92"/>
      <c r="K19" s="296"/>
      <c r="L19" s="281"/>
      <c r="M19" s="281"/>
      <c r="N19" s="281"/>
      <c r="O19" s="281"/>
    </row>
    <row r="20" ht="14.25" spans="1:15">
      <c r="A20" s="297" t="s">
        <v>195</v>
      </c>
      <c r="D20" s="298"/>
      <c r="E20" s="298"/>
      <c r="F20" s="298"/>
      <c r="G20" s="298"/>
      <c r="H20" s="298"/>
      <c r="I20" s="298"/>
      <c r="J20" s="299"/>
      <c r="K20" s="299"/>
      <c r="L20" s="298"/>
      <c r="M20" s="298"/>
      <c r="N20" s="298"/>
      <c r="O20" s="298"/>
    </row>
    <row r="21" ht="14.25" spans="1:15">
      <c r="A21" s="269" t="s">
        <v>196</v>
      </c>
      <c r="D21" s="298"/>
      <c r="E21" s="298"/>
      <c r="F21" s="298"/>
      <c r="G21" s="298"/>
      <c r="H21" s="298"/>
      <c r="I21" s="298"/>
      <c r="J21" s="299"/>
      <c r="K21" s="299"/>
      <c r="L21" s="298"/>
      <c r="M21" s="298"/>
      <c r="N21" s="298"/>
      <c r="O21" s="298"/>
    </row>
    <row r="22" ht="14.25" spans="1:15">
      <c r="A22" s="298"/>
      <c r="B22" s="298"/>
      <c r="C22" s="298"/>
      <c r="D22" s="298"/>
      <c r="E22" s="298"/>
      <c r="F22" s="298"/>
      <c r="G22" s="298"/>
      <c r="H22" s="298"/>
      <c r="I22" s="298"/>
      <c r="J22" s="300" t="s">
        <v>197</v>
      </c>
      <c r="K22" s="300"/>
      <c r="L22" s="297" t="s">
        <v>198</v>
      </c>
      <c r="M22" s="297"/>
      <c r="N22" s="297" t="s">
        <v>199</v>
      </c>
    </row>
  </sheetData>
  <mergeCells count="14">
    <mergeCell ref="A1:O1"/>
    <mergeCell ref="B2:C2"/>
    <mergeCell ref="E2:H2"/>
    <mergeCell ref="K2:O2"/>
    <mergeCell ref="B3:H3"/>
    <mergeCell ref="J3:O3"/>
    <mergeCell ref="B14:C14"/>
    <mergeCell ref="D14:E14"/>
    <mergeCell ref="F14:H14"/>
    <mergeCell ref="B15:C15"/>
    <mergeCell ref="D15:E15"/>
    <mergeCell ref="F15:H15"/>
    <mergeCell ref="A3:A5"/>
    <mergeCell ref="I2:I19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50"/>
  <sheetViews>
    <sheetView zoomScale="125" zoomScaleNormal="125" topLeftCell="A4" workbookViewId="0">
      <selection activeCell="A9" sqref="A9:K9"/>
    </sheetView>
  </sheetViews>
  <sheetFormatPr defaultColWidth="10" defaultRowHeight="16.5" customHeight="1"/>
  <cols>
    <col min="1" max="1" width="10.8" style="93" customWidth="1"/>
    <col min="2" max="2" width="10" style="93"/>
    <col min="3" max="3" width="12" style="93" customWidth="1"/>
    <col min="4" max="6" width="10" style="93"/>
    <col min="7" max="7" width="16.2" style="93" customWidth="1"/>
    <col min="8" max="16384" width="10" style="93"/>
  </cols>
  <sheetData>
    <row r="1" ht="22.5" customHeight="1" spans="1:11">
      <c r="A1" s="174" t="s">
        <v>200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7.25" customHeight="1" spans="1:11">
      <c r="A2" s="175" t="s">
        <v>53</v>
      </c>
      <c r="B2" s="96" t="s">
        <v>54</v>
      </c>
      <c r="C2" s="96"/>
      <c r="D2" s="176" t="s">
        <v>55</v>
      </c>
      <c r="E2" s="176"/>
      <c r="F2" s="96" t="str">
        <f>首期!F2</f>
        <v>青岛锦瑞麟服装有限公司</v>
      </c>
      <c r="G2" s="96"/>
      <c r="H2" s="177" t="s">
        <v>57</v>
      </c>
      <c r="I2" s="178" t="str">
        <f>首期!I2</f>
        <v>青岛锦瑞麟松尚分厂</v>
      </c>
      <c r="J2" s="178"/>
      <c r="K2" s="179"/>
    </row>
    <row r="3" customHeight="1" spans="1:11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ht="36" customHeight="1" spans="1:11">
      <c r="A4" s="186" t="s">
        <v>62</v>
      </c>
      <c r="B4" s="187" t="str">
        <f>首期!B4</f>
        <v>TAMMAO91083</v>
      </c>
      <c r="C4" s="188"/>
      <c r="D4" s="186" t="s">
        <v>64</v>
      </c>
      <c r="E4" s="189"/>
      <c r="F4" s="190">
        <f>首期!F4</f>
        <v>46252</v>
      </c>
      <c r="G4" s="191"/>
      <c r="H4" s="186" t="s">
        <v>201</v>
      </c>
      <c r="I4" s="189"/>
      <c r="J4" s="187" t="s">
        <v>66</v>
      </c>
      <c r="K4" s="188" t="s">
        <v>67</v>
      </c>
    </row>
    <row r="5" customHeight="1" spans="1:11">
      <c r="A5" s="192" t="s">
        <v>68</v>
      </c>
      <c r="B5" s="187" t="str">
        <f>首期!B5</f>
        <v>男式软壳裤</v>
      </c>
      <c r="C5" s="188"/>
      <c r="D5" s="186" t="s">
        <v>202</v>
      </c>
      <c r="E5" s="189"/>
      <c r="F5" s="193">
        <v>0.5</v>
      </c>
      <c r="G5" s="194"/>
      <c r="H5" s="186" t="s">
        <v>203</v>
      </c>
      <c r="I5" s="189"/>
      <c r="J5" s="187" t="s">
        <v>66</v>
      </c>
      <c r="K5" s="188" t="s">
        <v>67</v>
      </c>
    </row>
    <row r="6" customHeight="1" spans="1:11">
      <c r="A6" s="186" t="s">
        <v>72</v>
      </c>
      <c r="B6" s="106">
        <f>首期!B6</f>
        <v>2</v>
      </c>
      <c r="C6" s="194">
        <f>首期!C6</f>
        <v>6</v>
      </c>
      <c r="D6" s="186" t="s">
        <v>204</v>
      </c>
      <c r="E6" s="189"/>
      <c r="F6" s="193">
        <v>0.5</v>
      </c>
      <c r="G6" s="194"/>
      <c r="H6" s="195" t="s">
        <v>205</v>
      </c>
      <c r="I6" s="196"/>
      <c r="J6" s="196"/>
      <c r="K6" s="197"/>
    </row>
    <row r="7" customHeight="1" spans="1:11">
      <c r="A7" s="186" t="s">
        <v>75</v>
      </c>
      <c r="B7" s="198">
        <f>首期!B7</f>
        <v>22000</v>
      </c>
      <c r="C7" s="199"/>
      <c r="D7" s="186" t="s">
        <v>206</v>
      </c>
      <c r="E7" s="189"/>
      <c r="F7" s="193">
        <v>0.3</v>
      </c>
      <c r="G7" s="194"/>
      <c r="H7" s="200" t="s">
        <v>207</v>
      </c>
      <c r="I7" s="187"/>
      <c r="J7" s="187"/>
      <c r="K7" s="188"/>
    </row>
    <row r="8" ht="48" customHeight="1" spans="1:11">
      <c r="A8" s="201" t="s">
        <v>78</v>
      </c>
      <c r="B8" s="202" t="str">
        <f>首期!B8</f>
        <v>系统暂无</v>
      </c>
      <c r="C8" s="203"/>
      <c r="D8" s="204" t="s">
        <v>80</v>
      </c>
      <c r="E8" s="205"/>
      <c r="F8" s="206">
        <v>45866</v>
      </c>
      <c r="G8" s="207"/>
      <c r="H8" s="204"/>
      <c r="I8" s="205"/>
      <c r="J8" s="205"/>
      <c r="K8" s="208"/>
    </row>
    <row r="9" customHeight="1" spans="1:11">
      <c r="A9" s="209" t="s">
        <v>208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customHeight="1" spans="1:11">
      <c r="A10" s="210" t="s">
        <v>84</v>
      </c>
      <c r="B10" s="211" t="s">
        <v>85</v>
      </c>
      <c r="C10" s="212" t="s">
        <v>86</v>
      </c>
      <c r="D10" s="213"/>
      <c r="E10" s="214" t="s">
        <v>89</v>
      </c>
      <c r="F10" s="211" t="s">
        <v>85</v>
      </c>
      <c r="G10" s="212" t="s">
        <v>86</v>
      </c>
      <c r="H10" s="211"/>
      <c r="I10" s="214" t="s">
        <v>87</v>
      </c>
      <c r="J10" s="211" t="s">
        <v>85</v>
      </c>
      <c r="K10" s="215" t="s">
        <v>86</v>
      </c>
    </row>
    <row r="11" customHeight="1" spans="1:11">
      <c r="A11" s="192" t="s">
        <v>90</v>
      </c>
      <c r="B11" s="216" t="s">
        <v>85</v>
      </c>
      <c r="C11" s="187" t="s">
        <v>86</v>
      </c>
      <c r="D11" s="217"/>
      <c r="E11" s="218" t="s">
        <v>92</v>
      </c>
      <c r="F11" s="216" t="s">
        <v>85</v>
      </c>
      <c r="G11" s="187" t="s">
        <v>86</v>
      </c>
      <c r="H11" s="216"/>
      <c r="I11" s="218" t="s">
        <v>97</v>
      </c>
      <c r="J11" s="216" t="s">
        <v>85</v>
      </c>
      <c r="K11" s="188" t="s">
        <v>86</v>
      </c>
    </row>
    <row r="12" customHeight="1" spans="1:11">
      <c r="A12" s="204" t="s">
        <v>209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8"/>
    </row>
    <row r="13" customHeight="1" spans="1:11">
      <c r="A13" s="219" t="s">
        <v>210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customHeight="1" spans="1:11">
      <c r="A14" s="220" t="s">
        <v>211</v>
      </c>
      <c r="B14" s="221"/>
      <c r="C14" s="221"/>
      <c r="D14" s="221"/>
      <c r="E14" s="221"/>
      <c r="F14" s="221"/>
      <c r="G14" s="221"/>
      <c r="H14" s="222"/>
      <c r="I14" s="102"/>
      <c r="J14" s="102"/>
      <c r="K14" s="140"/>
    </row>
    <row r="15" customHeight="1" spans="1:11">
      <c r="A15" s="223" t="s">
        <v>212</v>
      </c>
      <c r="B15" s="224"/>
      <c r="C15" s="224"/>
      <c r="D15" s="224"/>
      <c r="E15" s="224"/>
      <c r="F15" s="224"/>
      <c r="G15" s="224"/>
      <c r="H15" s="225"/>
      <c r="I15" s="165"/>
      <c r="J15" s="226"/>
      <c r="K15" s="227"/>
    </row>
    <row r="16" customHeight="1" spans="1:11">
      <c r="A16" s="228"/>
      <c r="B16" s="229"/>
      <c r="C16" s="229"/>
      <c r="D16" s="229"/>
      <c r="E16" s="229"/>
      <c r="F16" s="229"/>
      <c r="G16" s="229"/>
      <c r="H16" s="229"/>
      <c r="I16" s="229"/>
      <c r="J16" s="229"/>
      <c r="K16" s="230"/>
    </row>
    <row r="17" customHeight="1" spans="1:11">
      <c r="A17" s="219" t="s">
        <v>213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customHeight="1" spans="1:11">
      <c r="A18" s="231" t="s">
        <v>214</v>
      </c>
      <c r="B18" s="232"/>
      <c r="C18" s="232"/>
      <c r="D18" s="232"/>
      <c r="E18" s="233"/>
      <c r="F18" s="233"/>
      <c r="G18" s="233"/>
      <c r="H18" s="233"/>
      <c r="I18" s="102"/>
      <c r="J18" s="102"/>
      <c r="K18" s="140"/>
    </row>
    <row r="19" customHeight="1" spans="1:11">
      <c r="A19" s="234" t="s">
        <v>215</v>
      </c>
      <c r="B19" s="235"/>
      <c r="C19" s="235"/>
      <c r="D19" s="236"/>
      <c r="E19" s="134"/>
      <c r="F19" s="135"/>
      <c r="G19" s="135"/>
      <c r="H19" s="237"/>
      <c r="I19" s="165"/>
      <c r="J19" s="226"/>
      <c r="K19" s="227"/>
    </row>
    <row r="20" customHeight="1" spans="1:11">
      <c r="A20" s="228"/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customHeight="1" spans="1:11">
      <c r="A21" s="238" t="s">
        <v>121</v>
      </c>
      <c r="B21" s="238"/>
      <c r="C21" s="238"/>
      <c r="D21" s="238"/>
      <c r="E21" s="238"/>
      <c r="F21" s="238"/>
      <c r="G21" s="238"/>
      <c r="H21" s="238"/>
      <c r="I21" s="238"/>
      <c r="J21" s="238"/>
      <c r="K21" s="238"/>
    </row>
    <row r="22" customHeight="1" spans="1:11">
      <c r="A22" s="95" t="s">
        <v>122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40"/>
    </row>
    <row r="23" customHeight="1" spans="1:11">
      <c r="A23" s="112" t="s">
        <v>123</v>
      </c>
      <c r="B23" s="114"/>
      <c r="C23" s="187" t="s">
        <v>66</v>
      </c>
      <c r="D23" s="187" t="s">
        <v>67</v>
      </c>
      <c r="E23" s="110"/>
      <c r="F23" s="110"/>
      <c r="G23" s="110"/>
      <c r="H23" s="110"/>
      <c r="I23" s="110"/>
      <c r="J23" s="110"/>
      <c r="K23" s="111"/>
    </row>
    <row r="24" customHeight="1" spans="1:11">
      <c r="A24" s="186" t="s">
        <v>216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8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41"/>
    </row>
    <row r="26" customHeight="1" spans="1:11">
      <c r="A26" s="209" t="s">
        <v>134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customHeight="1" spans="1:11">
      <c r="A27" s="180" t="s">
        <v>135</v>
      </c>
      <c r="B27" s="212" t="s">
        <v>95</v>
      </c>
      <c r="C27" s="212" t="s">
        <v>96</v>
      </c>
      <c r="D27" s="212" t="s">
        <v>88</v>
      </c>
      <c r="E27" s="181" t="s">
        <v>136</v>
      </c>
      <c r="F27" s="212" t="s">
        <v>95</v>
      </c>
      <c r="G27" s="212" t="s">
        <v>96</v>
      </c>
      <c r="H27" s="212" t="s">
        <v>88</v>
      </c>
      <c r="I27" s="181" t="s">
        <v>137</v>
      </c>
      <c r="J27" s="212" t="s">
        <v>95</v>
      </c>
      <c r="K27" s="215" t="s">
        <v>96</v>
      </c>
    </row>
    <row r="28" customHeight="1" spans="1:11">
      <c r="A28" s="195" t="s">
        <v>87</v>
      </c>
      <c r="B28" s="187" t="s">
        <v>95</v>
      </c>
      <c r="C28" s="187" t="s">
        <v>96</v>
      </c>
      <c r="D28" s="187" t="s">
        <v>88</v>
      </c>
      <c r="E28" s="196" t="s">
        <v>94</v>
      </c>
      <c r="F28" s="187" t="s">
        <v>95</v>
      </c>
      <c r="G28" s="187" t="s">
        <v>96</v>
      </c>
      <c r="H28" s="187" t="s">
        <v>88</v>
      </c>
      <c r="I28" s="196" t="s">
        <v>105</v>
      </c>
      <c r="J28" s="187" t="s">
        <v>95</v>
      </c>
      <c r="K28" s="188" t="s">
        <v>96</v>
      </c>
    </row>
    <row r="29" customHeight="1" spans="1:11">
      <c r="A29" s="186" t="s">
        <v>217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41"/>
    </row>
    <row r="30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customHeight="1" spans="1:11">
      <c r="A31" s="209" t="s">
        <v>218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</row>
    <row r="32" ht="17.25" customHeight="1" spans="1:11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ht="17.25" customHeight="1" spans="1:11">
      <c r="A33" s="152" t="s">
        <v>127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4"/>
    </row>
    <row r="34" ht="17.25" customHeight="1" spans="1:11">
      <c r="A34" s="152" t="s">
        <v>219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4"/>
    </row>
    <row r="35" ht="17.25" customHeight="1" spans="1:11">
      <c r="A35" s="152" t="s">
        <v>220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4"/>
    </row>
    <row r="36" ht="17.25" customHeight="1" spans="1:11">
      <c r="A36" s="155" t="s">
        <v>221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7"/>
    </row>
    <row r="37" ht="17.25" customHeight="1" spans="1:11">
      <c r="A37" s="155" t="s">
        <v>222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7"/>
    </row>
    <row r="38" ht="17.25" customHeight="1" spans="1:11">
      <c r="A38" s="155" t="s">
        <v>223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7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ht="17.25" customHeight="1" spans="1:11">
      <c r="A41" s="242" t="s">
        <v>133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customHeight="1" spans="1:11">
      <c r="A42" s="209" t="s">
        <v>224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</row>
    <row r="43" ht="18" customHeight="1" spans="1:11">
      <c r="A43" s="137" t="s">
        <v>209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9"/>
    </row>
    <row r="44" ht="18" customHeight="1" spans="1:11">
      <c r="A44" s="137"/>
      <c r="B44" s="138"/>
      <c r="C44" s="138"/>
      <c r="D44" s="138"/>
      <c r="E44" s="138"/>
      <c r="F44" s="138"/>
      <c r="G44" s="138"/>
      <c r="H44" s="138"/>
      <c r="I44" s="138"/>
      <c r="J44" s="138"/>
      <c r="K44" s="139"/>
    </row>
    <row r="45" ht="18" customHeight="1" spans="1:11">
      <c r="A45" s="239"/>
      <c r="B45" s="240"/>
      <c r="C45" s="240"/>
      <c r="D45" s="240"/>
      <c r="E45" s="240"/>
      <c r="F45" s="240"/>
      <c r="G45" s="240"/>
      <c r="H45" s="240"/>
      <c r="I45" s="240"/>
      <c r="J45" s="240"/>
      <c r="K45" s="241"/>
    </row>
    <row r="46" ht="21" customHeight="1" spans="1:11">
      <c r="A46" s="251" t="s">
        <v>141</v>
      </c>
      <c r="B46" s="252" t="s">
        <v>225</v>
      </c>
      <c r="C46" s="252"/>
      <c r="D46" s="253" t="s">
        <v>143</v>
      </c>
      <c r="E46" s="254" t="s">
        <v>226</v>
      </c>
      <c r="F46" s="253" t="s">
        <v>145</v>
      </c>
      <c r="G46" s="255">
        <v>45711</v>
      </c>
      <c r="H46" s="256" t="s">
        <v>146</v>
      </c>
      <c r="I46" s="256"/>
      <c r="J46" s="252" t="s">
        <v>226</v>
      </c>
      <c r="K46" s="257"/>
    </row>
    <row r="47" customHeight="1" spans="1:11">
      <c r="A47" s="258" t="s">
        <v>147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60"/>
    </row>
    <row r="48" customHeight="1" spans="1:11">
      <c r="A48" s="261" t="s">
        <v>227</v>
      </c>
      <c r="B48" s="262"/>
      <c r="C48" s="262"/>
      <c r="D48" s="262"/>
      <c r="E48" s="262"/>
      <c r="F48" s="262"/>
      <c r="G48" s="262"/>
      <c r="H48" s="262"/>
      <c r="I48" s="262"/>
      <c r="J48" s="262"/>
      <c r="K48" s="263"/>
    </row>
    <row r="49" customHeight="1" spans="1:11">
      <c r="A49" s="264"/>
      <c r="B49" s="265"/>
      <c r="C49" s="265"/>
      <c r="D49" s="265"/>
      <c r="E49" s="265"/>
      <c r="F49" s="265"/>
      <c r="G49" s="265"/>
      <c r="H49" s="265"/>
      <c r="I49" s="265"/>
      <c r="J49" s="265"/>
      <c r="K49" s="266"/>
    </row>
    <row r="50" ht="21" customHeight="1" spans="1:11">
      <c r="A50" s="251" t="s">
        <v>141</v>
      </c>
      <c r="B50" s="252"/>
      <c r="C50" s="252"/>
      <c r="D50" s="253" t="s">
        <v>143</v>
      </c>
      <c r="E50" s="253"/>
      <c r="F50" s="253" t="s">
        <v>145</v>
      </c>
      <c r="G50" s="253"/>
      <c r="H50" s="256" t="s">
        <v>146</v>
      </c>
      <c r="I50" s="256"/>
      <c r="J50" s="267"/>
      <c r="K50" s="26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396240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19"/>
  <sheetViews>
    <sheetView zoomScale="80" zoomScaleNormal="80" workbookViewId="0">
      <selection activeCell="K20" sqref="K20"/>
    </sheetView>
  </sheetViews>
  <sheetFormatPr defaultColWidth="9" defaultRowHeight="31.05" customHeight="1"/>
  <cols>
    <col min="1" max="1" width="17.2" style="67" customWidth="1"/>
    <col min="2" max="7" width="9.3" style="67" customWidth="1"/>
    <col min="8" max="9" width="9.4" style="67" customWidth="1"/>
    <col min="10" max="10" width="16.5" style="67" customWidth="1"/>
    <col min="11" max="11" width="17" style="67" customWidth="1"/>
    <col min="12" max="12" width="18.5" style="67" customWidth="1"/>
    <col min="13" max="13" width="16.7" style="67" customWidth="1"/>
    <col min="14" max="14" width="14.2" style="67" customWidth="1"/>
    <col min="15" max="15" width="16.3" style="67" customWidth="1"/>
    <col min="16" max="16384" width="9" style="67"/>
  </cols>
  <sheetData>
    <row r="1" ht="60" customHeight="1" spans="1:15">
      <c r="A1" s="68" t="s">
        <v>149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customHeight="1" spans="1:15">
      <c r="A2" s="70" t="s">
        <v>62</v>
      </c>
      <c r="B2" s="71" t="str">
        <f>首期!B4</f>
        <v>TAMMAO91083</v>
      </c>
      <c r="C2" s="71"/>
      <c r="D2" s="72" t="s">
        <v>68</v>
      </c>
      <c r="E2" s="71" t="str">
        <f>首期!B5</f>
        <v>男式软壳裤</v>
      </c>
      <c r="F2" s="71"/>
      <c r="G2" s="71"/>
      <c r="H2" s="71"/>
      <c r="I2" s="73"/>
      <c r="J2" s="74" t="s">
        <v>57</v>
      </c>
      <c r="K2" s="75" t="str">
        <f>首期!I2</f>
        <v>青岛锦瑞麟松尚分厂</v>
      </c>
      <c r="L2" s="75"/>
      <c r="M2" s="75"/>
      <c r="N2" s="75"/>
      <c r="O2" s="76"/>
    </row>
    <row r="3" customHeight="1" spans="1:15">
      <c r="A3" s="77" t="s">
        <v>150</v>
      </c>
      <c r="B3" s="77" t="s">
        <v>151</v>
      </c>
      <c r="C3" s="77"/>
      <c r="D3" s="77"/>
      <c r="E3" s="77"/>
      <c r="F3" s="77"/>
      <c r="G3" s="77"/>
      <c r="H3" s="77"/>
      <c r="I3" s="78"/>
      <c r="J3" s="77" t="s">
        <v>152</v>
      </c>
      <c r="K3" s="77"/>
      <c r="L3" s="77"/>
      <c r="M3" s="77"/>
      <c r="N3" s="77"/>
      <c r="O3" s="79"/>
    </row>
    <row r="4" customHeight="1" spans="1:15">
      <c r="A4" s="77"/>
      <c r="B4" s="80" t="s">
        <v>153</v>
      </c>
      <c r="C4" s="80" t="s">
        <v>154</v>
      </c>
      <c r="D4" s="81" t="s">
        <v>155</v>
      </c>
      <c r="E4" s="81" t="s">
        <v>156</v>
      </c>
      <c r="F4" s="81" t="s">
        <v>157</v>
      </c>
      <c r="G4" s="81" t="s">
        <v>158</v>
      </c>
      <c r="H4" s="81" t="s">
        <v>159</v>
      </c>
      <c r="I4" s="82"/>
      <c r="J4" s="83" t="s">
        <v>228</v>
      </c>
      <c r="K4" s="83" t="s">
        <v>229</v>
      </c>
      <c r="L4" s="83" t="s">
        <v>230</v>
      </c>
      <c r="M4" s="83" t="s">
        <v>231</v>
      </c>
      <c r="N4" s="83" t="s">
        <v>232</v>
      </c>
      <c r="O4" s="83" t="s">
        <v>233</v>
      </c>
    </row>
    <row r="5" customHeight="1" spans="1:15">
      <c r="A5" s="77"/>
      <c r="B5" s="84" t="s">
        <v>162</v>
      </c>
      <c r="C5" s="81" t="s">
        <v>163</v>
      </c>
      <c r="D5" s="81" t="s">
        <v>164</v>
      </c>
      <c r="E5" s="81" t="s">
        <v>165</v>
      </c>
      <c r="F5" s="81" t="s">
        <v>166</v>
      </c>
      <c r="G5" s="81" t="s">
        <v>167</v>
      </c>
      <c r="H5" s="81" t="s">
        <v>168</v>
      </c>
      <c r="I5" s="82"/>
      <c r="J5" s="90" t="s">
        <v>234</v>
      </c>
      <c r="K5" s="90" t="s">
        <v>234</v>
      </c>
      <c r="L5" s="90" t="s">
        <v>234</v>
      </c>
      <c r="M5" s="90" t="s">
        <v>234</v>
      </c>
      <c r="N5" s="90" t="s">
        <v>234</v>
      </c>
      <c r="O5" s="90" t="s">
        <v>234</v>
      </c>
    </row>
    <row r="6" customHeight="1" spans="1:15">
      <c r="A6" s="86" t="s">
        <v>235</v>
      </c>
      <c r="B6" s="84">
        <v>98.8</v>
      </c>
      <c r="C6" s="81">
        <v>100.9</v>
      </c>
      <c r="D6" s="87">
        <v>103</v>
      </c>
      <c r="E6" s="88">
        <f t="shared" ref="E6:H6" si="0">D6+2.1</f>
        <v>105.1</v>
      </c>
      <c r="F6" s="88">
        <f t="shared" si="0"/>
        <v>107.2</v>
      </c>
      <c r="G6" s="88">
        <f t="shared" si="0"/>
        <v>109.3</v>
      </c>
      <c r="H6" s="88">
        <f t="shared" si="0"/>
        <v>111.4</v>
      </c>
      <c r="I6" s="89"/>
      <c r="J6" s="90" t="s">
        <v>236</v>
      </c>
      <c r="K6" s="90" t="s">
        <v>237</v>
      </c>
      <c r="L6" s="90" t="s">
        <v>238</v>
      </c>
      <c r="M6" s="90" t="s">
        <v>238</v>
      </c>
      <c r="N6" s="90" t="s">
        <v>239</v>
      </c>
      <c r="O6" s="91" t="s">
        <v>240</v>
      </c>
    </row>
    <row r="7" customHeight="1" spans="1:15">
      <c r="A7" s="86" t="s">
        <v>241</v>
      </c>
      <c r="B7" s="88">
        <v>72</v>
      </c>
      <c r="C7" s="88">
        <v>73.5</v>
      </c>
      <c r="D7" s="87">
        <v>75</v>
      </c>
      <c r="E7" s="88">
        <f t="shared" ref="E7:H7" si="1">D7+1.5</f>
        <v>76.5</v>
      </c>
      <c r="F7" s="88">
        <f t="shared" si="1"/>
        <v>78</v>
      </c>
      <c r="G7" s="88">
        <f t="shared" si="1"/>
        <v>79.5</v>
      </c>
      <c r="H7" s="88">
        <f t="shared" si="1"/>
        <v>81</v>
      </c>
      <c r="I7" s="89"/>
      <c r="J7" s="90" t="s">
        <v>242</v>
      </c>
      <c r="K7" s="90" t="s">
        <v>243</v>
      </c>
      <c r="L7" s="90" t="s">
        <v>243</v>
      </c>
      <c r="M7" s="90" t="s">
        <v>242</v>
      </c>
      <c r="N7" s="90" t="s">
        <v>242</v>
      </c>
      <c r="O7" s="91" t="s">
        <v>242</v>
      </c>
    </row>
    <row r="8" customHeight="1" spans="1:15">
      <c r="A8" s="86" t="s">
        <v>244</v>
      </c>
      <c r="B8" s="88">
        <v>77</v>
      </c>
      <c r="C8" s="88">
        <v>81</v>
      </c>
      <c r="D8" s="87">
        <v>85</v>
      </c>
      <c r="E8" s="88">
        <f t="shared" ref="E8:E10" si="2">D8+4</f>
        <v>89</v>
      </c>
      <c r="F8" s="88">
        <f>E8+5</f>
        <v>94</v>
      </c>
      <c r="G8" s="88">
        <f>F8+6</f>
        <v>100</v>
      </c>
      <c r="H8" s="88">
        <f>G8+6</f>
        <v>106</v>
      </c>
      <c r="I8" s="89"/>
      <c r="J8" s="90" t="s">
        <v>240</v>
      </c>
      <c r="K8" s="90" t="s">
        <v>240</v>
      </c>
      <c r="L8" s="90" t="s">
        <v>240</v>
      </c>
      <c r="M8" s="92" t="s">
        <v>240</v>
      </c>
      <c r="N8" s="92" t="s">
        <v>240</v>
      </c>
      <c r="O8" s="91" t="s">
        <v>240</v>
      </c>
    </row>
    <row r="9" customHeight="1" spans="1:15">
      <c r="A9" s="86" t="s">
        <v>245</v>
      </c>
      <c r="B9" s="88">
        <v>80</v>
      </c>
      <c r="C9" s="88">
        <v>84</v>
      </c>
      <c r="D9" s="87" t="s">
        <v>246</v>
      </c>
      <c r="E9" s="88">
        <f t="shared" si="2"/>
        <v>92</v>
      </c>
      <c r="F9" s="88">
        <f>E9+5</f>
        <v>97</v>
      </c>
      <c r="G9" s="88">
        <f>F9+6</f>
        <v>103</v>
      </c>
      <c r="H9" s="88">
        <f>G9+6</f>
        <v>109</v>
      </c>
      <c r="I9" s="89"/>
      <c r="J9" s="90" t="s">
        <v>240</v>
      </c>
      <c r="K9" s="90" t="s">
        <v>247</v>
      </c>
      <c r="L9" s="90" t="s">
        <v>240</v>
      </c>
      <c r="M9" s="92" t="s">
        <v>240</v>
      </c>
      <c r="N9" s="92" t="s">
        <v>240</v>
      </c>
      <c r="O9" s="91" t="s">
        <v>248</v>
      </c>
    </row>
    <row r="10" customHeight="1" spans="1:15">
      <c r="A10" s="86" t="s">
        <v>177</v>
      </c>
      <c r="B10" s="88">
        <v>100.8</v>
      </c>
      <c r="C10" s="88">
        <v>104.4</v>
      </c>
      <c r="D10" s="87" t="s">
        <v>249</v>
      </c>
      <c r="E10" s="88">
        <f t="shared" si="2"/>
        <v>112</v>
      </c>
      <c r="F10" s="88">
        <f t="shared" ref="F10:H10" si="3">E10+4</f>
        <v>116</v>
      </c>
      <c r="G10" s="88">
        <f t="shared" si="3"/>
        <v>120</v>
      </c>
      <c r="H10" s="88">
        <f t="shared" si="3"/>
        <v>124</v>
      </c>
      <c r="I10" s="89"/>
      <c r="J10" s="90" t="s">
        <v>250</v>
      </c>
      <c r="K10" s="90" t="s">
        <v>251</v>
      </c>
      <c r="L10" s="90" t="s">
        <v>252</v>
      </c>
      <c r="M10" s="92" t="s">
        <v>240</v>
      </c>
      <c r="N10" s="90" t="s">
        <v>252</v>
      </c>
      <c r="O10" s="91" t="s">
        <v>240</v>
      </c>
    </row>
    <row r="11" customHeight="1" spans="1:15">
      <c r="A11" s="86" t="s">
        <v>253</v>
      </c>
      <c r="B11" s="88">
        <v>30.7</v>
      </c>
      <c r="C11" s="88">
        <v>31.9</v>
      </c>
      <c r="D11" s="87">
        <v>33</v>
      </c>
      <c r="E11" s="88">
        <f t="shared" ref="E11:H11" si="4">D11+2.6/2</f>
        <v>34.3</v>
      </c>
      <c r="F11" s="88">
        <f t="shared" si="4"/>
        <v>35.6</v>
      </c>
      <c r="G11" s="88">
        <f t="shared" si="4"/>
        <v>36.9</v>
      </c>
      <c r="H11" s="88">
        <f t="shared" si="4"/>
        <v>38.2</v>
      </c>
      <c r="I11" s="89"/>
      <c r="J11" s="92" t="s">
        <v>240</v>
      </c>
      <c r="K11" s="92" t="s">
        <v>240</v>
      </c>
      <c r="L11" s="92" t="s">
        <v>240</v>
      </c>
      <c r="M11" s="92" t="s">
        <v>240</v>
      </c>
      <c r="N11" s="92" t="s">
        <v>240</v>
      </c>
      <c r="O11" s="91" t="s">
        <v>240</v>
      </c>
    </row>
    <row r="12" customHeight="1" spans="1:15">
      <c r="A12" s="86" t="s">
        <v>181</v>
      </c>
      <c r="B12" s="88">
        <v>22.6</v>
      </c>
      <c r="C12" s="88">
        <v>23.3</v>
      </c>
      <c r="D12" s="87">
        <v>24</v>
      </c>
      <c r="E12" s="88">
        <f>D12+0.7</f>
        <v>24.7</v>
      </c>
      <c r="F12" s="88">
        <f>E12+0.7</f>
        <v>25.4</v>
      </c>
      <c r="G12" s="88">
        <f>F12+0.9</f>
        <v>26.3</v>
      </c>
      <c r="H12" s="88">
        <f>G12+0.9</f>
        <v>27.2</v>
      </c>
      <c r="I12" s="89"/>
      <c r="J12" s="92" t="s">
        <v>240</v>
      </c>
      <c r="K12" s="92" t="s">
        <v>240</v>
      </c>
      <c r="L12" s="92" t="s">
        <v>240</v>
      </c>
      <c r="M12" s="92" t="s">
        <v>240</v>
      </c>
      <c r="N12" s="92" t="s">
        <v>240</v>
      </c>
      <c r="O12" s="91" t="s">
        <v>240</v>
      </c>
    </row>
    <row r="13" customHeight="1" spans="1:15">
      <c r="A13" s="86" t="s">
        <v>183</v>
      </c>
      <c r="B13" s="88">
        <v>18.5</v>
      </c>
      <c r="C13" s="88">
        <v>19</v>
      </c>
      <c r="D13" s="87">
        <v>19.5</v>
      </c>
      <c r="E13" s="88">
        <f>D13+0.5</f>
        <v>20</v>
      </c>
      <c r="F13" s="88">
        <f>E13+0.5</f>
        <v>20.5</v>
      </c>
      <c r="G13" s="88">
        <f>F13+0.7</f>
        <v>21.2</v>
      </c>
      <c r="H13" s="88">
        <f>G13+0.7</f>
        <v>21.9</v>
      </c>
      <c r="I13" s="89"/>
      <c r="J13" s="90" t="s">
        <v>248</v>
      </c>
      <c r="K13" s="90" t="s">
        <v>254</v>
      </c>
      <c r="L13" s="92" t="s">
        <v>240</v>
      </c>
      <c r="M13" s="90" t="s">
        <v>191</v>
      </c>
      <c r="N13" s="90" t="s">
        <v>255</v>
      </c>
      <c r="O13" s="91" t="s">
        <v>240</v>
      </c>
    </row>
    <row r="14" customHeight="1" spans="1:15">
      <c r="A14" s="86" t="s">
        <v>256</v>
      </c>
      <c r="B14" s="88">
        <v>24.9</v>
      </c>
      <c r="C14" s="88">
        <v>25.6</v>
      </c>
      <c r="D14" s="87">
        <v>26.2</v>
      </c>
      <c r="E14" s="88">
        <f>D14+0.6</f>
        <v>26.8</v>
      </c>
      <c r="F14" s="88">
        <f>E14+0.7</f>
        <v>27.5</v>
      </c>
      <c r="G14" s="88">
        <f>F14+0.6</f>
        <v>28.1</v>
      </c>
      <c r="H14" s="88">
        <f>G14+0.7</f>
        <v>28.8</v>
      </c>
      <c r="I14" s="89"/>
      <c r="J14" s="92" t="s">
        <v>240</v>
      </c>
      <c r="K14" s="92" t="s">
        <v>240</v>
      </c>
      <c r="L14" s="92" t="s">
        <v>240</v>
      </c>
      <c r="M14" s="92" t="s">
        <v>240</v>
      </c>
      <c r="N14" s="92" t="s">
        <v>240</v>
      </c>
      <c r="O14" s="91" t="s">
        <v>240</v>
      </c>
    </row>
    <row r="15" customHeight="1" spans="1:15">
      <c r="A15" s="86" t="s">
        <v>257</v>
      </c>
      <c r="B15" s="88">
        <v>43.8</v>
      </c>
      <c r="C15" s="88">
        <v>44.7</v>
      </c>
      <c r="D15" s="87">
        <v>45.6</v>
      </c>
      <c r="E15" s="88">
        <f t="shared" ref="E15:H15" si="5">D15+1.1</f>
        <v>46.7</v>
      </c>
      <c r="F15" s="88">
        <f t="shared" si="5"/>
        <v>47.8</v>
      </c>
      <c r="G15" s="88">
        <f t="shared" si="5"/>
        <v>48.9</v>
      </c>
      <c r="H15" s="88">
        <f t="shared" si="5"/>
        <v>50</v>
      </c>
      <c r="I15" s="89"/>
      <c r="J15" s="92" t="s">
        <v>240</v>
      </c>
      <c r="K15" s="92" t="s">
        <v>240</v>
      </c>
      <c r="L15" s="92" t="s">
        <v>240</v>
      </c>
      <c r="M15" s="92" t="s">
        <v>240</v>
      </c>
      <c r="N15" s="92" t="s">
        <v>240</v>
      </c>
      <c r="O15" s="91" t="s">
        <v>240</v>
      </c>
    </row>
    <row r="16" customHeight="1" spans="1:15">
      <c r="A16" s="86" t="s">
        <v>258</v>
      </c>
      <c r="B16" s="88">
        <v>14.5</v>
      </c>
      <c r="C16" s="88">
        <v>14.5</v>
      </c>
      <c r="D16" s="87">
        <v>15</v>
      </c>
      <c r="E16" s="88">
        <f t="shared" ref="E16:H16" si="6">D16</f>
        <v>15</v>
      </c>
      <c r="F16" s="88">
        <f t="shared" ref="F16:F18" si="7">D16+1.5</f>
        <v>16.5</v>
      </c>
      <c r="G16" s="88">
        <f t="shared" si="6"/>
        <v>16.5</v>
      </c>
      <c r="H16" s="88">
        <f t="shared" si="6"/>
        <v>16.5</v>
      </c>
      <c r="I16" s="89"/>
      <c r="J16" s="92" t="s">
        <v>240</v>
      </c>
      <c r="K16" s="92" t="s">
        <v>240</v>
      </c>
      <c r="L16" s="92" t="s">
        <v>240</v>
      </c>
      <c r="M16" s="92" t="s">
        <v>240</v>
      </c>
      <c r="N16" s="92" t="s">
        <v>240</v>
      </c>
      <c r="O16" s="91" t="s">
        <v>240</v>
      </c>
    </row>
    <row r="17" customHeight="1" spans="1:15">
      <c r="A17" s="86" t="s">
        <v>259</v>
      </c>
      <c r="B17" s="88">
        <v>16.5</v>
      </c>
      <c r="C17" s="88">
        <v>16.5</v>
      </c>
      <c r="D17" s="87">
        <v>17</v>
      </c>
      <c r="E17" s="88">
        <f t="shared" ref="E17:H17" si="8">D17</f>
        <v>17</v>
      </c>
      <c r="F17" s="88">
        <f t="shared" si="7"/>
        <v>18.5</v>
      </c>
      <c r="G17" s="88">
        <f t="shared" si="8"/>
        <v>18.5</v>
      </c>
      <c r="H17" s="88">
        <f t="shared" si="8"/>
        <v>18.5</v>
      </c>
      <c r="I17" s="89"/>
      <c r="J17" s="92" t="s">
        <v>240</v>
      </c>
      <c r="K17" s="92" t="s">
        <v>240</v>
      </c>
      <c r="L17" s="92" t="s">
        <v>240</v>
      </c>
      <c r="M17" s="92" t="s">
        <v>240</v>
      </c>
      <c r="N17" s="92" t="s">
        <v>240</v>
      </c>
      <c r="O17" s="91" t="s">
        <v>240</v>
      </c>
    </row>
    <row r="18" customHeight="1" spans="1:15">
      <c r="A18" s="86" t="s">
        <v>260</v>
      </c>
      <c r="B18" s="88">
        <v>4</v>
      </c>
      <c r="C18" s="88">
        <v>4</v>
      </c>
      <c r="D18" s="87">
        <v>4</v>
      </c>
      <c r="E18" s="88">
        <f t="shared" ref="E18:H18" si="9">D18</f>
        <v>4</v>
      </c>
      <c r="F18" s="88">
        <f t="shared" si="7"/>
        <v>5.5</v>
      </c>
      <c r="G18" s="88">
        <f t="shared" si="9"/>
        <v>5.5</v>
      </c>
      <c r="H18" s="88">
        <f t="shared" si="9"/>
        <v>5.5</v>
      </c>
      <c r="I18" s="89"/>
      <c r="J18" s="92" t="s">
        <v>240</v>
      </c>
      <c r="K18" s="92" t="s">
        <v>240</v>
      </c>
      <c r="L18" s="92" t="s">
        <v>240</v>
      </c>
      <c r="M18" s="92" t="s">
        <v>240</v>
      </c>
      <c r="N18" s="92" t="s">
        <v>240</v>
      </c>
      <c r="O18" s="91" t="s">
        <v>240</v>
      </c>
    </row>
    <row r="19" customHeight="1" spans="1:15">
      <c r="A19" s="86" t="s">
        <v>261</v>
      </c>
      <c r="B19" s="88">
        <v>4</v>
      </c>
      <c r="C19" s="88">
        <v>4</v>
      </c>
      <c r="D19" s="87">
        <v>4</v>
      </c>
      <c r="E19" s="88">
        <f t="shared" ref="E19:H19" si="10">D19</f>
        <v>4</v>
      </c>
      <c r="F19" s="88">
        <f t="shared" si="10"/>
        <v>4</v>
      </c>
      <c r="G19" s="88">
        <f t="shared" si="10"/>
        <v>4</v>
      </c>
      <c r="H19" s="88">
        <f t="shared" si="10"/>
        <v>4</v>
      </c>
      <c r="I19" s="89"/>
      <c r="J19" s="92" t="s">
        <v>240</v>
      </c>
      <c r="K19" s="92" t="s">
        <v>240</v>
      </c>
      <c r="L19" s="92" t="s">
        <v>240</v>
      </c>
      <c r="M19" s="92" t="s">
        <v>240</v>
      </c>
      <c r="N19" s="92" t="s">
        <v>240</v>
      </c>
      <c r="O19" s="173" t="s">
        <v>240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45"/>
  <sheetViews>
    <sheetView zoomScale="125" zoomScaleNormal="125" workbookViewId="0">
      <selection activeCell="A26" sqref="A26:K26"/>
    </sheetView>
  </sheetViews>
  <sheetFormatPr defaultColWidth="10.2" defaultRowHeight="14.25"/>
  <cols>
    <col min="1" max="1" width="9.7" style="93" customWidth="1"/>
    <col min="2" max="2" width="11.2" style="93" customWidth="1"/>
    <col min="3" max="3" width="9.2" style="93" customWidth="1"/>
    <col min="4" max="4" width="9.5" style="93" customWidth="1"/>
    <col min="5" max="5" width="10.2" style="93" customWidth="1"/>
    <col min="6" max="6" width="10.3" style="93" customWidth="1"/>
    <col min="7" max="7" width="9.5" style="93" customWidth="1"/>
    <col min="8" max="8" width="9.2" style="93" customWidth="1"/>
    <col min="9" max="9" width="8.2" style="93" customWidth="1"/>
    <col min="10" max="10" width="10.5" style="93" customWidth="1"/>
    <col min="11" max="11" width="12.2" style="93" customWidth="1"/>
    <col min="12" max="16384" width="10.2" style="93"/>
  </cols>
  <sheetData>
    <row r="1" ht="26.25" spans="1:11">
      <c r="A1" s="94" t="s">
        <v>262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53</v>
      </c>
      <c r="B2" s="96" t="str">
        <f>首期!B2</f>
        <v>成人期货</v>
      </c>
      <c r="C2" s="96"/>
      <c r="D2" s="97" t="s">
        <v>62</v>
      </c>
      <c r="E2" s="98" t="str">
        <f>首期!B4</f>
        <v>TAMMAO91083</v>
      </c>
      <c r="F2" s="99" t="s">
        <v>263</v>
      </c>
      <c r="G2" s="100" t="str">
        <f>首期!B5</f>
        <v>男式软壳裤</v>
      </c>
      <c r="H2" s="101"/>
      <c r="I2" s="102" t="s">
        <v>57</v>
      </c>
      <c r="J2" s="103" t="str">
        <f>首期!I2</f>
        <v>青岛锦瑞麟松尚分厂</v>
      </c>
      <c r="K2" s="104"/>
    </row>
    <row r="3" spans="1:11">
      <c r="A3" s="105" t="s">
        <v>75</v>
      </c>
      <c r="B3" s="106">
        <v>1560</v>
      </c>
      <c r="C3" s="106"/>
      <c r="D3" s="107" t="s">
        <v>264</v>
      </c>
      <c r="E3" s="108">
        <v>45933</v>
      </c>
      <c r="F3" s="109"/>
      <c r="G3" s="109"/>
      <c r="H3" s="110" t="s">
        <v>265</v>
      </c>
      <c r="I3" s="110"/>
      <c r="J3" s="110"/>
      <c r="K3" s="111"/>
    </row>
    <row r="4" spans="1:11">
      <c r="A4" s="112" t="s">
        <v>72</v>
      </c>
      <c r="B4" s="113">
        <v>1</v>
      </c>
      <c r="C4" s="113">
        <v>6</v>
      </c>
      <c r="D4" s="114" t="s">
        <v>266</v>
      </c>
      <c r="E4" s="109" t="s">
        <v>267</v>
      </c>
      <c r="F4" s="109"/>
      <c r="G4" s="109"/>
      <c r="H4" s="114" t="s">
        <v>268</v>
      </c>
      <c r="I4" s="114"/>
      <c r="J4" s="115" t="s">
        <v>66</v>
      </c>
      <c r="K4" s="116" t="s">
        <v>67</v>
      </c>
    </row>
    <row r="5" spans="1:11">
      <c r="A5" s="112" t="s">
        <v>269</v>
      </c>
      <c r="B5" s="106" t="s">
        <v>270</v>
      </c>
      <c r="C5" s="106"/>
      <c r="D5" s="107" t="s">
        <v>271</v>
      </c>
      <c r="E5" s="107" t="s">
        <v>272</v>
      </c>
      <c r="F5" s="107" t="s">
        <v>273</v>
      </c>
      <c r="G5" s="107" t="s">
        <v>274</v>
      </c>
      <c r="H5" s="114" t="s">
        <v>275</v>
      </c>
      <c r="I5" s="114"/>
      <c r="J5" s="115" t="s">
        <v>66</v>
      </c>
      <c r="K5" s="116" t="s">
        <v>67</v>
      </c>
    </row>
    <row r="6" ht="15" spans="1:11">
      <c r="A6" s="117" t="s">
        <v>276</v>
      </c>
      <c r="B6" s="118">
        <v>125</v>
      </c>
      <c r="C6" s="118"/>
      <c r="D6" s="119" t="s">
        <v>277</v>
      </c>
      <c r="E6" s="120"/>
      <c r="F6" s="121">
        <v>1560</v>
      </c>
      <c r="G6" s="122"/>
      <c r="H6" s="123" t="s">
        <v>278</v>
      </c>
      <c r="I6" s="123"/>
      <c r="J6" s="124" t="s">
        <v>66</v>
      </c>
      <c r="K6" s="125" t="s">
        <v>67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279</v>
      </c>
      <c r="B8" s="99" t="s">
        <v>280</v>
      </c>
      <c r="C8" s="99" t="s">
        <v>281</v>
      </c>
      <c r="D8" s="99" t="s">
        <v>282</v>
      </c>
      <c r="E8" s="99" t="s">
        <v>283</v>
      </c>
      <c r="F8" s="99" t="s">
        <v>284</v>
      </c>
      <c r="G8" s="130" t="s">
        <v>285</v>
      </c>
      <c r="H8" s="131"/>
      <c r="I8" s="131"/>
      <c r="J8" s="131"/>
      <c r="K8" s="132"/>
    </row>
    <row r="9" spans="1:11">
      <c r="A9" s="112" t="s">
        <v>286</v>
      </c>
      <c r="B9" s="114"/>
      <c r="C9" s="115" t="s">
        <v>66</v>
      </c>
      <c r="D9" s="115" t="s">
        <v>67</v>
      </c>
      <c r="E9" s="107" t="s">
        <v>287</v>
      </c>
      <c r="F9" s="133" t="s">
        <v>288</v>
      </c>
      <c r="G9" s="134" t="s">
        <v>289</v>
      </c>
      <c r="H9" s="135"/>
      <c r="I9" s="135"/>
      <c r="J9" s="135"/>
      <c r="K9" s="136"/>
    </row>
    <row r="10" spans="1:11">
      <c r="A10" s="112" t="s">
        <v>290</v>
      </c>
      <c r="B10" s="114"/>
      <c r="C10" s="115" t="s">
        <v>66</v>
      </c>
      <c r="D10" s="115" t="s">
        <v>67</v>
      </c>
      <c r="E10" s="107" t="s">
        <v>291</v>
      </c>
      <c r="F10" s="133" t="s">
        <v>289</v>
      </c>
      <c r="G10" s="134" t="s">
        <v>292</v>
      </c>
      <c r="H10" s="135"/>
      <c r="I10" s="135"/>
      <c r="J10" s="135"/>
      <c r="K10" s="136"/>
    </row>
    <row r="11" spans="1:11">
      <c r="A11" s="137" t="s">
        <v>208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9"/>
    </row>
    <row r="12" spans="1:11">
      <c r="A12" s="105" t="s">
        <v>89</v>
      </c>
      <c r="B12" s="115" t="s">
        <v>85</v>
      </c>
      <c r="C12" s="115" t="s">
        <v>86</v>
      </c>
      <c r="D12" s="133"/>
      <c r="E12" s="107" t="s">
        <v>87</v>
      </c>
      <c r="F12" s="115" t="s">
        <v>85</v>
      </c>
      <c r="G12" s="115" t="s">
        <v>86</v>
      </c>
      <c r="H12" s="115"/>
      <c r="I12" s="107" t="s">
        <v>293</v>
      </c>
      <c r="J12" s="115" t="s">
        <v>85</v>
      </c>
      <c r="K12" s="116" t="s">
        <v>86</v>
      </c>
    </row>
    <row r="13" spans="1:11">
      <c r="A13" s="105" t="s">
        <v>92</v>
      </c>
      <c r="B13" s="115" t="s">
        <v>85</v>
      </c>
      <c r="C13" s="115" t="s">
        <v>86</v>
      </c>
      <c r="D13" s="133"/>
      <c r="E13" s="107" t="s">
        <v>97</v>
      </c>
      <c r="F13" s="115" t="s">
        <v>85</v>
      </c>
      <c r="G13" s="115" t="s">
        <v>86</v>
      </c>
      <c r="H13" s="115"/>
      <c r="I13" s="107" t="s">
        <v>294</v>
      </c>
      <c r="J13" s="115" t="s">
        <v>85</v>
      </c>
      <c r="K13" s="116" t="s">
        <v>86</v>
      </c>
    </row>
    <row r="14" ht="15" spans="1:11">
      <c r="A14" s="117" t="s">
        <v>295</v>
      </c>
      <c r="B14" s="124" t="s">
        <v>85</v>
      </c>
      <c r="C14" s="124" t="s">
        <v>86</v>
      </c>
      <c r="D14" s="120"/>
      <c r="E14" s="119" t="s">
        <v>296</v>
      </c>
      <c r="F14" s="124" t="s">
        <v>85</v>
      </c>
      <c r="G14" s="124" t="s">
        <v>86</v>
      </c>
      <c r="H14" s="124"/>
      <c r="I14" s="119" t="s">
        <v>297</v>
      </c>
      <c r="J14" s="124" t="s">
        <v>85</v>
      </c>
      <c r="K14" s="125" t="s">
        <v>86</v>
      </c>
    </row>
    <row r="15" ht="15" spans="1:11">
      <c r="A15" s="126" t="s">
        <v>195</v>
      </c>
      <c r="B15" s="128" t="s">
        <v>289</v>
      </c>
      <c r="C15" s="128"/>
      <c r="D15" s="127"/>
      <c r="E15" s="126"/>
      <c r="F15" s="128"/>
      <c r="G15" s="128"/>
      <c r="H15" s="128"/>
      <c r="I15" s="126"/>
      <c r="J15" s="128"/>
      <c r="K15" s="128"/>
    </row>
    <row r="16" spans="1:11">
      <c r="A16" s="95" t="s">
        <v>298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40"/>
    </row>
    <row r="17" spans="1:11">
      <c r="A17" s="112" t="s">
        <v>299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1"/>
    </row>
    <row r="18" spans="1:11">
      <c r="A18" s="112" t="s">
        <v>300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1"/>
    </row>
    <row r="19" spans="1:11">
      <c r="A19" s="142" t="s">
        <v>301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3"/>
      <c r="B20" s="135"/>
      <c r="C20" s="135"/>
      <c r="D20" s="135"/>
      <c r="E20" s="135"/>
      <c r="F20" s="135"/>
      <c r="G20" s="135"/>
      <c r="H20" s="135"/>
      <c r="I20" s="135"/>
      <c r="J20" s="135"/>
      <c r="K20" s="136"/>
    </row>
    <row r="21" spans="1:11">
      <c r="A21" s="143"/>
      <c r="B21" s="135"/>
      <c r="C21" s="135"/>
      <c r="D21" s="135"/>
      <c r="E21" s="135"/>
      <c r="F21" s="135"/>
      <c r="G21" s="135"/>
      <c r="H21" s="135"/>
      <c r="I21" s="135"/>
      <c r="J21" s="135"/>
      <c r="K21" s="136"/>
    </row>
    <row r="22" spans="1:11">
      <c r="A22" s="143"/>
      <c r="B22" s="135"/>
      <c r="C22" s="135"/>
      <c r="D22" s="135"/>
      <c r="E22" s="135"/>
      <c r="F22" s="135"/>
      <c r="G22" s="135"/>
      <c r="H22" s="135"/>
      <c r="I22" s="135"/>
      <c r="J22" s="135"/>
      <c r="K22" s="136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12" t="s">
        <v>123</v>
      </c>
      <c r="B24" s="114"/>
      <c r="C24" s="115" t="s">
        <v>66</v>
      </c>
      <c r="D24" s="115" t="s">
        <v>67</v>
      </c>
      <c r="E24" s="110"/>
      <c r="F24" s="110"/>
      <c r="G24" s="110"/>
      <c r="H24" s="110"/>
      <c r="I24" s="110"/>
      <c r="J24" s="110"/>
      <c r="K24" s="111"/>
    </row>
    <row r="25" ht="15" spans="1:11">
      <c r="A25" s="147" t="s">
        <v>302</v>
      </c>
      <c r="B25" s="148" t="s">
        <v>289</v>
      </c>
      <c r="C25" s="148"/>
      <c r="D25" s="148"/>
      <c r="E25" s="148"/>
      <c r="F25" s="148"/>
      <c r="G25" s="148"/>
      <c r="H25" s="148"/>
      <c r="I25" s="148"/>
      <c r="J25" s="148"/>
      <c r="K25" s="149"/>
    </row>
    <row r="26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303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2"/>
    </row>
    <row r="28" spans="1:11">
      <c r="A28" s="152" t="s">
        <v>304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pans="1:11">
      <c r="A29" s="152" t="s">
        <v>305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4"/>
    </row>
    <row r="30" spans="1:11">
      <c r="A30" s="152" t="s">
        <v>306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4"/>
    </row>
    <row r="31" spans="1:11">
      <c r="A31" s="155" t="s">
        <v>307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spans="1:11">
      <c r="A32" s="155" t="s">
        <v>308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7"/>
    </row>
    <row r="33" ht="22.95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7"/>
    </row>
    <row r="34" ht="22.95" customHeight="1" spans="1:11">
      <c r="A34" s="143"/>
      <c r="B34" s="135"/>
      <c r="C34" s="135"/>
      <c r="D34" s="135"/>
      <c r="E34" s="135"/>
      <c r="F34" s="135"/>
      <c r="G34" s="135"/>
      <c r="H34" s="135"/>
      <c r="I34" s="135"/>
      <c r="J34" s="135"/>
      <c r="K34" s="136"/>
    </row>
    <row r="35" ht="22.95" customHeight="1" spans="1:11">
      <c r="A35" s="158"/>
      <c r="B35" s="135"/>
      <c r="C35" s="135"/>
      <c r="D35" s="135"/>
      <c r="E35" s="135"/>
      <c r="F35" s="135"/>
      <c r="G35" s="135"/>
      <c r="H35" s="135"/>
      <c r="I35" s="135"/>
      <c r="J35" s="135"/>
      <c r="K35" s="136"/>
    </row>
    <row r="36" ht="22.95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1"/>
    </row>
    <row r="37" ht="18.75" customHeight="1" spans="1:11">
      <c r="A37" s="162" t="s">
        <v>309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4"/>
    </row>
    <row r="38" ht="18.75" customHeight="1" spans="1:11">
      <c r="A38" s="112" t="s">
        <v>310</v>
      </c>
      <c r="B38" s="114"/>
      <c r="C38" s="114"/>
      <c r="D38" s="110" t="s">
        <v>311</v>
      </c>
      <c r="E38" s="110"/>
      <c r="F38" s="165" t="s">
        <v>312</v>
      </c>
      <c r="G38" s="166"/>
      <c r="H38" s="114" t="s">
        <v>313</v>
      </c>
      <c r="I38" s="114"/>
      <c r="J38" s="114" t="s">
        <v>314</v>
      </c>
      <c r="K38" s="141"/>
    </row>
    <row r="39" ht="18.75" customHeight="1" spans="1:11">
      <c r="A39" s="112" t="s">
        <v>195</v>
      </c>
      <c r="B39" s="167" t="s">
        <v>315</v>
      </c>
      <c r="C39" s="167"/>
      <c r="D39" s="167"/>
      <c r="E39" s="167"/>
      <c r="F39" s="167"/>
      <c r="G39" s="167"/>
      <c r="H39" s="167"/>
      <c r="I39" s="167"/>
      <c r="J39" s="167"/>
      <c r="K39" s="168"/>
    </row>
    <row r="40" ht="31.05" customHeight="1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1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1"/>
    </row>
    <row r="42" ht="31.95" customHeight="1" spans="1:11">
      <c r="A42" s="117" t="s">
        <v>141</v>
      </c>
      <c r="B42" s="169" t="s">
        <v>316</v>
      </c>
      <c r="C42" s="169"/>
      <c r="D42" s="119" t="s">
        <v>317</v>
      </c>
      <c r="E42" s="120" t="s">
        <v>318</v>
      </c>
      <c r="F42" s="119" t="s">
        <v>145</v>
      </c>
      <c r="G42" s="170">
        <v>9.8</v>
      </c>
      <c r="H42" s="171" t="s">
        <v>146</v>
      </c>
      <c r="I42" s="171"/>
      <c r="J42" s="169" t="s">
        <v>319</v>
      </c>
      <c r="K42" s="17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396240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251460</xdr:colOff>
                    <xdr:row>21</xdr:row>
                    <xdr:rowOff>121920</xdr:rowOff>
                  </from>
                  <to>
                    <xdr:col>4</xdr:col>
                    <xdr:colOff>556260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480060</xdr:colOff>
                    <xdr:row>8</xdr:row>
                    <xdr:rowOff>15240</xdr:rowOff>
                  </from>
                  <to>
                    <xdr:col>6</xdr:col>
                    <xdr:colOff>30480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441960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P19"/>
  <sheetViews>
    <sheetView zoomScale="80" zoomScaleNormal="80" workbookViewId="0">
      <selection activeCell="D22" sqref="D22"/>
    </sheetView>
  </sheetViews>
  <sheetFormatPr defaultColWidth="9" defaultRowHeight="31.05" customHeight="1"/>
  <cols>
    <col min="1" max="1" width="17.2" style="67" customWidth="1"/>
    <col min="2" max="7" width="9.3" style="67" customWidth="1"/>
    <col min="8" max="9" width="9.4" style="67" customWidth="1"/>
    <col min="10" max="10" width="16.5" style="67" customWidth="1"/>
    <col min="11" max="11" width="17" style="67" customWidth="1"/>
    <col min="12" max="12" width="18.5" style="67" customWidth="1"/>
    <col min="13" max="13" width="16.7" style="67" customWidth="1"/>
    <col min="14" max="14" width="14.2" style="67" customWidth="1"/>
    <col min="15" max="15" width="16.3" style="67" customWidth="1"/>
    <col min="16" max="16384" width="9" style="67"/>
  </cols>
  <sheetData>
    <row r="1" ht="60" customHeight="1" spans="1:16">
      <c r="A1" s="68" t="s">
        <v>149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customHeight="1" spans="1:16">
      <c r="A2" s="70" t="s">
        <v>62</v>
      </c>
      <c r="B2" s="71" t="str">
        <f>首期!B4</f>
        <v>TAMMAO91083</v>
      </c>
      <c r="C2" s="71"/>
      <c r="D2" s="72" t="s">
        <v>68</v>
      </c>
      <c r="E2" s="71" t="str">
        <f>首期!B5</f>
        <v>男式软壳裤</v>
      </c>
      <c r="F2" s="71"/>
      <c r="G2" s="71"/>
      <c r="H2" s="71"/>
      <c r="I2" s="73"/>
      <c r="J2" s="74" t="s">
        <v>57</v>
      </c>
      <c r="K2" s="75" t="str">
        <f>首期!I2</f>
        <v>青岛锦瑞麟松尚分厂</v>
      </c>
      <c r="L2" s="75"/>
      <c r="M2" s="75"/>
      <c r="N2" s="75"/>
      <c r="O2" s="76"/>
    </row>
    <row r="3" customHeight="1" spans="1:16">
      <c r="A3" s="77" t="s">
        <v>150</v>
      </c>
      <c r="B3" s="77" t="s">
        <v>151</v>
      </c>
      <c r="C3" s="77"/>
      <c r="D3" s="77"/>
      <c r="E3" s="77"/>
      <c r="F3" s="77"/>
      <c r="G3" s="77"/>
      <c r="H3" s="77"/>
      <c r="I3" s="78"/>
      <c r="J3" s="77" t="s">
        <v>152</v>
      </c>
      <c r="K3" s="77"/>
      <c r="L3" s="77"/>
      <c r="M3" s="77"/>
      <c r="N3" s="77"/>
      <c r="O3" s="79"/>
    </row>
    <row r="4" customHeight="1" spans="1:16">
      <c r="A4" s="77"/>
      <c r="B4" s="80" t="s">
        <v>153</v>
      </c>
      <c r="C4" s="80" t="s">
        <v>154</v>
      </c>
      <c r="D4" s="81" t="s">
        <v>155</v>
      </c>
      <c r="E4" s="81" t="s">
        <v>156</v>
      </c>
      <c r="F4" s="81" t="s">
        <v>157</v>
      </c>
      <c r="G4" s="81" t="s">
        <v>158</v>
      </c>
      <c r="H4" s="81" t="s">
        <v>159</v>
      </c>
      <c r="I4" s="82"/>
      <c r="J4" s="83" t="s">
        <v>228</v>
      </c>
      <c r="K4" s="83" t="s">
        <v>229</v>
      </c>
      <c r="L4" s="83" t="s">
        <v>230</v>
      </c>
      <c r="M4" s="83" t="s">
        <v>320</v>
      </c>
      <c r="N4" s="83" t="s">
        <v>321</v>
      </c>
      <c r="O4" s="83" t="s">
        <v>322</v>
      </c>
    </row>
    <row r="5" customHeight="1" spans="1:16">
      <c r="A5" s="77"/>
      <c r="B5" s="84" t="s">
        <v>162</v>
      </c>
      <c r="C5" s="81" t="s">
        <v>163</v>
      </c>
      <c r="D5" s="81" t="s">
        <v>164</v>
      </c>
      <c r="E5" s="81" t="s">
        <v>165</v>
      </c>
      <c r="F5" s="81" t="s">
        <v>166</v>
      </c>
      <c r="G5" s="81" t="s">
        <v>167</v>
      </c>
      <c r="H5" s="81" t="s">
        <v>168</v>
      </c>
      <c r="I5" s="82"/>
      <c r="J5" s="84" t="s">
        <v>162</v>
      </c>
      <c r="K5" s="81" t="s">
        <v>163</v>
      </c>
      <c r="L5" s="81" t="s">
        <v>164</v>
      </c>
      <c r="M5" s="81" t="s">
        <v>165</v>
      </c>
      <c r="N5" s="81" t="s">
        <v>166</v>
      </c>
      <c r="O5" s="81" t="s">
        <v>167</v>
      </c>
      <c r="P5" s="85"/>
    </row>
    <row r="6" customHeight="1" spans="1:16">
      <c r="A6" s="86" t="s">
        <v>235</v>
      </c>
      <c r="B6" s="84">
        <v>98.8</v>
      </c>
      <c r="C6" s="81">
        <v>100.9</v>
      </c>
      <c r="D6" s="87">
        <v>103</v>
      </c>
      <c r="E6" s="88">
        <f t="shared" ref="E6:H6" si="0">D6+2.1</f>
        <v>105.1</v>
      </c>
      <c r="F6" s="88">
        <f t="shared" si="0"/>
        <v>107.2</v>
      </c>
      <c r="G6" s="88">
        <f t="shared" si="0"/>
        <v>109.3</v>
      </c>
      <c r="H6" s="88">
        <f t="shared" si="0"/>
        <v>111.4</v>
      </c>
      <c r="I6" s="89"/>
      <c r="J6" s="90" t="s">
        <v>185</v>
      </c>
      <c r="K6" s="90" t="s">
        <v>323</v>
      </c>
      <c r="L6" s="90" t="s">
        <v>324</v>
      </c>
      <c r="M6" s="90" t="s">
        <v>191</v>
      </c>
      <c r="N6" s="90" t="s">
        <v>323</v>
      </c>
      <c r="O6" s="91" t="s">
        <v>172</v>
      </c>
    </row>
    <row r="7" customHeight="1" spans="1:16">
      <c r="A7" s="86" t="s">
        <v>241</v>
      </c>
      <c r="B7" s="88">
        <v>72</v>
      </c>
      <c r="C7" s="88">
        <v>73.5</v>
      </c>
      <c r="D7" s="87">
        <v>75</v>
      </c>
      <c r="E7" s="88">
        <f t="shared" ref="E7:H7" si="1">D7+1.5</f>
        <v>76.5</v>
      </c>
      <c r="F7" s="88">
        <f t="shared" si="1"/>
        <v>78</v>
      </c>
      <c r="G7" s="88">
        <f t="shared" si="1"/>
        <v>79.5</v>
      </c>
      <c r="H7" s="88">
        <f t="shared" si="1"/>
        <v>81</v>
      </c>
      <c r="I7" s="89"/>
      <c r="J7" s="90" t="s">
        <v>325</v>
      </c>
      <c r="K7" s="90" t="s">
        <v>323</v>
      </c>
      <c r="L7" s="90" t="s">
        <v>323</v>
      </c>
      <c r="M7" s="90" t="s">
        <v>326</v>
      </c>
      <c r="N7" s="90" t="s">
        <v>324</v>
      </c>
      <c r="O7" s="91" t="s">
        <v>180</v>
      </c>
    </row>
    <row r="8" customHeight="1" spans="1:16">
      <c r="A8" s="86" t="s">
        <v>244</v>
      </c>
      <c r="B8" s="88">
        <v>77</v>
      </c>
      <c r="C8" s="88">
        <v>81</v>
      </c>
      <c r="D8" s="87">
        <v>85</v>
      </c>
      <c r="E8" s="88">
        <f t="shared" ref="E8:E10" si="2">D8+4</f>
        <v>89</v>
      </c>
      <c r="F8" s="88">
        <f>E8+5</f>
        <v>94</v>
      </c>
      <c r="G8" s="88">
        <f>F8+6</f>
        <v>100</v>
      </c>
      <c r="H8" s="88">
        <f>G8+6</f>
        <v>106</v>
      </c>
      <c r="I8" s="89"/>
      <c r="J8" s="90" t="s">
        <v>172</v>
      </c>
      <c r="K8" s="90" t="s">
        <v>327</v>
      </c>
      <c r="L8" s="90" t="s">
        <v>323</v>
      </c>
      <c r="M8" s="92" t="s">
        <v>180</v>
      </c>
      <c r="N8" s="92" t="s">
        <v>172</v>
      </c>
      <c r="O8" s="91" t="s">
        <v>323</v>
      </c>
    </row>
    <row r="9" customHeight="1" spans="1:16">
      <c r="A9" s="86" t="s">
        <v>245</v>
      </c>
      <c r="B9" s="88">
        <v>80</v>
      </c>
      <c r="C9" s="88">
        <v>84</v>
      </c>
      <c r="D9" s="87" t="s">
        <v>246</v>
      </c>
      <c r="E9" s="88">
        <f t="shared" si="2"/>
        <v>92</v>
      </c>
      <c r="F9" s="88">
        <f>E9+5</f>
        <v>97</v>
      </c>
      <c r="G9" s="88">
        <f>F9+6</f>
        <v>103</v>
      </c>
      <c r="H9" s="88">
        <f>G9+6</f>
        <v>109</v>
      </c>
      <c r="I9" s="89"/>
      <c r="J9" s="90" t="s">
        <v>172</v>
      </c>
      <c r="K9" s="90" t="s">
        <v>191</v>
      </c>
      <c r="L9" s="90" t="s">
        <v>185</v>
      </c>
      <c r="M9" s="92" t="s">
        <v>185</v>
      </c>
      <c r="N9" s="92" t="s">
        <v>180</v>
      </c>
      <c r="O9" s="91" t="s">
        <v>191</v>
      </c>
    </row>
    <row r="10" customHeight="1" spans="1:16">
      <c r="A10" s="86" t="s">
        <v>177</v>
      </c>
      <c r="B10" s="88">
        <v>100.8</v>
      </c>
      <c r="C10" s="88">
        <v>104.4</v>
      </c>
      <c r="D10" s="87" t="s">
        <v>249</v>
      </c>
      <c r="E10" s="88">
        <f t="shared" si="2"/>
        <v>112</v>
      </c>
      <c r="F10" s="88">
        <f t="shared" ref="F10:H10" si="3">E10+4</f>
        <v>116</v>
      </c>
      <c r="G10" s="88">
        <f t="shared" si="3"/>
        <v>120</v>
      </c>
      <c r="H10" s="88">
        <f t="shared" si="3"/>
        <v>124</v>
      </c>
      <c r="I10" s="89"/>
      <c r="J10" s="90" t="s">
        <v>255</v>
      </c>
      <c r="K10" s="90" t="s">
        <v>324</v>
      </c>
      <c r="L10" s="90" t="s">
        <v>252</v>
      </c>
      <c r="M10" s="92" t="s">
        <v>171</v>
      </c>
      <c r="N10" s="90" t="s">
        <v>184</v>
      </c>
      <c r="O10" s="91" t="s">
        <v>180</v>
      </c>
    </row>
    <row r="11" customHeight="1" spans="1:16">
      <c r="A11" s="86" t="s">
        <v>253</v>
      </c>
      <c r="B11" s="88">
        <v>30.7</v>
      </c>
      <c r="C11" s="88">
        <v>31.9</v>
      </c>
      <c r="D11" s="87">
        <v>33</v>
      </c>
      <c r="E11" s="88">
        <f t="shared" ref="E11:H11" si="4">D11+2.6/2</f>
        <v>34.3</v>
      </c>
      <c r="F11" s="88">
        <f t="shared" si="4"/>
        <v>35.6</v>
      </c>
      <c r="G11" s="88">
        <f t="shared" si="4"/>
        <v>36.9</v>
      </c>
      <c r="H11" s="88">
        <f t="shared" si="4"/>
        <v>38.2</v>
      </c>
      <c r="I11" s="89"/>
      <c r="J11" s="92" t="s">
        <v>172</v>
      </c>
      <c r="K11" s="92" t="s">
        <v>185</v>
      </c>
      <c r="L11" s="92" t="s">
        <v>172</v>
      </c>
      <c r="M11" s="92" t="s">
        <v>328</v>
      </c>
      <c r="N11" s="92" t="s">
        <v>191</v>
      </c>
      <c r="O11" s="91" t="s">
        <v>185</v>
      </c>
    </row>
    <row r="12" customHeight="1" spans="1:16">
      <c r="A12" s="86" t="s">
        <v>181</v>
      </c>
      <c r="B12" s="88">
        <v>22.6</v>
      </c>
      <c r="C12" s="88">
        <v>23.3</v>
      </c>
      <c r="D12" s="87">
        <v>24</v>
      </c>
      <c r="E12" s="88">
        <f>D12+0.7</f>
        <v>24.7</v>
      </c>
      <c r="F12" s="88">
        <f>E12+0.7</f>
        <v>25.4</v>
      </c>
      <c r="G12" s="88">
        <f>F12+0.9</f>
        <v>26.3</v>
      </c>
      <c r="H12" s="88">
        <f>G12+0.9</f>
        <v>27.2</v>
      </c>
      <c r="I12" s="89"/>
      <c r="J12" s="92" t="s">
        <v>240</v>
      </c>
      <c r="K12" s="92" t="s">
        <v>329</v>
      </c>
      <c r="L12" s="92" t="s">
        <v>185</v>
      </c>
      <c r="M12" s="92" t="s">
        <v>191</v>
      </c>
      <c r="N12" s="92" t="s">
        <v>185</v>
      </c>
      <c r="O12" s="91" t="s">
        <v>185</v>
      </c>
    </row>
    <row r="13" customHeight="1" spans="1:16">
      <c r="A13" s="86" t="s">
        <v>183</v>
      </c>
      <c r="B13" s="88">
        <v>18.5</v>
      </c>
      <c r="C13" s="88">
        <v>19</v>
      </c>
      <c r="D13" s="87">
        <v>19.5</v>
      </c>
      <c r="E13" s="88">
        <f>D13+0.5</f>
        <v>20</v>
      </c>
      <c r="F13" s="88">
        <f>E13+0.5</f>
        <v>20.5</v>
      </c>
      <c r="G13" s="88">
        <f>F13+0.7</f>
        <v>21.2</v>
      </c>
      <c r="H13" s="88">
        <f>G13+0.7</f>
        <v>21.9</v>
      </c>
      <c r="I13" s="89"/>
      <c r="J13" s="90" t="s">
        <v>191</v>
      </c>
      <c r="K13" s="90" t="s">
        <v>175</v>
      </c>
      <c r="L13" s="92" t="s">
        <v>191</v>
      </c>
      <c r="M13" s="90" t="s">
        <v>191</v>
      </c>
      <c r="N13" s="90" t="s">
        <v>172</v>
      </c>
      <c r="O13" s="91" t="s">
        <v>185</v>
      </c>
    </row>
    <row r="14" customHeight="1" spans="1:16">
      <c r="A14" s="86" t="s">
        <v>256</v>
      </c>
      <c r="B14" s="88">
        <v>24.9</v>
      </c>
      <c r="C14" s="88">
        <v>25.6</v>
      </c>
      <c r="D14" s="87">
        <v>26.2</v>
      </c>
      <c r="E14" s="88">
        <f>D14+0.6</f>
        <v>26.8</v>
      </c>
      <c r="F14" s="88">
        <f>E14+0.7</f>
        <v>27.5</v>
      </c>
      <c r="G14" s="88">
        <f>F14+0.6</f>
        <v>28.1</v>
      </c>
      <c r="H14" s="88">
        <f>G14+0.7</f>
        <v>28.8</v>
      </c>
      <c r="I14" s="89"/>
      <c r="J14" s="92" t="s">
        <v>172</v>
      </c>
      <c r="K14" s="92" t="s">
        <v>172</v>
      </c>
      <c r="L14" s="92" t="s">
        <v>172</v>
      </c>
      <c r="M14" s="92" t="s">
        <v>172</v>
      </c>
      <c r="N14" s="92" t="s">
        <v>172</v>
      </c>
      <c r="O14" s="92" t="s">
        <v>172</v>
      </c>
    </row>
    <row r="15" customHeight="1" spans="1:16">
      <c r="A15" s="86" t="s">
        <v>257</v>
      </c>
      <c r="B15" s="88">
        <v>43.8</v>
      </c>
      <c r="C15" s="88">
        <v>44.7</v>
      </c>
      <c r="D15" s="87">
        <v>45.6</v>
      </c>
      <c r="E15" s="88">
        <f t="shared" ref="E15:H15" si="5">D15+1.1</f>
        <v>46.7</v>
      </c>
      <c r="F15" s="88">
        <f t="shared" si="5"/>
        <v>47.8</v>
      </c>
      <c r="G15" s="88">
        <f t="shared" si="5"/>
        <v>48.9</v>
      </c>
      <c r="H15" s="88">
        <f t="shared" si="5"/>
        <v>50</v>
      </c>
      <c r="I15" s="89"/>
      <c r="J15" s="92" t="s">
        <v>172</v>
      </c>
      <c r="K15" s="92" t="s">
        <v>172</v>
      </c>
      <c r="L15" s="92" t="s">
        <v>172</v>
      </c>
      <c r="M15" s="92" t="s">
        <v>172</v>
      </c>
      <c r="N15" s="92" t="s">
        <v>172</v>
      </c>
      <c r="O15" s="92" t="s">
        <v>172</v>
      </c>
    </row>
    <row r="16" customHeight="1" spans="1:16">
      <c r="A16" s="86" t="s">
        <v>258</v>
      </c>
      <c r="B16" s="88">
        <v>14.5</v>
      </c>
      <c r="C16" s="88">
        <v>14.5</v>
      </c>
      <c r="D16" s="87">
        <v>15</v>
      </c>
      <c r="E16" s="88">
        <f t="shared" ref="E16:H16" si="6">D16</f>
        <v>15</v>
      </c>
      <c r="F16" s="88">
        <f t="shared" ref="F16:F18" si="7">D16+1.5</f>
        <v>16.5</v>
      </c>
      <c r="G16" s="88">
        <f t="shared" si="6"/>
        <v>16.5</v>
      </c>
      <c r="H16" s="88">
        <f t="shared" si="6"/>
        <v>16.5</v>
      </c>
      <c r="I16" s="89"/>
      <c r="J16" s="92" t="s">
        <v>172</v>
      </c>
      <c r="K16" s="92" t="s">
        <v>172</v>
      </c>
      <c r="L16" s="92" t="s">
        <v>172</v>
      </c>
      <c r="M16" s="92" t="s">
        <v>172</v>
      </c>
      <c r="N16" s="92" t="s">
        <v>172</v>
      </c>
      <c r="O16" s="92" t="s">
        <v>172</v>
      </c>
    </row>
    <row r="17" customHeight="1" spans="1:15">
      <c r="A17" s="86" t="s">
        <v>259</v>
      </c>
      <c r="B17" s="88">
        <v>16.5</v>
      </c>
      <c r="C17" s="88">
        <v>16.5</v>
      </c>
      <c r="D17" s="87">
        <v>17</v>
      </c>
      <c r="E17" s="88">
        <f t="shared" ref="E17:H17" si="8">D17</f>
        <v>17</v>
      </c>
      <c r="F17" s="88">
        <f t="shared" si="7"/>
        <v>18.5</v>
      </c>
      <c r="G17" s="88">
        <f t="shared" si="8"/>
        <v>18.5</v>
      </c>
      <c r="H17" s="88">
        <f t="shared" si="8"/>
        <v>18.5</v>
      </c>
      <c r="I17" s="89"/>
      <c r="J17" s="92" t="s">
        <v>172</v>
      </c>
      <c r="K17" s="92" t="s">
        <v>172</v>
      </c>
      <c r="L17" s="92" t="s">
        <v>172</v>
      </c>
      <c r="M17" s="92" t="s">
        <v>172</v>
      </c>
      <c r="N17" s="92" t="s">
        <v>172</v>
      </c>
      <c r="O17" s="92" t="s">
        <v>172</v>
      </c>
    </row>
    <row r="18" customHeight="1" spans="1:15">
      <c r="A18" s="86" t="s">
        <v>260</v>
      </c>
      <c r="B18" s="88">
        <v>4</v>
      </c>
      <c r="C18" s="88">
        <v>4</v>
      </c>
      <c r="D18" s="87">
        <v>4</v>
      </c>
      <c r="E18" s="88">
        <f t="shared" ref="E18:H18" si="9">D18</f>
        <v>4</v>
      </c>
      <c r="F18" s="88">
        <f t="shared" si="7"/>
        <v>5.5</v>
      </c>
      <c r="G18" s="88">
        <f t="shared" si="9"/>
        <v>5.5</v>
      </c>
      <c r="H18" s="88">
        <f t="shared" si="9"/>
        <v>5.5</v>
      </c>
      <c r="I18" s="89"/>
      <c r="J18" s="92" t="s">
        <v>172</v>
      </c>
      <c r="K18" s="92" t="s">
        <v>172</v>
      </c>
      <c r="L18" s="92" t="s">
        <v>172</v>
      </c>
      <c r="M18" s="92" t="s">
        <v>172</v>
      </c>
      <c r="N18" s="92" t="s">
        <v>172</v>
      </c>
      <c r="O18" s="92" t="s">
        <v>172</v>
      </c>
    </row>
    <row r="19" customHeight="1" spans="1:15">
      <c r="A19" s="86" t="s">
        <v>261</v>
      </c>
      <c r="B19" s="88">
        <v>4</v>
      </c>
      <c r="C19" s="88">
        <v>4</v>
      </c>
      <c r="D19" s="87">
        <v>4</v>
      </c>
      <c r="E19" s="88">
        <f t="shared" ref="E19:H19" si="10">D19</f>
        <v>4</v>
      </c>
      <c r="F19" s="88">
        <f t="shared" si="10"/>
        <v>4</v>
      </c>
      <c r="G19" s="88">
        <f t="shared" si="10"/>
        <v>4</v>
      </c>
      <c r="H19" s="88">
        <f t="shared" si="10"/>
        <v>4</v>
      </c>
      <c r="I19" s="89"/>
      <c r="J19" s="92" t="s">
        <v>172</v>
      </c>
      <c r="K19" s="92" t="s">
        <v>172</v>
      </c>
      <c r="L19" s="92" t="s">
        <v>172</v>
      </c>
      <c r="M19" s="92" t="s">
        <v>172</v>
      </c>
      <c r="N19" s="92" t="s">
        <v>172</v>
      </c>
      <c r="O19" s="92" t="s">
        <v>172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5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8.5" customWidth="1"/>
    <col min="3" max="3" width="16.7" customWidth="1"/>
    <col min="4" max="4" width="14.6" customWidth="1"/>
    <col min="5" max="5" width="26.5" customWidth="1"/>
    <col min="6" max="6" width="11.3" customWidth="1"/>
    <col min="7" max="7" width="8" customWidth="1"/>
    <col min="8" max="8" width="11.7" customWidth="1"/>
    <col min="9" max="12" width="10" customWidth="1"/>
    <col min="13" max="13" width="9.2" customWidth="1"/>
    <col min="14" max="14" width="9.2" style="59" customWidth="1"/>
    <col min="15" max="15" width="10.7" customWidth="1"/>
  </cols>
  <sheetData>
    <row r="1" ht="29.25" spans="1:16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331</v>
      </c>
      <c r="B2" s="5" t="s">
        <v>332</v>
      </c>
      <c r="C2" s="5" t="s">
        <v>333</v>
      </c>
      <c r="D2" s="5" t="s">
        <v>334</v>
      </c>
      <c r="E2" s="5" t="s">
        <v>335</v>
      </c>
      <c r="F2" s="5" t="s">
        <v>336</v>
      </c>
      <c r="G2" s="5" t="s">
        <v>337</v>
      </c>
      <c r="H2" s="5" t="s">
        <v>338</v>
      </c>
      <c r="I2" s="4" t="s">
        <v>339</v>
      </c>
      <c r="J2" s="4" t="s">
        <v>340</v>
      </c>
      <c r="K2" s="4" t="s">
        <v>341</v>
      </c>
      <c r="L2" s="4" t="s">
        <v>342</v>
      </c>
      <c r="M2" s="4" t="s">
        <v>343</v>
      </c>
      <c r="N2" s="60" t="s">
        <v>344</v>
      </c>
      <c r="O2" s="5" t="s">
        <v>345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346</v>
      </c>
      <c r="J3" s="4" t="s">
        <v>346</v>
      </c>
      <c r="K3" s="4" t="s">
        <v>346</v>
      </c>
      <c r="L3" s="4" t="s">
        <v>346</v>
      </c>
      <c r="M3" s="4" t="s">
        <v>346</v>
      </c>
      <c r="N3" s="61"/>
      <c r="O3" s="8"/>
    </row>
    <row r="4" s="58" customFormat="1" ht="15" customHeight="1" spans="1:16">
      <c r="A4" s="13">
        <v>1</v>
      </c>
      <c r="B4" s="27" t="s">
        <v>347</v>
      </c>
      <c r="C4" s="13" t="s">
        <v>348</v>
      </c>
      <c r="D4" s="13" t="s">
        <v>116</v>
      </c>
      <c r="E4" s="13" t="s">
        <v>349</v>
      </c>
      <c r="F4" s="13" t="s">
        <v>350</v>
      </c>
      <c r="G4" s="13" t="s">
        <v>351</v>
      </c>
      <c r="H4" s="62"/>
      <c r="I4" s="13">
        <v>2</v>
      </c>
      <c r="J4" s="13">
        <v>0</v>
      </c>
      <c r="K4" s="13">
        <v>1</v>
      </c>
      <c r="L4" s="13">
        <v>0</v>
      </c>
      <c r="M4" s="13">
        <v>0</v>
      </c>
      <c r="N4" s="63"/>
      <c r="O4" s="13" t="s">
        <v>352</v>
      </c>
      <c r="P4" s="64"/>
    </row>
    <row r="5" s="58" customFormat="1" ht="15" customHeight="1" spans="1:16">
      <c r="A5" s="13">
        <v>2</v>
      </c>
      <c r="B5" s="27" t="s">
        <v>353</v>
      </c>
      <c r="C5" s="13" t="s">
        <v>348</v>
      </c>
      <c r="D5" s="13" t="s">
        <v>116</v>
      </c>
      <c r="E5" s="13" t="s">
        <v>349</v>
      </c>
      <c r="F5" s="13" t="s">
        <v>350</v>
      </c>
      <c r="G5" s="13" t="s">
        <v>351</v>
      </c>
      <c r="H5" s="62"/>
      <c r="I5" s="13">
        <v>1</v>
      </c>
      <c r="J5" s="13">
        <v>0</v>
      </c>
      <c r="K5" s="13">
        <v>0</v>
      </c>
      <c r="L5" s="13">
        <v>0</v>
      </c>
      <c r="M5" s="13">
        <v>1</v>
      </c>
      <c r="N5" s="63"/>
      <c r="O5" s="13" t="s">
        <v>352</v>
      </c>
      <c r="P5" s="64"/>
    </row>
    <row r="6" s="58" customFormat="1" ht="15" customHeight="1" spans="1:16">
      <c r="A6" s="13">
        <v>3</v>
      </c>
      <c r="B6" s="27" t="s">
        <v>354</v>
      </c>
      <c r="C6" s="13" t="s">
        <v>348</v>
      </c>
      <c r="D6" s="13" t="s">
        <v>116</v>
      </c>
      <c r="E6" s="13" t="s">
        <v>349</v>
      </c>
      <c r="F6" s="13" t="s">
        <v>350</v>
      </c>
      <c r="G6" s="13" t="s">
        <v>351</v>
      </c>
      <c r="H6" s="62"/>
      <c r="I6" s="13">
        <v>1</v>
      </c>
      <c r="J6" s="13">
        <v>0</v>
      </c>
      <c r="K6" s="13">
        <v>0</v>
      </c>
      <c r="L6" s="13">
        <v>0</v>
      </c>
      <c r="M6" s="13">
        <v>2</v>
      </c>
      <c r="N6" s="63"/>
      <c r="O6" s="13" t="s">
        <v>352</v>
      </c>
      <c r="P6" s="64"/>
    </row>
    <row r="7" s="58" customFormat="1" ht="15" customHeight="1" spans="1:16">
      <c r="A7" s="13">
        <v>4</v>
      </c>
      <c r="B7" s="27" t="s">
        <v>355</v>
      </c>
      <c r="C7" s="13" t="s">
        <v>348</v>
      </c>
      <c r="D7" s="13" t="s">
        <v>116</v>
      </c>
      <c r="E7" s="13" t="s">
        <v>349</v>
      </c>
      <c r="F7" s="13" t="s">
        <v>350</v>
      </c>
      <c r="G7" s="13" t="s">
        <v>351</v>
      </c>
      <c r="H7" s="62"/>
      <c r="I7" s="13">
        <v>2</v>
      </c>
      <c r="J7" s="13">
        <v>0</v>
      </c>
      <c r="K7" s="13">
        <v>0</v>
      </c>
      <c r="L7" s="13">
        <v>0</v>
      </c>
      <c r="M7" s="13">
        <v>1</v>
      </c>
      <c r="N7" s="63"/>
      <c r="O7" s="13" t="s">
        <v>352</v>
      </c>
      <c r="P7" s="64"/>
    </row>
    <row r="8" s="58" customFormat="1" ht="15" customHeight="1" spans="1:16">
      <c r="A8" s="13">
        <v>5</v>
      </c>
      <c r="B8" s="27" t="s">
        <v>356</v>
      </c>
      <c r="C8" s="13" t="s">
        <v>348</v>
      </c>
      <c r="D8" s="13" t="s">
        <v>116</v>
      </c>
      <c r="E8" s="13" t="s">
        <v>349</v>
      </c>
      <c r="F8" s="13" t="s">
        <v>350</v>
      </c>
      <c r="G8" s="13" t="s">
        <v>351</v>
      </c>
      <c r="H8" s="62"/>
      <c r="I8" s="13">
        <v>2</v>
      </c>
      <c r="J8" s="13">
        <v>0</v>
      </c>
      <c r="K8" s="13">
        <v>0</v>
      </c>
      <c r="L8" s="13">
        <v>0</v>
      </c>
      <c r="M8" s="13">
        <v>1</v>
      </c>
      <c r="N8" s="63"/>
      <c r="O8" s="13" t="s">
        <v>352</v>
      </c>
      <c r="P8" s="64"/>
    </row>
    <row r="9" s="58" customFormat="1" ht="15" customHeight="1" spans="1:16">
      <c r="A9" s="13">
        <v>6</v>
      </c>
      <c r="B9" s="27" t="s">
        <v>357</v>
      </c>
      <c r="C9" s="13" t="s">
        <v>348</v>
      </c>
      <c r="D9" s="13" t="s">
        <v>116</v>
      </c>
      <c r="E9" s="13" t="s">
        <v>349</v>
      </c>
      <c r="F9" s="13" t="s">
        <v>350</v>
      </c>
      <c r="G9" s="13" t="s">
        <v>351</v>
      </c>
      <c r="H9" s="62"/>
      <c r="I9" s="13">
        <v>2</v>
      </c>
      <c r="J9" s="13">
        <v>1</v>
      </c>
      <c r="K9" s="13">
        <v>0</v>
      </c>
      <c r="L9" s="13">
        <v>1</v>
      </c>
      <c r="M9" s="13">
        <v>0</v>
      </c>
      <c r="N9" s="63"/>
      <c r="O9" s="13" t="s">
        <v>352</v>
      </c>
      <c r="P9" s="64"/>
    </row>
    <row r="10" s="58" customFormat="1" ht="15" customHeight="1" spans="1:16">
      <c r="A10" s="13">
        <v>7</v>
      </c>
      <c r="B10" s="27" t="s">
        <v>358</v>
      </c>
      <c r="C10" s="13" t="s">
        <v>348</v>
      </c>
      <c r="D10" s="13" t="s">
        <v>116</v>
      </c>
      <c r="E10" s="13" t="s">
        <v>349</v>
      </c>
      <c r="F10" s="13" t="s">
        <v>350</v>
      </c>
      <c r="G10" s="13" t="s">
        <v>351</v>
      </c>
      <c r="H10" s="62"/>
      <c r="I10" s="13">
        <v>1</v>
      </c>
      <c r="J10" s="13">
        <v>0</v>
      </c>
      <c r="K10" s="13">
        <v>1</v>
      </c>
      <c r="L10" s="13">
        <v>0</v>
      </c>
      <c r="M10" s="13">
        <v>0</v>
      </c>
      <c r="N10" s="63"/>
      <c r="O10" s="13" t="s">
        <v>352</v>
      </c>
      <c r="P10" s="64"/>
    </row>
    <row r="11" s="58" customFormat="1" ht="15" customHeight="1" spans="1:16">
      <c r="A11" s="13">
        <v>8</v>
      </c>
      <c r="B11" s="27" t="s">
        <v>359</v>
      </c>
      <c r="C11" s="13" t="s">
        <v>348</v>
      </c>
      <c r="D11" s="13" t="s">
        <v>116</v>
      </c>
      <c r="E11" s="13" t="s">
        <v>349</v>
      </c>
      <c r="F11" s="13" t="s">
        <v>350</v>
      </c>
      <c r="G11" s="13" t="s">
        <v>351</v>
      </c>
      <c r="H11" s="62"/>
      <c r="I11" s="13">
        <v>1</v>
      </c>
      <c r="J11" s="13">
        <v>1</v>
      </c>
      <c r="K11" s="13">
        <v>0</v>
      </c>
      <c r="L11" s="13">
        <v>0</v>
      </c>
      <c r="M11" s="13">
        <v>0</v>
      </c>
      <c r="N11" s="63"/>
      <c r="O11" s="13" t="s">
        <v>352</v>
      </c>
      <c r="P11" s="64"/>
    </row>
    <row r="12" s="58" customFormat="1" ht="15" customHeight="1" spans="1:16">
      <c r="A12" s="13">
        <v>9</v>
      </c>
      <c r="B12" s="27" t="s">
        <v>360</v>
      </c>
      <c r="C12" s="13" t="s">
        <v>348</v>
      </c>
      <c r="D12" s="13" t="s">
        <v>116</v>
      </c>
      <c r="E12" s="13" t="s">
        <v>349</v>
      </c>
      <c r="F12" s="13" t="s">
        <v>350</v>
      </c>
      <c r="G12" s="13" t="s">
        <v>351</v>
      </c>
      <c r="H12" s="62"/>
      <c r="I12" s="13">
        <v>2</v>
      </c>
      <c r="J12" s="13">
        <v>0</v>
      </c>
      <c r="K12" s="13">
        <v>1</v>
      </c>
      <c r="L12" s="13">
        <v>1</v>
      </c>
      <c r="M12" s="13">
        <v>0</v>
      </c>
      <c r="N12" s="63"/>
      <c r="O12" s="13" t="s">
        <v>352</v>
      </c>
      <c r="P12" s="64"/>
    </row>
    <row r="13" ht="15" customHeight="1" spans="1:16">
      <c r="A13" s="13">
        <v>10</v>
      </c>
      <c r="B13" s="12">
        <v>9415</v>
      </c>
      <c r="C13" s="13" t="s">
        <v>348</v>
      </c>
      <c r="D13" s="13" t="s">
        <v>116</v>
      </c>
      <c r="E13" s="13" t="s">
        <v>349</v>
      </c>
      <c r="F13" s="13" t="s">
        <v>350</v>
      </c>
      <c r="G13" s="13" t="s">
        <v>351</v>
      </c>
      <c r="H13" s="16"/>
      <c r="I13" s="12">
        <v>2</v>
      </c>
      <c r="J13" s="12">
        <v>1</v>
      </c>
      <c r="K13" s="12">
        <v>0</v>
      </c>
      <c r="L13" s="12">
        <v>0</v>
      </c>
      <c r="M13" s="12">
        <v>1</v>
      </c>
      <c r="N13" s="65"/>
      <c r="O13" s="13" t="s">
        <v>352</v>
      </c>
    </row>
    <row r="14" s="2" customFormat="1" ht="18.75" spans="1:16">
      <c r="A14" s="17" t="s">
        <v>361</v>
      </c>
      <c r="B14" s="18"/>
      <c r="C14" s="18"/>
      <c r="D14" s="19"/>
      <c r="E14" s="20"/>
      <c r="F14" s="34"/>
      <c r="G14" s="34"/>
      <c r="H14" s="34"/>
      <c r="I14" s="28"/>
      <c r="J14" s="17" t="s">
        <v>362</v>
      </c>
      <c r="K14" s="18"/>
      <c r="L14" s="18"/>
      <c r="M14" s="19"/>
      <c r="N14" s="66"/>
      <c r="O14" s="24"/>
    </row>
    <row r="15" ht="34.05" customHeight="1" spans="1:16">
      <c r="A15" s="25" t="s">
        <v>363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2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2026-05-13T06:26:58Z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F40B40CD150745F3BEC64AFB1652432E_13</vt:lpwstr>
  </property>
  <property fmtid="{D5CDD505-2E9C-101B-9397-08002B2CF9AE}" pid="4" name="CalculationRule">
    <vt:i4>0</vt:i4>
  </property>
</Properties>
</file>