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<sst xmlns="http://schemas.openxmlformats.org/spreadsheetml/2006/main" count="94" uniqueCount="56">
  <si>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探路者产品规格表</t>
  </si>
  <si>
    <t>单位：</t>
  </si>
  <si>
    <t>cm</t>
  </si>
  <si>
    <t>日期</t>
  </si>
  <si>
    <t>产品代码：</t>
  </si>
  <si>
    <t>女套羽绒冲锋衣</t>
  </si>
  <si>
    <t>款号</t>
  </si>
  <si>
    <t>TAWWAO92280</t>
  </si>
  <si>
    <t>女鹅绒内件</t>
  </si>
  <si>
    <t>TAWWAO92280-B</t>
  </si>
  <si>
    <t>号型</t>
  </si>
  <si>
    <t>XS</t>
  </si>
  <si>
    <t>S</t>
  </si>
  <si>
    <t>M</t>
  </si>
  <si>
    <t>L</t>
  </si>
  <si>
    <t>XL</t>
  </si>
  <si>
    <t>XXL</t>
  </si>
  <si>
    <t>XXXL</t>
  </si>
  <si>
    <t>4XL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</si>
  <si>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</si>
  <si>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</si>
  <si>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</si>
  <si>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</si>
  <si>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</si>
  <si>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</si>
  <si>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</si>
  <si>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</si>
  <si>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</si>
  <si>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后中长</t>
  </si>
  <si>
    <t>前中长</t>
  </si>
  <si>
    <t>内主项拉链</t>
  </si>
  <si>
    <t>胸围</t>
  </si>
  <si>
    <t>腰围</t>
  </si>
  <si>
    <t>摆围</t>
  </si>
  <si>
    <t>肩宽</t>
  </si>
  <si>
    <t>后中袖长</t>
  </si>
  <si>
    <t>肩点袖长</t>
  </si>
  <si>
    <t>袖肥/2（参考值）</t>
  </si>
  <si>
    <t>袖肘围/2</t>
  </si>
  <si>
    <t>袖口围/2</t>
  </si>
  <si>
    <t>袖口围/2(拉量)</t>
  </si>
  <si>
    <t>前领高</t>
  </si>
  <si>
    <t>袖口围/2(松量)</t>
  </si>
  <si>
    <t>下领围</t>
  </si>
  <si>
    <t>帽高</t>
  </si>
  <si>
    <t>上领围</t>
  </si>
  <si>
    <t>帽宽</t>
  </si>
  <si>
    <t>插手袋</t>
  </si>
  <si>
    <t>插手袋长</t>
  </si>
  <si>
    <t>外套类胸围——腋下侧缝2厘米处横量</t>
  </si>
  <si>
    <t>实际充绒量</t>
  </si>
  <si>
    <t>88G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</si>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</sst>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FF0000"/>
      <name val="华文楷体"/>
      <charset val="134"/>
    </font>
    <font>
      <b/>
      <sz val="12"/>
      <color rgb="FFFF0000"/>
      <name val="华文楷体"/>
      <charset val="134"/>
    </font>
    <font>
      <sz val="12"/>
      <name val="华文楷体"/>
      <charset val="134"/>
    </font>
    <font>
      <sz val="11"/>
      <name val="华文楷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</cellStyleXfs>
  <cellXfs count="3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left" vertical="top"/>
    </xf>
    <xf numFmtId="0" fontId="2" fillId="0" borderId="2" xfId="50" applyFont="1" applyBorder="1" applyAlignment="1">
      <alignment horizontal="left" vertical="center"/>
    </xf>
    <xf numFmtId="31" fontId="2" fillId="0" borderId="1" xfId="50" applyNumberFormat="1" applyFont="1" applyBorder="1" applyAlignment="1">
      <alignment horizontal="center" vertical="center"/>
    </xf>
    <xf numFmtId="31" fontId="2" fillId="0" borderId="1" xfId="50" applyNumberFormat="1" applyFont="1" applyBorder="1" applyAlignment="1">
      <alignment horizontal="center" vertical="top"/>
    </xf>
    <xf numFmtId="0" fontId="2" fillId="0" borderId="1" xfId="50" applyFont="1" applyBorder="1" applyAlignment="1">
      <alignment horizontal="left" vertical="top"/>
    </xf>
    <xf numFmtId="0" fontId="2" fillId="0" borderId="1" xfId="50" applyFont="1" applyBorder="1" applyAlignment="1">
      <alignment horizontal="left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top"/>
    </xf>
    <xf numFmtId="0" fontId="3" fillId="0" borderId="1" xfId="51" applyFont="1" applyBorder="1" applyAlignment="1">
      <alignment horizontal="left" vertical="top"/>
    </xf>
    <xf numFmtId="0" fontId="3" fillId="0" borderId="1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/>
    </xf>
    <xf numFmtId="0" fontId="3" fillId="0" borderId="1" xfId="52" applyFont="1" applyBorder="1" applyAlignment="1">
      <alignment horizontal="left" vertical="top"/>
    </xf>
    <xf numFmtId="0" fontId="3" fillId="0" borderId="1" xfId="52" applyFont="1" applyBorder="1" applyAlignment="1">
      <alignment horizontal="center" vertical="top"/>
    </xf>
    <xf numFmtId="0" fontId="3" fillId="0" borderId="1" xfId="52" applyFont="1" applyBorder="1" applyAlignment="1">
      <alignment horizontal="left" vertical="top" wrapText="1"/>
    </xf>
    <xf numFmtId="0" fontId="3" fillId="0" borderId="0" xfId="50" applyFont="1" applyAlignment="1">
      <alignment horizontal="left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3" fillId="0" borderId="1" xfId="50" applyFont="1" applyBorder="1" applyAlignment="1">
      <alignment horizontal="left" vertical="top"/>
    </xf>
    <xf numFmtId="0" fontId="3" fillId="2" borderId="1" xfId="50" applyFont="1" applyFill="1" applyBorder="1" applyAlignment="1">
      <alignment horizontal="center" vertical="top"/>
    </xf>
    <xf numFmtId="0" fontId="3" fillId="0" borderId="0" xfId="49" applyFont="1" applyAlignment="1">
      <alignment horizontal="center" vertical="center"/>
    </xf>
    <xf numFmtId="0" fontId="5" fillId="0" borderId="0" xfId="49">
      <alignment vertical="center"/>
    </xf>
    <xf numFmtId="0" fontId="5" fillId="0" borderId="0" xfId="49" applyAlignment="1">
      <alignment vertical="center"/>
    </xf>
    <xf numFmtId="0" fontId="3" fillId="0" borderId="0" xfId="50" applyFont="1" applyAlignment="1">
      <alignment horizontal="left" vertical="top"/>
    </xf>
    <xf numFmtId="0" fontId="3" fillId="0" borderId="0" xfId="50" applyFont="1" applyAlignment="1">
      <alignment vertical="top"/>
    </xf>
    <xf numFmtId="0" fontId="3" fillId="0" borderId="0" xfId="50" applyFont="1" applyAlignment="1">
      <alignment vertical="center"/>
    </xf>
    <xf numFmtId="0" fontId="5" fillId="0" borderId="0" xfId="49" applyAlignment="1">
      <alignment horizontal="center" vertical="center"/>
    </xf>
    <xf numFmtId="0" fontId="3" fillId="0" borderId="0" xfId="49" applyFont="1" applyAlignment="1">
      <alignment horizontal="center" vertical="top"/>
    </xf>
    <xf numFmtId="0" fontId="5" fillId="0" borderId="0" xfId="49" applyAlignment="1">
      <alignment vertical="top"/>
    </xf>
    <xf numFmtId="0" fontId="3" fillId="0" borderId="0" xfId="49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6" xfId="49"/>
    <cellStyle name="常规 23 2 3" xfId="50"/>
    <cellStyle name="常规 23 8" xfId="51"/>
    <cellStyle name="常规 68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J9" sqref="J9"/>
    </sheetView>
  </sheetViews>
  <sheetFormatPr defaultColWidth="8.72727272727273" defaultRowHeight="14"/>
  <sheetData>
    <row r="1" ht="26" spans="1:19">
      <c r="A1" s="1" t="s">
        <v>0</v>
      </c>
      <c r="B1" s="1"/>
      <c r="C1" s="1"/>
      <c r="D1" s="1"/>
      <c r="E1" s="1"/>
      <c r="F1" s="1"/>
      <c r="G1" s="1"/>
      <c r="H1" s="1"/>
      <c r="I1" s="1"/>
      <c r="K1" s="1" t="s">
        <v>0</v>
      </c>
      <c r="L1" s="1"/>
      <c r="M1" s="1"/>
      <c r="N1" s="1"/>
      <c r="O1" s="1"/>
      <c r="P1" s="1"/>
      <c r="Q1" s="1"/>
      <c r="R1" s="1"/>
      <c r="S1" s="1"/>
    </row>
    <row r="2" ht="16.5" spans="1:19">
      <c r="A2" s="2" t="s">
        <v>1</v>
      </c>
      <c r="B2" s="3" t="s">
        <v>2</v>
      </c>
      <c r="C2" s="3"/>
      <c r="D2" s="3"/>
      <c r="E2" s="3" t="s">
        <v>3</v>
      </c>
      <c r="F2" s="4">
        <v>46034</v>
      </c>
      <c r="G2" s="4"/>
      <c r="H2" s="4"/>
      <c r="I2" s="4"/>
      <c r="K2" s="2" t="s">
        <v>1</v>
      </c>
      <c r="L2" s="2" t="s">
        <v>2</v>
      </c>
      <c r="M2" s="2"/>
      <c r="N2" s="2"/>
      <c r="O2" s="2" t="s">
        <v>3</v>
      </c>
      <c r="P2" s="5">
        <v>46034</v>
      </c>
      <c r="Q2" s="5"/>
      <c r="R2" s="5"/>
      <c r="S2" s="5"/>
    </row>
    <row r="3" ht="16.5" spans="1:19">
      <c r="A3" s="6" t="s">
        <v>4</v>
      </c>
      <c r="B3" s="7" t="s">
        <v>5</v>
      </c>
      <c r="C3" s="7"/>
      <c r="D3" s="7"/>
      <c r="E3" s="7" t="s">
        <v>6</v>
      </c>
      <c r="F3" s="8" t="s">
        <v>7</v>
      </c>
      <c r="G3" s="8"/>
      <c r="H3" s="8"/>
      <c r="I3" s="8"/>
      <c r="K3" s="6" t="s">
        <v>4</v>
      </c>
      <c r="L3" s="6" t="s">
        <v>8</v>
      </c>
      <c r="M3" s="6"/>
      <c r="N3" s="6"/>
      <c r="O3" s="6" t="s">
        <v>6</v>
      </c>
      <c r="P3" s="9" t="s">
        <v>9</v>
      </c>
      <c r="Q3" s="9"/>
      <c r="R3" s="9"/>
      <c r="S3" s="9"/>
    </row>
    <row r="4" ht="16.5" spans="1:19">
      <c r="A4" s="10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2" t="s">
        <v>18</v>
      </c>
      <c r="K4" s="13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3" t="s">
        <v>18</v>
      </c>
    </row>
    <row r="5" ht="16.5" spans="1:19">
      <c r="A5" s="10" t="s">
        <v>19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2" t="s">
        <v>27</v>
      </c>
      <c r="K5" s="13" t="s">
        <v>19</v>
      </c>
      <c r="L5" s="14" t="s">
        <v>20</v>
      </c>
      <c r="M5" s="14" t="s">
        <v>21</v>
      </c>
      <c r="N5" s="14" t="s">
        <v>22</v>
      </c>
      <c r="O5" s="14" t="s">
        <v>23</v>
      </c>
      <c r="P5" s="14" t="s">
        <v>24</v>
      </c>
      <c r="Q5" s="14" t="s">
        <v>25</v>
      </c>
      <c r="R5" s="14" t="s">
        <v>26</v>
      </c>
      <c r="S5" s="13" t="s">
        <v>27</v>
      </c>
    </row>
    <row r="6" ht="16.5" spans="1:19">
      <c r="A6" s="10" t="s">
        <v>28</v>
      </c>
      <c r="B6" s="11">
        <f t="shared" ref="B6:B8" si="0">C6-1</f>
        <v>63</v>
      </c>
      <c r="C6" s="11">
        <f t="shared" ref="C6:C8" si="1">D6-2</f>
        <v>64</v>
      </c>
      <c r="D6" s="11">
        <v>66</v>
      </c>
      <c r="E6" s="11">
        <f t="shared" ref="E6:E8" si="2">D6+2</f>
        <v>68</v>
      </c>
      <c r="F6" s="11">
        <f t="shared" ref="F6:F8" si="3">E6+2</f>
        <v>70</v>
      </c>
      <c r="G6" s="11">
        <f t="shared" ref="G6:I6" si="4">F6+1</f>
        <v>71</v>
      </c>
      <c r="H6" s="11">
        <f t="shared" si="4"/>
        <v>72</v>
      </c>
      <c r="I6" s="12">
        <f t="shared" si="4"/>
        <v>73</v>
      </c>
      <c r="K6" s="13" t="s">
        <v>28</v>
      </c>
      <c r="L6" s="14">
        <f t="shared" ref="L6:L11" si="5">M6-1</f>
        <v>58</v>
      </c>
      <c r="M6" s="14">
        <f>N6-2</f>
        <v>59</v>
      </c>
      <c r="N6" s="14">
        <v>61</v>
      </c>
      <c r="O6" s="14">
        <f>N6+2</f>
        <v>63</v>
      </c>
      <c r="P6" s="14">
        <f>O6+2</f>
        <v>65</v>
      </c>
      <c r="Q6" s="14">
        <f t="shared" ref="Q6:S6" si="6">P6+1</f>
        <v>66</v>
      </c>
      <c r="R6" s="14">
        <f t="shared" si="6"/>
        <v>67</v>
      </c>
      <c r="S6" s="13">
        <f t="shared" si="6"/>
        <v>68</v>
      </c>
    </row>
    <row r="7" ht="16.5" spans="1:19">
      <c r="A7" s="10" t="s">
        <v>29</v>
      </c>
      <c r="B7" s="11">
        <f t="shared" si="0"/>
        <v>62</v>
      </c>
      <c r="C7" s="11">
        <f t="shared" si="1"/>
        <v>63</v>
      </c>
      <c r="D7" s="11">
        <v>65</v>
      </c>
      <c r="E7" s="11">
        <f t="shared" si="2"/>
        <v>67</v>
      </c>
      <c r="F7" s="11">
        <f t="shared" si="3"/>
        <v>69</v>
      </c>
      <c r="G7" s="11">
        <f t="shared" ref="G7:I7" si="7">F7+1</f>
        <v>70</v>
      </c>
      <c r="H7" s="11">
        <f t="shared" si="7"/>
        <v>71</v>
      </c>
      <c r="I7" s="12">
        <f t="shared" si="7"/>
        <v>72</v>
      </c>
      <c r="K7" s="13" t="s">
        <v>29</v>
      </c>
      <c r="L7" s="14">
        <f t="shared" si="5"/>
        <v>56</v>
      </c>
      <c r="M7" s="14">
        <f>N7-2</f>
        <v>57</v>
      </c>
      <c r="N7" s="14">
        <v>59</v>
      </c>
      <c r="O7" s="14">
        <f>N7+2</f>
        <v>61</v>
      </c>
      <c r="P7" s="14">
        <f>O7+2</f>
        <v>63</v>
      </c>
      <c r="Q7" s="14">
        <f t="shared" ref="Q7:S7" si="8">P7+1</f>
        <v>64</v>
      </c>
      <c r="R7" s="14">
        <f t="shared" si="8"/>
        <v>65</v>
      </c>
      <c r="S7" s="13">
        <f t="shared" si="8"/>
        <v>66</v>
      </c>
    </row>
    <row r="8" ht="16.5" spans="1:19">
      <c r="A8" s="10" t="s">
        <v>30</v>
      </c>
      <c r="B8" s="11">
        <f t="shared" si="0"/>
        <v>56</v>
      </c>
      <c r="C8" s="11">
        <f t="shared" si="1"/>
        <v>57</v>
      </c>
      <c r="D8" s="11">
        <v>59</v>
      </c>
      <c r="E8" s="11">
        <f t="shared" si="2"/>
        <v>61</v>
      </c>
      <c r="F8" s="11">
        <f t="shared" si="3"/>
        <v>63</v>
      </c>
      <c r="G8" s="11">
        <f t="shared" ref="G8:I8" si="9">F8+1</f>
        <v>64</v>
      </c>
      <c r="H8" s="11">
        <f t="shared" si="9"/>
        <v>65</v>
      </c>
      <c r="I8" s="12">
        <f t="shared" si="9"/>
        <v>66</v>
      </c>
      <c r="K8" s="13" t="s">
        <v>31</v>
      </c>
      <c r="L8" s="14">
        <f t="shared" ref="L8:L10" si="10">M8-4</f>
        <v>94</v>
      </c>
      <c r="M8" s="14">
        <f t="shared" ref="M8:M10" si="11">N8-4</f>
        <v>98</v>
      </c>
      <c r="N8" s="14">
        <v>102</v>
      </c>
      <c r="O8" s="14">
        <f t="shared" ref="O8:O10" si="12">N8+4</f>
        <v>106</v>
      </c>
      <c r="P8" s="14">
        <f>O8+4</f>
        <v>110</v>
      </c>
      <c r="Q8" s="14">
        <f t="shared" ref="Q8:S8" si="13">P8+6</f>
        <v>116</v>
      </c>
      <c r="R8" s="14">
        <f t="shared" si="13"/>
        <v>122</v>
      </c>
      <c r="S8" s="13">
        <f t="shared" si="13"/>
        <v>128</v>
      </c>
    </row>
    <row r="9" ht="16.5" spans="1:19">
      <c r="A9" s="10" t="s">
        <v>31</v>
      </c>
      <c r="B9" s="11">
        <f t="shared" ref="B9:B11" si="14">C9-4</f>
        <v>102</v>
      </c>
      <c r="C9" s="11">
        <f t="shared" ref="C9:C11" si="15">D9-4</f>
        <v>106</v>
      </c>
      <c r="D9" s="11">
        <v>110</v>
      </c>
      <c r="E9" s="11">
        <f t="shared" ref="E9:E11" si="16">D9+4</f>
        <v>114</v>
      </c>
      <c r="F9" s="11">
        <f>E9+4</f>
        <v>118</v>
      </c>
      <c r="G9" s="11">
        <f t="shared" ref="G9:I9" si="17">F9+6</f>
        <v>124</v>
      </c>
      <c r="H9" s="11">
        <f t="shared" si="17"/>
        <v>130</v>
      </c>
      <c r="I9" s="12">
        <f t="shared" si="17"/>
        <v>136</v>
      </c>
      <c r="K9" s="13" t="s">
        <v>32</v>
      </c>
      <c r="L9" s="14">
        <f t="shared" si="10"/>
        <v>86</v>
      </c>
      <c r="M9" s="14">
        <f t="shared" si="11"/>
        <v>90</v>
      </c>
      <c r="N9" s="14">
        <v>94</v>
      </c>
      <c r="O9" s="14">
        <f t="shared" si="12"/>
        <v>98</v>
      </c>
      <c r="P9" s="14">
        <f>O9+5</f>
        <v>103</v>
      </c>
      <c r="Q9" s="14">
        <f>P9+6</f>
        <v>109</v>
      </c>
      <c r="R9" s="14">
        <f>Q9+7</f>
        <v>116</v>
      </c>
      <c r="S9" s="13">
        <f>R9+7</f>
        <v>123</v>
      </c>
    </row>
    <row r="10" ht="16.5" spans="1:19">
      <c r="A10" s="10" t="s">
        <v>32</v>
      </c>
      <c r="B10" s="11">
        <f t="shared" si="14"/>
        <v>96</v>
      </c>
      <c r="C10" s="11">
        <f t="shared" si="15"/>
        <v>100</v>
      </c>
      <c r="D10" s="11">
        <v>104</v>
      </c>
      <c r="E10" s="11">
        <f t="shared" si="16"/>
        <v>108</v>
      </c>
      <c r="F10" s="11">
        <f>E10+4</f>
        <v>112</v>
      </c>
      <c r="G10" s="11">
        <f t="shared" ref="G10:I10" si="18">F10+6</f>
        <v>118</v>
      </c>
      <c r="H10" s="11">
        <f t="shared" si="18"/>
        <v>124</v>
      </c>
      <c r="I10" s="12">
        <f t="shared" si="18"/>
        <v>130</v>
      </c>
      <c r="K10" s="13" t="s">
        <v>33</v>
      </c>
      <c r="L10" s="14">
        <f t="shared" si="10"/>
        <v>96</v>
      </c>
      <c r="M10" s="14">
        <f t="shared" si="11"/>
        <v>100</v>
      </c>
      <c r="N10" s="14">
        <v>104</v>
      </c>
      <c r="O10" s="14">
        <f t="shared" si="12"/>
        <v>108</v>
      </c>
      <c r="P10" s="14">
        <f>O10+5</f>
        <v>113</v>
      </c>
      <c r="Q10" s="14">
        <f>P10+6</f>
        <v>119</v>
      </c>
      <c r="R10" s="14">
        <f>Q10+7</f>
        <v>126</v>
      </c>
      <c r="S10" s="13">
        <f>R10+7</f>
        <v>133</v>
      </c>
    </row>
    <row r="11" ht="16.5" spans="1:19">
      <c r="A11" s="10" t="s">
        <v>33</v>
      </c>
      <c r="B11" s="11">
        <f t="shared" si="14"/>
        <v>106</v>
      </c>
      <c r="C11" s="11">
        <f t="shared" si="15"/>
        <v>110</v>
      </c>
      <c r="D11" s="11">
        <v>114</v>
      </c>
      <c r="E11" s="11">
        <f t="shared" si="16"/>
        <v>118</v>
      </c>
      <c r="F11" s="11">
        <f>E11+5</f>
        <v>123</v>
      </c>
      <c r="G11" s="11">
        <f>F11+6</f>
        <v>129</v>
      </c>
      <c r="H11" s="11">
        <f>G11+7</f>
        <v>136</v>
      </c>
      <c r="I11" s="12">
        <f>H11+7</f>
        <v>143</v>
      </c>
      <c r="K11" s="13" t="s">
        <v>34</v>
      </c>
      <c r="L11" s="14">
        <f t="shared" si="5"/>
        <v>38</v>
      </c>
      <c r="M11" s="14">
        <f>N11-1</f>
        <v>39</v>
      </c>
      <c r="N11" s="14">
        <v>40</v>
      </c>
      <c r="O11" s="14">
        <f>N11+1</f>
        <v>41</v>
      </c>
      <c r="P11" s="14">
        <f>O11+1</f>
        <v>42</v>
      </c>
      <c r="Q11" s="14">
        <f t="shared" ref="Q11:S11" si="19">P11+1.2</f>
        <v>43.2</v>
      </c>
      <c r="R11" s="14">
        <f t="shared" si="19"/>
        <v>44.4</v>
      </c>
      <c r="S11" s="13">
        <f t="shared" si="19"/>
        <v>45.6</v>
      </c>
    </row>
    <row r="12" ht="16.5" spans="1:19">
      <c r="A12" s="10" t="s">
        <v>35</v>
      </c>
      <c r="B12" s="11">
        <f>C12-1.1</f>
        <v>79.4</v>
      </c>
      <c r="C12" s="11">
        <f>D12-1.5</f>
        <v>80.5</v>
      </c>
      <c r="D12" s="11">
        <v>82</v>
      </c>
      <c r="E12" s="11">
        <f>D12+1.5</f>
        <v>83.5</v>
      </c>
      <c r="F12" s="11">
        <f>E12+1.5</f>
        <v>85</v>
      </c>
      <c r="G12" s="11">
        <f t="shared" ref="G12:I12" si="20">F12+1.1</f>
        <v>86.1</v>
      </c>
      <c r="H12" s="11">
        <f t="shared" si="20"/>
        <v>87.2</v>
      </c>
      <c r="I12" s="12">
        <f t="shared" si="20"/>
        <v>88.3</v>
      </c>
      <c r="K12" s="13" t="s">
        <v>36</v>
      </c>
      <c r="L12" s="14">
        <f>M12-0.5</f>
        <v>58.5</v>
      </c>
      <c r="M12" s="14">
        <f>N12-1</f>
        <v>59</v>
      </c>
      <c r="N12" s="14">
        <v>60</v>
      </c>
      <c r="O12" s="14">
        <f>N12+1</f>
        <v>61</v>
      </c>
      <c r="P12" s="14">
        <f>O12+1</f>
        <v>62</v>
      </c>
      <c r="Q12" s="14">
        <f t="shared" ref="Q12:S12" si="21">P12+0.5</f>
        <v>62.5</v>
      </c>
      <c r="R12" s="14">
        <f t="shared" si="21"/>
        <v>63</v>
      </c>
      <c r="S12" s="13">
        <f t="shared" si="21"/>
        <v>63.5</v>
      </c>
    </row>
    <row r="13" ht="16.5" spans="1:19">
      <c r="A13" s="10" t="s">
        <v>37</v>
      </c>
      <c r="B13" s="11">
        <f>C13-0.8</f>
        <v>19.9</v>
      </c>
      <c r="C13" s="11">
        <f>D13-0.8</f>
        <v>20.7</v>
      </c>
      <c r="D13" s="11">
        <v>21.5</v>
      </c>
      <c r="E13" s="11">
        <f>D13+0.8</f>
        <v>22.3</v>
      </c>
      <c r="F13" s="11">
        <f>E13+0.8</f>
        <v>23.1</v>
      </c>
      <c r="G13" s="11">
        <f t="shared" ref="G13:I13" si="22">F13+1.3</f>
        <v>24.4</v>
      </c>
      <c r="H13" s="11">
        <f t="shared" si="22"/>
        <v>25.7</v>
      </c>
      <c r="I13" s="12">
        <f t="shared" si="22"/>
        <v>27</v>
      </c>
      <c r="K13" s="13" t="s">
        <v>37</v>
      </c>
      <c r="L13" s="14">
        <f>M13-0.7</f>
        <v>18.6</v>
      </c>
      <c r="M13" s="14">
        <f>N13-0.7</f>
        <v>19.3</v>
      </c>
      <c r="N13" s="14">
        <v>20</v>
      </c>
      <c r="O13" s="14">
        <f>N13+0.7</f>
        <v>20.7</v>
      </c>
      <c r="P13" s="14">
        <f>O13+0.7</f>
        <v>21.4</v>
      </c>
      <c r="Q13" s="14">
        <f t="shared" ref="Q13:S13" si="23">P13+0.95</f>
        <v>22.35</v>
      </c>
      <c r="R13" s="14">
        <f t="shared" si="23"/>
        <v>23.3</v>
      </c>
      <c r="S13" s="13">
        <f t="shared" si="23"/>
        <v>24.25</v>
      </c>
    </row>
    <row r="14" ht="16.5" spans="1:19">
      <c r="A14" s="10" t="s">
        <v>38</v>
      </c>
      <c r="B14" s="11">
        <f>C14-0.7</f>
        <v>18.6</v>
      </c>
      <c r="C14" s="11">
        <f>D14-0.7</f>
        <v>19.3</v>
      </c>
      <c r="D14" s="11">
        <v>20</v>
      </c>
      <c r="E14" s="11">
        <f>D14+0.7</f>
        <v>20.7</v>
      </c>
      <c r="F14" s="11">
        <f>E14+0.7</f>
        <v>21.4</v>
      </c>
      <c r="G14" s="11">
        <f t="shared" ref="G14:I14" si="24">F14+1</f>
        <v>22.4</v>
      </c>
      <c r="H14" s="11">
        <f t="shared" si="24"/>
        <v>23.4</v>
      </c>
      <c r="I14" s="12">
        <f t="shared" si="24"/>
        <v>24.4</v>
      </c>
      <c r="K14" s="13" t="s">
        <v>38</v>
      </c>
      <c r="L14" s="14">
        <f>M14-0.6</f>
        <v>16.3</v>
      </c>
      <c r="M14" s="14">
        <f>N14-0.6</f>
        <v>16.9</v>
      </c>
      <c r="N14" s="14">
        <v>17.5</v>
      </c>
      <c r="O14" s="14">
        <f>N14+0.6</f>
        <v>18.1</v>
      </c>
      <c r="P14" s="14">
        <f>O14+0.6</f>
        <v>18.7</v>
      </c>
      <c r="Q14" s="14">
        <f t="shared" ref="Q14:S14" si="25">P14+0.95</f>
        <v>19.65</v>
      </c>
      <c r="R14" s="14">
        <f t="shared" si="25"/>
        <v>20.6</v>
      </c>
      <c r="S14" s="13">
        <f t="shared" si="25"/>
        <v>21.55</v>
      </c>
    </row>
    <row r="15" ht="16.5" spans="1:19">
      <c r="A15" s="10" t="s">
        <v>39</v>
      </c>
      <c r="B15" s="11">
        <f t="shared" ref="B15:B19" si="26">C15-0.5</f>
        <v>12.5</v>
      </c>
      <c r="C15" s="11">
        <f t="shared" ref="C15:C19" si="27">D15-0.5</f>
        <v>13</v>
      </c>
      <c r="D15" s="11">
        <v>13.5</v>
      </c>
      <c r="E15" s="11">
        <f>D15+0.5</f>
        <v>14</v>
      </c>
      <c r="F15" s="11">
        <f>E15+0.5</f>
        <v>14.5</v>
      </c>
      <c r="G15" s="11">
        <f t="shared" ref="G15:I15" si="28">F15+0.7</f>
        <v>15.2</v>
      </c>
      <c r="H15" s="11">
        <f t="shared" si="28"/>
        <v>15.9</v>
      </c>
      <c r="I15" s="12">
        <f t="shared" si="28"/>
        <v>16.6</v>
      </c>
      <c r="K15" s="13" t="s">
        <v>40</v>
      </c>
      <c r="L15" s="14">
        <f>M15-0.4</f>
        <v>11.7</v>
      </c>
      <c r="M15" s="14">
        <f>N15-0.4</f>
        <v>12.1</v>
      </c>
      <c r="N15" s="14">
        <v>12.5</v>
      </c>
      <c r="O15" s="14">
        <f>N15+0.4</f>
        <v>12.9</v>
      </c>
      <c r="P15" s="14">
        <f>O15+0.4</f>
        <v>13.3</v>
      </c>
      <c r="Q15" s="14">
        <f t="shared" ref="Q15:S15" si="29">P15+0.6</f>
        <v>13.9</v>
      </c>
      <c r="R15" s="14">
        <f t="shared" si="29"/>
        <v>14.5</v>
      </c>
      <c r="S15" s="13">
        <f t="shared" si="29"/>
        <v>15.1</v>
      </c>
    </row>
    <row r="16" ht="16.5" spans="1:19">
      <c r="A16" s="10" t="s">
        <v>41</v>
      </c>
      <c r="B16" s="11">
        <f>C16</f>
        <v>9</v>
      </c>
      <c r="C16" s="11">
        <f>D16</f>
        <v>9</v>
      </c>
      <c r="D16" s="11">
        <v>9</v>
      </c>
      <c r="E16" s="11">
        <f t="shared" ref="E16:I16" si="30">D16</f>
        <v>9</v>
      </c>
      <c r="F16" s="11">
        <f t="shared" si="30"/>
        <v>9</v>
      </c>
      <c r="G16" s="11">
        <f t="shared" si="30"/>
        <v>9</v>
      </c>
      <c r="H16" s="11">
        <f t="shared" si="30"/>
        <v>9</v>
      </c>
      <c r="I16" s="12">
        <f t="shared" si="30"/>
        <v>9</v>
      </c>
      <c r="K16" s="13" t="s">
        <v>42</v>
      </c>
      <c r="L16" s="14">
        <f>M16-0.4</f>
        <v>9.2</v>
      </c>
      <c r="M16" s="14">
        <f>N16-0.4</f>
        <v>9.6</v>
      </c>
      <c r="N16" s="14">
        <v>10</v>
      </c>
      <c r="O16" s="14">
        <f>N16+0.4</f>
        <v>10.4</v>
      </c>
      <c r="P16" s="14">
        <f>O16+0.4</f>
        <v>10.8</v>
      </c>
      <c r="Q16" s="14">
        <f t="shared" ref="Q16:S16" si="31">P16+0.6</f>
        <v>11.4</v>
      </c>
      <c r="R16" s="14">
        <f t="shared" si="31"/>
        <v>12</v>
      </c>
      <c r="S16" s="13">
        <f t="shared" si="31"/>
        <v>12.6</v>
      </c>
    </row>
    <row r="17" ht="16.5" spans="1:19">
      <c r="A17" s="10" t="s">
        <v>43</v>
      </c>
      <c r="B17" s="11">
        <f>C17-1</f>
        <v>54</v>
      </c>
      <c r="C17" s="11">
        <f>D17-1</f>
        <v>55</v>
      </c>
      <c r="D17" s="11">
        <v>56</v>
      </c>
      <c r="E17" s="11">
        <f>D17+1</f>
        <v>57</v>
      </c>
      <c r="F17" s="11">
        <f>E17+1</f>
        <v>58</v>
      </c>
      <c r="G17" s="11">
        <f t="shared" ref="G17:I17" si="32">F17+1.5</f>
        <v>59.5</v>
      </c>
      <c r="H17" s="11">
        <f t="shared" si="32"/>
        <v>61</v>
      </c>
      <c r="I17" s="12">
        <f t="shared" si="32"/>
        <v>62.5</v>
      </c>
      <c r="K17" s="13" t="s">
        <v>41</v>
      </c>
      <c r="L17" s="14">
        <f>M17</f>
        <v>6</v>
      </c>
      <c r="M17" s="14">
        <f>N17</f>
        <v>6</v>
      </c>
      <c r="N17" s="14">
        <v>6</v>
      </c>
      <c r="O17" s="14">
        <f t="shared" ref="O17:S17" si="33">N17</f>
        <v>6</v>
      </c>
      <c r="P17" s="14">
        <f t="shared" si="33"/>
        <v>6</v>
      </c>
      <c r="Q17" s="14">
        <f t="shared" si="33"/>
        <v>6</v>
      </c>
      <c r="R17" s="14">
        <f t="shared" si="33"/>
        <v>6</v>
      </c>
      <c r="S17" s="13">
        <f t="shared" si="33"/>
        <v>6</v>
      </c>
    </row>
    <row r="18" ht="16.5" spans="1:19">
      <c r="A18" s="10" t="s">
        <v>44</v>
      </c>
      <c r="B18" s="11">
        <f t="shared" si="26"/>
        <v>34</v>
      </c>
      <c r="C18" s="11">
        <f t="shared" si="27"/>
        <v>34.5</v>
      </c>
      <c r="D18" s="11">
        <v>35</v>
      </c>
      <c r="E18" s="11">
        <f t="shared" ref="E18:G18" si="34">D18+0.5</f>
        <v>35.5</v>
      </c>
      <c r="F18" s="11">
        <f t="shared" si="34"/>
        <v>36</v>
      </c>
      <c r="G18" s="11">
        <f t="shared" si="34"/>
        <v>36.5</v>
      </c>
      <c r="H18" s="11">
        <f t="shared" ref="H18:H20" si="35">G18</f>
        <v>36.5</v>
      </c>
      <c r="I18" s="12">
        <f>H18</f>
        <v>36.5</v>
      </c>
      <c r="K18" s="13" t="s">
        <v>45</v>
      </c>
      <c r="L18" s="14">
        <f>M18-1</f>
        <v>46</v>
      </c>
      <c r="M18" s="14">
        <f t="shared" ref="M18:M20" si="36">N18-1</f>
        <v>47</v>
      </c>
      <c r="N18" s="14">
        <v>48</v>
      </c>
      <c r="O18" s="14">
        <f>N18+1</f>
        <v>49</v>
      </c>
      <c r="P18" s="14">
        <f>O18+1</f>
        <v>50</v>
      </c>
      <c r="Q18" s="14">
        <f t="shared" ref="Q18:S18" si="37">P18+1.5</f>
        <v>51.5</v>
      </c>
      <c r="R18" s="14">
        <f t="shared" si="37"/>
        <v>53</v>
      </c>
      <c r="S18" s="13">
        <f t="shared" si="37"/>
        <v>54.5</v>
      </c>
    </row>
    <row r="19" ht="16.5" spans="1:19">
      <c r="A19" s="10" t="s">
        <v>46</v>
      </c>
      <c r="B19" s="11">
        <f t="shared" si="26"/>
        <v>24.5</v>
      </c>
      <c r="C19" s="11">
        <f t="shared" si="27"/>
        <v>25</v>
      </c>
      <c r="D19" s="11">
        <v>25.5</v>
      </c>
      <c r="E19" s="11">
        <f>D19+0.5</f>
        <v>26</v>
      </c>
      <c r="F19" s="11">
        <f>E19+0.5</f>
        <v>26.5</v>
      </c>
      <c r="G19" s="11">
        <f>F19+0.75</f>
        <v>27.25</v>
      </c>
      <c r="H19" s="11">
        <f t="shared" si="35"/>
        <v>27.25</v>
      </c>
      <c r="I19" s="12">
        <f>H19</f>
        <v>27.25</v>
      </c>
      <c r="K19" s="13" t="s">
        <v>43</v>
      </c>
      <c r="L19" s="14">
        <f>M19-1</f>
        <v>47</v>
      </c>
      <c r="M19" s="14">
        <f t="shared" si="36"/>
        <v>48</v>
      </c>
      <c r="N19" s="14">
        <v>49</v>
      </c>
      <c r="O19" s="14">
        <f>N19+1</f>
        <v>50</v>
      </c>
      <c r="P19" s="14">
        <f>O19+1</f>
        <v>51</v>
      </c>
      <c r="Q19" s="14">
        <f t="shared" ref="Q19:S19" si="38">P19+1.5</f>
        <v>52.5</v>
      </c>
      <c r="R19" s="14">
        <f t="shared" si="38"/>
        <v>54</v>
      </c>
      <c r="S19" s="13">
        <f t="shared" si="38"/>
        <v>55.5</v>
      </c>
    </row>
    <row r="20" ht="33" spans="1:19">
      <c r="A20" s="10" t="s">
        <v>47</v>
      </c>
      <c r="B20" s="11">
        <f>C20</f>
        <v>17</v>
      </c>
      <c r="C20" s="11">
        <f>D20-1</f>
        <v>17</v>
      </c>
      <c r="D20" s="11">
        <v>18</v>
      </c>
      <c r="E20" s="11">
        <f>D20</f>
        <v>18</v>
      </c>
      <c r="F20" s="11">
        <f>E20+1.5</f>
        <v>19.5</v>
      </c>
      <c r="G20" s="11">
        <f>F20</f>
        <v>19.5</v>
      </c>
      <c r="H20" s="11">
        <f t="shared" si="35"/>
        <v>19.5</v>
      </c>
      <c r="I20" s="12">
        <f>H20+1</f>
        <v>20.5</v>
      </c>
      <c r="K20" s="15" t="s">
        <v>48</v>
      </c>
      <c r="L20" s="14">
        <f>M20</f>
        <v>16</v>
      </c>
      <c r="M20" s="14">
        <f t="shared" si="36"/>
        <v>16</v>
      </c>
      <c r="N20" s="14">
        <v>17</v>
      </c>
      <c r="O20" s="14">
        <f t="shared" ref="O20:R20" si="39">N20</f>
        <v>17</v>
      </c>
      <c r="P20" s="14">
        <f>N20+1.5</f>
        <v>18.5</v>
      </c>
      <c r="Q20" s="14">
        <f t="shared" si="39"/>
        <v>18.5</v>
      </c>
      <c r="R20" s="14">
        <f t="shared" si="39"/>
        <v>18.5</v>
      </c>
      <c r="S20" s="15">
        <f>R20+1</f>
        <v>19.5</v>
      </c>
    </row>
    <row r="21" ht="16.5" spans="1:19">
      <c r="A21" s="16" t="s">
        <v>49</v>
      </c>
      <c r="B21" s="16"/>
      <c r="C21" s="16"/>
      <c r="D21" s="16"/>
      <c r="E21" s="16"/>
      <c r="F21" s="16"/>
      <c r="G21" s="16"/>
      <c r="H21" s="17"/>
      <c r="I21" s="18"/>
      <c r="K21" s="19" t="s">
        <v>50</v>
      </c>
      <c r="L21" s="19"/>
      <c r="M21" s="19"/>
      <c r="N21" s="20" t="s">
        <v>51</v>
      </c>
      <c r="O21" s="19"/>
      <c r="P21" s="19"/>
      <c r="Q21" s="19"/>
      <c r="R21" s="19"/>
      <c r="S21" s="19"/>
    </row>
    <row r="22" ht="16.5" spans="1:19">
      <c r="A22" s="16" t="s">
        <v>52</v>
      </c>
      <c r="B22" s="16"/>
      <c r="C22" s="16"/>
      <c r="D22" s="16"/>
      <c r="E22" s="16"/>
      <c r="F22" s="16"/>
      <c r="G22" s="16"/>
      <c r="H22" s="17"/>
      <c r="I22" s="18"/>
      <c r="K22" s="16" t="s">
        <v>49</v>
      </c>
      <c r="L22" s="16"/>
      <c r="M22" s="16"/>
      <c r="N22" s="16"/>
      <c r="O22" s="16"/>
      <c r="P22" s="16"/>
      <c r="Q22" s="16"/>
      <c r="R22" s="21"/>
      <c r="S22" s="22"/>
    </row>
    <row r="23" ht="16.5" spans="1:19">
      <c r="A23" s="16" t="s">
        <v>53</v>
      </c>
      <c r="B23" s="16"/>
      <c r="C23" s="16"/>
      <c r="D23" s="16"/>
      <c r="E23" s="16"/>
      <c r="F23" s="16"/>
      <c r="G23" s="16"/>
      <c r="H23" s="23"/>
      <c r="I23" s="23"/>
      <c r="K23" s="16" t="s">
        <v>52</v>
      </c>
      <c r="L23" s="16"/>
      <c r="M23" s="16"/>
      <c r="N23" s="16"/>
      <c r="O23" s="16"/>
      <c r="P23" s="16"/>
      <c r="Q23" s="16"/>
      <c r="R23" s="21"/>
      <c r="S23" s="22"/>
    </row>
    <row r="24" ht="16.5" spans="1:19">
      <c r="A24" s="24" t="s">
        <v>54</v>
      </c>
      <c r="B24" s="24"/>
      <c r="C24" s="24"/>
      <c r="D24" s="24"/>
      <c r="E24" s="24"/>
      <c r="F24" s="24"/>
      <c r="G24" s="24"/>
      <c r="H24" s="24"/>
      <c r="I24" s="24"/>
      <c r="K24" s="16" t="s">
        <v>53</v>
      </c>
      <c r="L24" s="16"/>
      <c r="M24" s="16"/>
      <c r="N24" s="16"/>
      <c r="O24" s="16"/>
      <c r="P24" s="16"/>
      <c r="Q24" s="16"/>
      <c r="R24" s="21"/>
      <c r="S24" s="22"/>
    </row>
    <row r="25" ht="16.5" spans="1:19">
      <c r="A25" s="25" t="s">
        <v>55</v>
      </c>
      <c r="B25" s="26"/>
      <c r="C25" s="26"/>
      <c r="D25" s="26"/>
      <c r="E25" s="26"/>
      <c r="F25" s="26"/>
      <c r="G25" s="26"/>
      <c r="H25" s="27"/>
      <c r="I25" s="23"/>
      <c r="K25" s="24" t="s">
        <v>54</v>
      </c>
      <c r="L25" s="24"/>
      <c r="M25" s="24"/>
      <c r="N25" s="24"/>
      <c r="O25" s="24"/>
      <c r="P25" s="24"/>
      <c r="Q25" s="24"/>
      <c r="R25" s="28"/>
      <c r="S25" s="29"/>
    </row>
    <row r="26" ht="16.5" spans="1:19">
      <c r="A26" s="30"/>
      <c r="B26" s="21"/>
      <c r="C26" s="21"/>
      <c r="D26" s="21"/>
      <c r="E26" s="21"/>
      <c r="F26" s="21"/>
      <c r="G26" s="21"/>
      <c r="H26" s="27"/>
      <c r="I26" s="23"/>
      <c r="K26" s="25" t="s">
        <v>55</v>
      </c>
      <c r="L26" s="25"/>
      <c r="M26" s="25"/>
      <c r="N26" s="25"/>
      <c r="O26" s="25"/>
      <c r="P26" s="25"/>
      <c r="Q26" s="25"/>
      <c r="R26" s="25"/>
      <c r="S26" s="29"/>
    </row>
    <row r="27" spans="1:19">
      <c r="K27" s="22"/>
      <c r="L27" s="22"/>
      <c r="M27" s="22"/>
      <c r="N27" s="22"/>
      <c r="O27" s="22"/>
      <c r="P27" s="22"/>
      <c r="Q27" s="22"/>
      <c r="R27" s="22"/>
      <c r="S27" s="22"/>
    </row>
    <row r="28" spans="1:19">
      <c r="K28" s="22"/>
      <c r="L28" s="22"/>
      <c r="M28" s="22"/>
      <c r="N28" s="22"/>
      <c r="O28" s="22"/>
      <c r="P28" s="22"/>
      <c r="Q28" s="22"/>
      <c r="R28" s="22"/>
      <c r="S28" s="22"/>
    </row>
  </sheetData>
  <mergeCells count="18">
    <mergeCell ref="A1:I1"/>
    <mergeCell ref="K1:S1"/>
    <mergeCell ref="B2:D2"/>
    <mergeCell ref="F2:I2"/>
    <mergeCell ref="L2:N2"/>
    <mergeCell ref="P2:S2"/>
    <mergeCell ref="B3:D3"/>
    <mergeCell ref="F3:I3"/>
    <mergeCell ref="L3:N3"/>
    <mergeCell ref="P3:S3"/>
    <mergeCell ref="A21:G21"/>
    <mergeCell ref="A22:G22"/>
    <mergeCell ref="K22:Q22"/>
    <mergeCell ref="A23:G23"/>
    <mergeCell ref="K23:Q23"/>
    <mergeCell ref="A24:I24"/>
    <mergeCell ref="K24:Q24"/>
    <mergeCell ref="K25:Q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Jcp</cp:lastModifiedBy>
  <dcterms:created xsi:type="dcterms:W3CDTF">2026-05-13T01:50:31Z</dcterms:created>
  <dcterms:modified xsi:type="dcterms:W3CDTF">2026-05-13T01:51:39Z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CD1C57DF53CE480E9A05B3E2EBEB5FFB_11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