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892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<sst xmlns="http://schemas.openxmlformats.org/spreadsheetml/2006/main" count="1439" uniqueCount="383">
  <si>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</si>
  <si>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</si>
  <si>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</si>
  <si>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</si>
  <si>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</si>
  <si>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</si>
  <si>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</si>
  <si>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</si>
  <si>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</si>
  <si>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</si>
  <si>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</si>
  <si>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</si>
  <si>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</si>
  <si>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</si>
  <si>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</si>
  <si>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</si>
  <si>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</si>
  <si>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</si>
  <si>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</si>
  <si>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</si>
  <si>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</si>
  <si>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</si>
  <si>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</si>
  <si>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</si>
  <si>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</si>
  <si>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</si>
  <si>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</si>
  <si>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</si>
  <si>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</si>
  <si>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</si>
  <si>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</si>
  <si>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</si>
  <si>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</si>
  <si>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</si>
  <si>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</si>
  <si>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</si>
  <si>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</si>
  <si>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</si>
  <si>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</si>
  <si>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</si>
  <si>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</si>
  <si>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</si>
  <si>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</si>
  <si>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</si>
  <si>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</si>
  <si>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</si>
  <si>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</si>
  <si>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TAWWAO91535</t>
  </si>
  <si>
    <t>合同交期</t>
  </si>
  <si>
    <t>产前确认样</t>
  </si>
  <si>
    <t>有</t>
  </si>
  <si>
    <t>无</t>
  </si>
  <si>
    <t>品名</t>
  </si>
  <si>
    <t>男式套羽绒冲锋衣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</si>
  <si>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</si>
  <si>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</si>
  <si>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</si>
  <si>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</si>
  <si>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</si>
  <si>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</si>
  <si>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</si>
  <si>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</si>
  <si>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</si>
  <si>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CGDD26041700023 CGDD26041700024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</si>
  <si>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</si>
  <si>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</si>
  <si>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</si>
  <si>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</si>
  <si>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</si>
  <si>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</si>
  <si>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</si>
  <si>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</si>
  <si>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</si>
  <si>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</si>
  <si>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</si>
  <si>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</si>
  <si>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</si>
  <si>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</si>
  <si>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</si>
  <si>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</si>
  <si>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</si>
  <si>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</si>
  <si>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</si>
  <si>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</si>
  <si>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</si>
  <si>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</si>
  <si>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</si>
  <si>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</si>
  <si>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</si>
  <si>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</si>
  <si>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</si>
  <si>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</si>
  <si>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</si>
  <si>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</si>
  <si>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</si>
  <si>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</si>
  <si>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</si>
  <si>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</si>
  <si>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</si>
  <si>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</si>
  <si>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</si>
  <si>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地茶色</t>
  </si>
  <si>
    <t>海鸥灰</t>
  </si>
  <si>
    <t>黑色</t>
  </si>
  <si>
    <t>太空蓝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</si>
  <si>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</si>
  <si>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</si>
  <si>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</si>
  <si>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</si>
  <si>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</si>
  <si>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</si>
  <si>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</si>
  <si>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1。修笼压胶不平皱多</t>
  </si>
  <si>
    <t>2。帽檐双面胶有折印</t>
  </si>
  <si>
    <t>3。里布偏紧，面皱多</t>
  </si>
  <si>
    <t>4。后背上拼缝皱多，不平</t>
  </si>
  <si>
    <t>5。修笼腋下皱多，不平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</si>
  <si>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</si>
  <si>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</si>
  <si>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</si>
  <si>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</si>
  <si>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</si>
  <si>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</si>
  <si>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</si>
  <si>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</si>
  <si>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</si>
  <si>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</si>
  <si>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冀成平</t>
  </si>
  <si>
    <t>查验时间</t>
  </si>
  <si>
    <t>3月9</t>
  </si>
  <si>
    <t>工厂负责人</t>
  </si>
  <si>
    <t>蒋希林</t>
  </si>
  <si>
    <t>【整改结果】</t>
  </si>
  <si>
    <t>复核时间</t>
  </si>
  <si>
    <t>3月14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</si>
  <si>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</si>
  <si>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</si>
  <si>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</si>
  <si>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</si>
  <si>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</si>
  <si>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</si>
  <si>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</si>
  <si>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</si>
  <si>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</si>
  <si>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</si>
  <si>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</si>
  <si>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</si>
  <si>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</si>
  <si>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</si>
  <si>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</si>
  <si>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</si>
  <si>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0/0</t>
  </si>
  <si>
    <t>+0.2/0</t>
  </si>
  <si>
    <t>+0.3/0</t>
  </si>
  <si>
    <t>0.3+/0</t>
  </si>
  <si>
    <t>前中长</t>
  </si>
  <si>
    <t>+0.4/+0.2</t>
  </si>
  <si>
    <t>+0.4/0</t>
  </si>
  <si>
    <t>内主项拉链</t>
  </si>
  <si>
    <t>胸围</t>
  </si>
  <si>
    <t>0/-0.5</t>
  </si>
  <si>
    <t>腰围</t>
  </si>
  <si>
    <t>摆围</t>
  </si>
  <si>
    <t>-0.6/-0.8</t>
  </si>
  <si>
    <t>-1/-0.7</t>
  </si>
  <si>
    <t>-1/-1</t>
  </si>
  <si>
    <t>-0.6/-0.7</t>
  </si>
  <si>
    <t>肩宽</t>
  </si>
  <si>
    <t>-0.2/-0.2</t>
  </si>
  <si>
    <t>0/-0.3</t>
  </si>
  <si>
    <t>肩点袖长</t>
  </si>
  <si>
    <t>+0.3/+0.3</t>
  </si>
  <si>
    <t>袖肥/2（参
考值见注解）</t>
  </si>
  <si>
    <t>+0.2/+0.2</t>
  </si>
  <si>
    <t>袖肘围/2</t>
  </si>
  <si>
    <t>袖口围/2（平量）</t>
  </si>
  <si>
    <t>前领高</t>
  </si>
  <si>
    <t>上领围</t>
  </si>
  <si>
    <t>+0.2/+0.4</t>
  </si>
  <si>
    <t>+0.4/+0.3</t>
  </si>
  <si>
    <t>下领围</t>
  </si>
  <si>
    <t>+0.2/+0.3</t>
  </si>
  <si>
    <t>帽高</t>
  </si>
  <si>
    <t>帽宽</t>
  </si>
  <si>
    <t>帽脱卸拉链</t>
  </si>
  <si>
    <t>侧袋内开口长</t>
  </si>
  <si>
    <t>门襟宽</t>
  </si>
  <si>
    <t>验货时间：3月15日</t>
  </si>
  <si>
    <t>跟单QC:冀成平</t>
  </si>
  <si>
    <t>工厂负责人：蒋希林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</si>
  <si>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</si>
  <si>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</si>
  <si>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</si>
  <si>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</si>
  <si>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</si>
  <si>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</si>
  <si>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</si>
  <si>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</si>
  <si>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</si>
  <si>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</si>
  <si>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地茶色：16#22#25#30#31#各5件</t>
  </si>
  <si>
    <t>太空蓝：144#148#150#151#160#</t>
  </si>
  <si>
    <t>海鸥灰：66#69#77#81#89#各5件</t>
  </si>
  <si>
    <t>黑色：101#108#111#120#123#各5件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</si>
  <si>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</si>
  <si>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</si>
  <si>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</si>
  <si>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</si>
  <si>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</si>
  <si>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初期问题点已改进</t>
  </si>
  <si>
    <t>【整改的严重缺陷及整改复核时间】</t>
  </si>
  <si>
    <t>品控</t>
  </si>
  <si>
    <t>验货时间：4月15日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</si>
  <si>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</si>
  <si>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</si>
  <si>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</si>
  <si>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</si>
  <si>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</si>
  <si>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</si>
  <si>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</si>
  <si>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</si>
  <si>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</si>
  <si>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盛原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</si>
  <si>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</si>
  <si>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</si>
  <si>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</si>
  <si>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</si>
  <si>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</si>
  <si>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</si>
  <si>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</si>
  <si>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</si>
  <si>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</si>
  <si>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</si>
  <si>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</si>
  <si>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采购凭证编号：CGDD26041700023  2135件  验货160件 CGDD26041700024   6143件  验货590件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</si>
  <si>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</si>
  <si>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</si>
  <si>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</si>
  <si>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</si>
  <si>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</si>
  <si>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</si>
  <si>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</si>
  <si>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</si>
  <si>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</si>
  <si>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</si>
  <si>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</si>
  <si>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</si>
  <si>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</si>
  <si>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</si>
  <si>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地茶色：141#144#148#151#160#162#169#173#179#184#</t>
  </si>
  <si>
    <t>海鸥灰：211#217#222#209#231#234#244#245#250#</t>
  </si>
  <si>
    <t>黑色：270#271#280#281#285#290#291#297#300#301#</t>
  </si>
  <si>
    <t>太空蓝：344#345#366#371#383#390#392#400#409#</t>
  </si>
  <si>
    <t>情况说明：</t>
  </si>
  <si>
    <t xml:space="preserve">【问题点描述】  </t>
  </si>
  <si>
    <t>1，有少量线毛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</si>
  <si>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</si>
  <si>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</si>
  <si>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</si>
  <si>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</si>
  <si>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</si>
  <si>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</si>
  <si>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</si>
  <si>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</si>
  <si>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</si>
  <si>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</si>
  <si>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</si>
  <si>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</si>
  <si>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</si>
  <si>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</si>
  <si>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</si>
  <si>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</si>
  <si>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</si>
  <si>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</si>
  <si>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</si>
  <si>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</si>
  <si>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</si>
  <si>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</si>
  <si>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</si>
  <si>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</si>
  <si>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</si>
  <si>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</si>
  <si>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</si>
  <si>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</si>
  <si>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</si>
  <si>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FW11921</t>
  </si>
  <si>
    <t>台华高新</t>
  </si>
  <si>
    <t>5/9</t>
  </si>
  <si>
    <t>1/4</t>
  </si>
  <si>
    <t>8/12</t>
  </si>
  <si>
    <t>制表时间：2026/3/26</t>
  </si>
  <si>
    <t>测试人签名：蒋希林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</si>
  <si>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</si>
  <si>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</si>
  <si>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</si>
  <si>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</si>
  <si>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</si>
  <si>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</si>
  <si>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</si>
  <si>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</si>
  <si>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</si>
  <si>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台华</t>
  </si>
  <si>
    <t>3/6</t>
  </si>
  <si>
    <t>9/14</t>
  </si>
  <si>
    <t>4/11</t>
  </si>
  <si>
    <t>制表时间：2026/3/27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</si>
  <si>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</si>
  <si>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</si>
  <si>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</si>
  <si>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</si>
  <si>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</si>
  <si>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</si>
  <si>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</si>
  <si>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</si>
  <si>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</si>
  <si>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</si>
  <si>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</si>
  <si>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1/2</t>
  </si>
  <si>
    <t>FW00020</t>
  </si>
  <si>
    <t xml:space="preserve">G09FW0440/探路者logo210T </t>
  </si>
  <si>
    <t>FK00510</t>
  </si>
  <si>
    <t xml:space="preserve">/140g超细天鹅绒 </t>
  </si>
  <si>
    <t>新颜</t>
  </si>
  <si>
    <t>KE00810</t>
  </si>
  <si>
    <t>5#尼龙开尾反装，TD011拉头</t>
  </si>
  <si>
    <t>KE</t>
  </si>
  <si>
    <t>XJ00002</t>
  </si>
  <si>
    <t>橡筋绳</t>
  </si>
  <si>
    <t>泰丰</t>
  </si>
  <si>
    <t>ZD00014</t>
  </si>
  <si>
    <t>定卡织带</t>
  </si>
  <si>
    <t>3/8</t>
  </si>
  <si>
    <t>9/15</t>
  </si>
  <si>
    <t>内件</t>
  </si>
  <si>
    <t>赢合</t>
  </si>
  <si>
    <t>FW07860</t>
  </si>
  <si>
    <t>FW14280</t>
  </si>
  <si>
    <t xml:space="preserve">20D尼丝纺石墨烯横条防绒 </t>
  </si>
  <si>
    <t>东利</t>
  </si>
  <si>
    <t>YK00032</t>
  </si>
  <si>
    <t>5#树脂开尾，DU拉头</t>
  </si>
  <si>
    <t>YK</t>
  </si>
  <si>
    <t>6/13</t>
  </si>
  <si>
    <t>2/7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</si>
  <si>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</si>
  <si>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</si>
  <si>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</si>
  <si>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</si>
  <si>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</si>
  <si>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</si>
  <si>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</si>
  <si>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</si>
  <si>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</si>
  <si>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</si>
  <si>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3/7</t>
  </si>
  <si>
    <t>8/11</t>
  </si>
  <si>
    <t>制表时间：2026/4/4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</si>
  <si>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</si>
  <si>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</si>
  <si>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</si>
  <si>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</si>
  <si>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</si>
  <si>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</si>
  <si>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</si>
  <si>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</si>
  <si>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</si>
  <si>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印花</t>
  </si>
  <si>
    <t>装饰胶</t>
  </si>
  <si>
    <t>ok</t>
  </si>
  <si>
    <t>洗测2次</t>
  </si>
  <si>
    <t>3/1</t>
  </si>
  <si>
    <t>洗测4次</t>
  </si>
  <si>
    <t>3/9</t>
  </si>
  <si>
    <t>2/6</t>
  </si>
  <si>
    <t>7/13</t>
  </si>
  <si>
    <t>5/7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</si>
  <si>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</si>
  <si>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</si>
  <si>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</si>
  <si>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</si>
  <si>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弹力绳（0.25）:G14FWXJ002</t>
  </si>
  <si>
    <t>制表时间：2026/3/6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</si>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</sst>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5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b/>
      <sz val="12"/>
      <color theme="1"/>
      <name val="宋体"/>
      <charset val="134"/>
      <scheme val="major"/>
    </font>
    <font>
      <sz val="12"/>
      <name val="华文楷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8" borderId="62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3" fillId="0" borderId="63" applyNumberFormat="0" applyFill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65" applyNumberFormat="0" applyAlignment="0" applyProtection="0">
      <alignment vertical="center"/>
    </xf>
    <xf numFmtId="0" fontId="46" fillId="10" borderId="66" applyNumberFormat="0" applyAlignment="0" applyProtection="0">
      <alignment vertical="center"/>
    </xf>
    <xf numFmtId="0" fontId="47" fillId="10" borderId="65" applyNumberFormat="0" applyAlignment="0" applyProtection="0">
      <alignment vertical="center"/>
    </xf>
    <xf numFmtId="0" fontId="48" fillId="11" borderId="67" applyNumberFormat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6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19" fillId="0" borderId="0"/>
    <xf numFmtId="0" fontId="19" fillId="0" borderId="0"/>
    <xf numFmtId="176" fontId="57" fillId="0" borderId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22" fillId="0" borderId="0">
      <alignment vertical="center"/>
    </xf>
    <xf numFmtId="0" fontId="58" fillId="0" borderId="0">
      <alignment vertical="center"/>
    </xf>
  </cellStyleXfs>
  <cellXfs count="37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9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/>
    </xf>
    <xf numFmtId="0" fontId="12" fillId="0" borderId="0" xfId="55" applyFont="1" applyFill="1"/>
    <xf numFmtId="0" fontId="13" fillId="0" borderId="0" xfId="0" applyFont="1" applyFill="1" applyAlignment="1">
      <alignment vertical="center"/>
    </xf>
    <xf numFmtId="0" fontId="12" fillId="0" borderId="9" xfId="55" applyFont="1" applyFill="1" applyBorder="1" applyAlignment="1">
      <alignment horizontal="center" vertical="center"/>
    </xf>
    <xf numFmtId="0" fontId="12" fillId="0" borderId="0" xfId="55" applyFont="1" applyFill="1" applyAlignment="1">
      <alignment horizontal="center" vertical="center"/>
    </xf>
    <xf numFmtId="0" fontId="14" fillId="0" borderId="2" xfId="57" applyFont="1" applyFill="1" applyBorder="1" applyAlignment="1">
      <alignment horizontal="center"/>
    </xf>
    <xf numFmtId="0" fontId="15" fillId="0" borderId="10" xfId="54" applyFont="1" applyFill="1" applyBorder="1" applyAlignment="1">
      <alignment horizontal="left" vertical="center"/>
    </xf>
    <xf numFmtId="0" fontId="15" fillId="0" borderId="11" xfId="54" applyFont="1" applyFill="1" applyBorder="1" applyAlignment="1">
      <alignment horizontal="left" vertical="center"/>
    </xf>
    <xf numFmtId="0" fontId="14" fillId="0" borderId="3" xfId="57" applyFont="1" applyFill="1" applyBorder="1" applyAlignment="1">
      <alignment horizontal="left" vertical="center"/>
    </xf>
    <xf numFmtId="0" fontId="14" fillId="0" borderId="3" xfId="57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2" xfId="57" applyFont="1" applyFill="1" applyBorder="1" applyAlignment="1">
      <alignment horizontal="center" vertical="center"/>
    </xf>
    <xf numFmtId="0" fontId="14" fillId="0" borderId="7" xfId="57" applyFont="1" applyFill="1" applyBorder="1" applyAlignment="1">
      <alignment horizontal="center" vertical="center"/>
    </xf>
    <xf numFmtId="0" fontId="17" fillId="0" borderId="2" xfId="64" applyFont="1" applyFill="1" applyBorder="1" applyAlignment="1">
      <alignment horizontal="center" vertical="center"/>
    </xf>
    <xf numFmtId="0" fontId="17" fillId="0" borderId="2" xfId="64" applyFont="1" applyFill="1" applyBorder="1" applyAlignment="1">
      <alignment vertical="center"/>
    </xf>
    <xf numFmtId="49" fontId="14" fillId="0" borderId="2" xfId="57" applyNumberFormat="1" applyFont="1" applyFill="1" applyBorder="1" applyAlignment="1">
      <alignment horizontal="center"/>
    </xf>
    <xf numFmtId="0" fontId="17" fillId="0" borderId="2" xfId="64" applyFont="1" applyFill="1" applyBorder="1" applyAlignment="1">
      <alignment vertical="center" wrapText="1"/>
    </xf>
    <xf numFmtId="0" fontId="17" fillId="0" borderId="2" xfId="64" applyFont="1" applyFill="1" applyBorder="1" applyAlignment="1">
      <alignment horizontal="center" vertical="center" wrapText="1"/>
    </xf>
    <xf numFmtId="0" fontId="12" fillId="0" borderId="3" xfId="55" applyFont="1" applyFill="1" applyBorder="1" applyAlignment="1">
      <alignment horizontal="center"/>
    </xf>
    <xf numFmtId="0" fontId="18" fillId="0" borderId="0" xfId="56" applyFont="1" applyFill="1">
      <alignment vertical="center"/>
    </xf>
    <xf numFmtId="14" fontId="12" fillId="0" borderId="0" xfId="55" applyNumberFormat="1" applyFont="1" applyFill="1"/>
    <xf numFmtId="0" fontId="19" fillId="0" borderId="0" xfId="54" applyFill="1" applyBorder="1" applyAlignment="1">
      <alignment horizontal="left" vertical="center"/>
    </xf>
    <xf numFmtId="0" fontId="19" fillId="0" borderId="0" xfId="54" applyFont="1" applyFill="1" applyAlignment="1">
      <alignment horizontal="left" vertical="center"/>
    </xf>
    <xf numFmtId="0" fontId="19" fillId="0" borderId="0" xfId="54" applyFill="1" applyAlignment="1">
      <alignment horizontal="left" vertical="center"/>
    </xf>
    <xf numFmtId="0" fontId="20" fillId="0" borderId="12" xfId="54" applyFont="1" applyFill="1" applyBorder="1" applyAlignment="1">
      <alignment horizontal="center" vertical="top"/>
    </xf>
    <xf numFmtId="0" fontId="21" fillId="0" borderId="13" xfId="54" applyFont="1" applyFill="1" applyBorder="1" applyAlignment="1">
      <alignment horizontal="left" vertical="center"/>
    </xf>
    <xf numFmtId="0" fontId="22" fillId="0" borderId="14" xfId="54" applyFont="1" applyFill="1" applyBorder="1" applyAlignment="1">
      <alignment horizontal="center" vertical="center"/>
    </xf>
    <xf numFmtId="0" fontId="21" fillId="0" borderId="14" xfId="54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vertical="center"/>
    </xf>
    <xf numFmtId="0" fontId="21" fillId="0" borderId="14" xfId="54" applyFont="1" applyFill="1" applyBorder="1" applyAlignment="1">
      <alignment vertical="center"/>
    </xf>
    <xf numFmtId="0" fontId="23" fillId="0" borderId="14" xfId="54" applyFont="1" applyFill="1" applyBorder="1" applyAlignment="1">
      <alignment horizontal="center" vertical="center"/>
    </xf>
    <xf numFmtId="0" fontId="21" fillId="0" borderId="14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vertical="center"/>
    </xf>
    <xf numFmtId="0" fontId="22" fillId="0" borderId="10" xfId="54" applyFont="1" applyFill="1" applyBorder="1" applyAlignment="1">
      <alignment horizontal="center" vertical="center"/>
    </xf>
    <xf numFmtId="0" fontId="21" fillId="0" borderId="10" xfId="54" applyFont="1" applyFill="1" applyBorder="1" applyAlignment="1">
      <alignment vertical="center"/>
    </xf>
    <xf numFmtId="178" fontId="23" fillId="0" borderId="10" xfId="54" applyNumberFormat="1" applyFont="1" applyFill="1" applyBorder="1" applyAlignment="1">
      <alignment horizontal="center" vertical="center"/>
    </xf>
    <xf numFmtId="0" fontId="21" fillId="0" borderId="10" xfId="54" applyFont="1" applyFill="1" applyBorder="1" applyAlignment="1">
      <alignment horizontal="center" vertical="center"/>
    </xf>
    <xf numFmtId="0" fontId="21" fillId="0" borderId="11" xfId="54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horizontal="left" vertical="center"/>
    </xf>
    <xf numFmtId="0" fontId="22" fillId="0" borderId="10" xfId="54" applyFont="1" applyFill="1" applyBorder="1" applyAlignment="1">
      <alignment horizontal="right" vertical="center"/>
    </xf>
    <xf numFmtId="0" fontId="21" fillId="0" borderId="10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1" fillId="0" borderId="17" xfId="54" applyFont="1" applyFill="1" applyBorder="1" applyAlignment="1">
      <alignment vertical="center"/>
    </xf>
    <xf numFmtId="0" fontId="22" fillId="0" borderId="18" xfId="54" applyFont="1" applyFill="1" applyBorder="1" applyAlignment="1">
      <alignment horizontal="center" vertical="center"/>
    </xf>
    <xf numFmtId="0" fontId="21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1" fillId="0" borderId="18" xfId="54" applyFont="1" applyFill="1" applyBorder="1" applyAlignment="1">
      <alignment horizontal="left" vertical="center"/>
    </xf>
    <xf numFmtId="0" fontId="23" fillId="0" borderId="18" xfId="54" applyFont="1" applyFill="1" applyBorder="1" applyAlignment="1">
      <alignment horizontal="left" vertical="center"/>
    </xf>
    <xf numFmtId="0" fontId="23" fillId="0" borderId="19" xfId="54" applyFont="1" applyFill="1" applyBorder="1" applyAlignment="1">
      <alignment horizontal="left" vertical="center"/>
    </xf>
    <xf numFmtId="0" fontId="21" fillId="0" borderId="0" xfId="54" applyFont="1" applyFill="1" applyBorder="1" applyAlignment="1">
      <alignment vertical="center"/>
    </xf>
    <xf numFmtId="0" fontId="23" fillId="0" borderId="0" xfId="54" applyFont="1" applyFill="1" applyBorder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21" fillId="0" borderId="13" xfId="54" applyFont="1" applyFill="1" applyBorder="1" applyAlignment="1">
      <alignment vertical="center"/>
    </xf>
    <xf numFmtId="0" fontId="21" fillId="0" borderId="20" xfId="54" applyFont="1" applyFill="1" applyBorder="1" applyAlignment="1">
      <alignment horizontal="center" vertical="center" wrapText="1"/>
    </xf>
    <xf numFmtId="0" fontId="21" fillId="0" borderId="21" xfId="54" applyFont="1" applyFill="1" applyBorder="1" applyAlignment="1">
      <alignment horizontal="center" vertical="center" wrapText="1"/>
    </xf>
    <xf numFmtId="0" fontId="21" fillId="0" borderId="22" xfId="54" applyFont="1" applyFill="1" applyBorder="1" applyAlignment="1">
      <alignment horizontal="center" vertical="center" wrapText="1"/>
    </xf>
    <xf numFmtId="0" fontId="23" fillId="0" borderId="10" xfId="54" applyFont="1" applyFill="1" applyBorder="1" applyAlignment="1">
      <alignment vertical="center"/>
    </xf>
    <xf numFmtId="0" fontId="23" fillId="0" borderId="23" xfId="54" applyFont="1" applyFill="1" applyBorder="1" applyAlignment="1">
      <alignment horizontal="center" vertical="center"/>
    </xf>
    <xf numFmtId="0" fontId="23" fillId="0" borderId="24" xfId="54" applyFont="1" applyFill="1" applyBorder="1" applyAlignment="1">
      <alignment horizontal="center" vertical="center"/>
    </xf>
    <xf numFmtId="0" fontId="23" fillId="0" borderId="25" xfId="54" applyFont="1" applyFill="1" applyBorder="1" applyAlignment="1">
      <alignment horizontal="center" vertical="center"/>
    </xf>
    <xf numFmtId="0" fontId="15" fillId="0" borderId="26" xfId="54" applyFont="1" applyFill="1" applyBorder="1" applyAlignment="1">
      <alignment horizontal="left" vertical="center"/>
    </xf>
    <xf numFmtId="0" fontId="15" fillId="0" borderId="24" xfId="54" applyFont="1" applyFill="1" applyBorder="1" applyAlignment="1">
      <alignment horizontal="left" vertical="center"/>
    </xf>
    <xf numFmtId="0" fontId="15" fillId="0" borderId="25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horizontal="left" vertical="center"/>
    </xf>
    <xf numFmtId="0" fontId="21" fillId="0" borderId="15" xfId="54" applyFont="1" applyFill="1" applyBorder="1" applyAlignment="1">
      <alignment horizontal="left" vertical="center"/>
    </xf>
    <xf numFmtId="0" fontId="21" fillId="0" borderId="11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3" fillId="0" borderId="24" xfId="54" applyFont="1" applyFill="1" applyBorder="1" applyAlignment="1">
      <alignment horizontal="left" vertical="center"/>
    </xf>
    <xf numFmtId="0" fontId="23" fillId="0" borderId="25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 wrapText="1"/>
    </xf>
    <xf numFmtId="0" fontId="23" fillId="0" borderId="10" xfId="54" applyFont="1" applyFill="1" applyBorder="1" applyAlignment="1">
      <alignment horizontal="left" vertical="center" wrapText="1"/>
    </xf>
    <xf numFmtId="0" fontId="23" fillId="0" borderId="11" xfId="54" applyFont="1" applyFill="1" applyBorder="1" applyAlignment="1">
      <alignment horizontal="left" vertical="center" wrapText="1"/>
    </xf>
    <xf numFmtId="0" fontId="21" fillId="0" borderId="17" xfId="54" applyFont="1" applyFill="1" applyBorder="1" applyAlignment="1">
      <alignment horizontal="left" vertical="center"/>
    </xf>
    <xf numFmtId="0" fontId="19" fillId="0" borderId="18" xfId="54" applyFill="1" applyBorder="1" applyAlignment="1">
      <alignment horizontal="center" vertical="center"/>
    </xf>
    <xf numFmtId="0" fontId="19" fillId="0" borderId="19" xfId="54" applyFill="1" applyBorder="1" applyAlignment="1">
      <alignment horizontal="center" vertical="center"/>
    </xf>
    <xf numFmtId="0" fontId="21" fillId="0" borderId="27" xfId="54" applyFont="1" applyFill="1" applyBorder="1" applyAlignment="1">
      <alignment horizontal="center" vertical="center"/>
    </xf>
    <xf numFmtId="0" fontId="21" fillId="0" borderId="28" xfId="54" applyFont="1" applyFill="1" applyBorder="1" applyAlignment="1">
      <alignment horizontal="left" vertical="center"/>
    </xf>
    <xf numFmtId="0" fontId="21" fillId="0" borderId="21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19" fillId="0" borderId="26" xfId="54" applyFont="1" applyFill="1" applyBorder="1" applyAlignment="1">
      <alignment horizontal="left" vertical="center"/>
    </xf>
    <xf numFmtId="0" fontId="19" fillId="0" borderId="24" xfId="54" applyFont="1" applyFill="1" applyBorder="1" applyAlignment="1">
      <alignment horizontal="left" vertical="center"/>
    </xf>
    <xf numFmtId="0" fontId="19" fillId="0" borderId="25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15" fillId="0" borderId="13" xfId="54" applyFont="1" applyFill="1" applyBorder="1" applyAlignment="1">
      <alignment horizontal="left" vertical="center"/>
    </xf>
    <xf numFmtId="0" fontId="15" fillId="0" borderId="14" xfId="54" applyFont="1" applyFill="1" applyBorder="1" applyAlignment="1">
      <alignment horizontal="left" vertical="center"/>
    </xf>
    <xf numFmtId="0" fontId="15" fillId="0" borderId="15" xfId="54" applyFont="1" applyFill="1" applyBorder="1" applyAlignment="1">
      <alignment horizontal="left" vertical="center"/>
    </xf>
    <xf numFmtId="0" fontId="21" fillId="0" borderId="23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178" fontId="23" fillId="0" borderId="18" xfId="54" applyNumberFormat="1" applyFont="1" applyFill="1" applyBorder="1" applyAlignment="1">
      <alignment vertical="center"/>
    </xf>
    <xf numFmtId="0" fontId="21" fillId="0" borderId="18" xfId="54" applyFont="1" applyFill="1" applyBorder="1" applyAlignment="1">
      <alignment horizontal="center" vertical="center"/>
    </xf>
    <xf numFmtId="0" fontId="23" fillId="0" borderId="19" xfId="54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2" fillId="3" borderId="0" xfId="55" applyFont="1" applyFill="1"/>
    <xf numFmtId="0" fontId="19" fillId="0" borderId="0" xfId="54" applyFont="1" applyAlignment="1">
      <alignment horizontal="left" vertical="center"/>
    </xf>
    <xf numFmtId="0" fontId="25" fillId="0" borderId="12" xfId="54" applyFont="1" applyBorder="1" applyAlignment="1">
      <alignment horizontal="center" vertical="top"/>
    </xf>
    <xf numFmtId="0" fontId="24" fillId="0" borderId="33" xfId="54" applyFont="1" applyBorder="1" applyAlignment="1">
      <alignment horizontal="left" vertical="center"/>
    </xf>
    <xf numFmtId="0" fontId="22" fillId="0" borderId="34" xfId="54" applyFont="1" applyBorder="1" applyAlignment="1">
      <alignment horizontal="center" vertical="center"/>
    </xf>
    <xf numFmtId="0" fontId="24" fillId="0" borderId="34" xfId="54" applyFont="1" applyBorder="1" applyAlignment="1">
      <alignment horizontal="center" vertical="center"/>
    </xf>
    <xf numFmtId="0" fontId="15" fillId="0" borderId="34" xfId="54" applyFont="1" applyBorder="1" applyAlignment="1">
      <alignment horizontal="left" vertical="center"/>
    </xf>
    <xf numFmtId="0" fontId="19" fillId="0" borderId="34" xfId="54" applyFont="1" applyBorder="1" applyAlignment="1">
      <alignment horizontal="center" vertical="center"/>
    </xf>
    <xf numFmtId="0" fontId="19" fillId="0" borderId="35" xfId="54" applyFont="1" applyBorder="1" applyAlignment="1">
      <alignment horizontal="center" vertical="center"/>
    </xf>
    <xf numFmtId="0" fontId="15" fillId="0" borderId="13" xfId="54" applyFont="1" applyBorder="1" applyAlignment="1">
      <alignment horizontal="center" vertical="center"/>
    </xf>
    <xf numFmtId="0" fontId="15" fillId="0" borderId="14" xfId="54" applyFont="1" applyBorder="1" applyAlignment="1">
      <alignment horizontal="center" vertical="center"/>
    </xf>
    <xf numFmtId="0" fontId="15" fillId="0" borderId="15" xfId="54" applyFont="1" applyBorder="1" applyAlignment="1">
      <alignment horizontal="center" vertical="center"/>
    </xf>
    <xf numFmtId="0" fontId="24" fillId="0" borderId="13" xfId="54" applyFont="1" applyBorder="1" applyAlignment="1">
      <alignment horizontal="center" vertical="center"/>
    </xf>
    <xf numFmtId="0" fontId="24" fillId="0" borderId="14" xfId="54" applyFont="1" applyBorder="1" applyAlignment="1">
      <alignment horizontal="center" vertical="center"/>
    </xf>
    <xf numFmtId="0" fontId="24" fillId="0" borderId="15" xfId="54" applyFont="1" applyBorder="1" applyAlignment="1">
      <alignment horizontal="center" vertical="center"/>
    </xf>
    <xf numFmtId="0" fontId="15" fillId="0" borderId="16" xfId="54" applyFont="1" applyBorder="1" applyAlignment="1">
      <alignment horizontal="left" vertical="center"/>
    </xf>
    <xf numFmtId="0" fontId="22" fillId="0" borderId="10" xfId="54" applyFont="1" applyFill="1" applyBorder="1" applyAlignment="1">
      <alignment horizontal="left" vertical="center"/>
    </xf>
    <xf numFmtId="0" fontId="22" fillId="0" borderId="11" xfId="54" applyFont="1" applyFill="1" applyBorder="1" applyAlignment="1">
      <alignment horizontal="left" vertical="center"/>
    </xf>
    <xf numFmtId="0" fontId="15" fillId="0" borderId="10" xfId="54" applyFont="1" applyBorder="1" applyAlignment="1">
      <alignment horizontal="left" vertical="center"/>
    </xf>
    <xf numFmtId="14" fontId="22" fillId="0" borderId="10" xfId="54" applyNumberFormat="1" applyFont="1" applyFill="1" applyBorder="1" applyAlignment="1">
      <alignment horizontal="center" vertical="center"/>
    </xf>
    <xf numFmtId="14" fontId="22" fillId="0" borderId="11" xfId="54" applyNumberFormat="1" applyFont="1" applyFill="1" applyBorder="1" applyAlignment="1">
      <alignment horizontal="center" vertical="center"/>
    </xf>
    <xf numFmtId="0" fontId="22" fillId="0" borderId="10" xfId="54" applyFont="1" applyBorder="1" applyAlignment="1">
      <alignment horizontal="left" vertical="center"/>
    </xf>
    <xf numFmtId="0" fontId="22" fillId="0" borderId="11" xfId="54" applyFont="1" applyBorder="1" applyAlignment="1">
      <alignment horizontal="left" vertical="center"/>
    </xf>
    <xf numFmtId="0" fontId="15" fillId="0" borderId="16" xfId="54" applyFont="1" applyBorder="1" applyAlignment="1">
      <alignment vertical="center"/>
    </xf>
    <xf numFmtId="9" fontId="22" fillId="0" borderId="10" xfId="54" applyNumberFormat="1" applyFont="1" applyFill="1" applyBorder="1" applyAlignment="1" applyProtection="1">
      <alignment horizontal="center" vertical="center"/>
    </xf>
    <xf numFmtId="0" fontId="22" fillId="0" borderId="11" xfId="54" applyFont="1" applyFill="1" applyBorder="1" applyAlignment="1">
      <alignment horizontal="center" vertical="center"/>
    </xf>
    <xf numFmtId="9" fontId="22" fillId="0" borderId="10" xfId="54" applyNumberFormat="1" applyFont="1" applyFill="1" applyBorder="1" applyAlignment="1">
      <alignment horizontal="center" vertical="center"/>
    </xf>
    <xf numFmtId="0" fontId="15" fillId="0" borderId="16" xfId="54" applyFont="1" applyBorder="1" applyAlignment="1">
      <alignment horizontal="center" vertical="center"/>
    </xf>
    <xf numFmtId="0" fontId="15" fillId="0" borderId="10" xfId="54" applyFont="1" applyBorder="1" applyAlignment="1">
      <alignment horizontal="center" vertical="center"/>
    </xf>
    <xf numFmtId="0" fontId="15" fillId="0" borderId="11" xfId="54" applyFont="1" applyBorder="1" applyAlignment="1">
      <alignment horizontal="center" vertical="center"/>
    </xf>
    <xf numFmtId="0" fontId="22" fillId="0" borderId="23" xfId="54" applyFont="1" applyFill="1" applyBorder="1" applyAlignment="1">
      <alignment horizontal="left" vertical="center"/>
    </xf>
    <xf numFmtId="0" fontId="22" fillId="0" borderId="25" xfId="54" applyFont="1" applyFill="1" applyBorder="1" applyAlignment="1">
      <alignment horizontal="left" vertical="center"/>
    </xf>
    <xf numFmtId="0" fontId="22" fillId="0" borderId="16" xfId="54" applyFont="1" applyBorder="1" applyAlignment="1">
      <alignment horizontal="left" vertical="center"/>
    </xf>
    <xf numFmtId="0" fontId="26" fillId="0" borderId="17" xfId="54" applyFont="1" applyBorder="1" applyAlignment="1">
      <alignment vertical="center"/>
    </xf>
    <xf numFmtId="0" fontId="27" fillId="0" borderId="18" xfId="6" applyNumberFormat="1" applyFont="1" applyFill="1" applyBorder="1" applyAlignment="1" applyProtection="1">
      <alignment horizontal="center" vertical="center" wrapText="1"/>
    </xf>
    <xf numFmtId="0" fontId="28" fillId="0" borderId="19" xfId="54" applyFont="1" applyFill="1" applyBorder="1" applyAlignment="1">
      <alignment horizontal="center" vertical="center" wrapText="1"/>
    </xf>
    <xf numFmtId="0" fontId="15" fillId="0" borderId="17" xfId="54" applyFont="1" applyBorder="1" applyAlignment="1">
      <alignment horizontal="left" vertical="center"/>
    </xf>
    <xf numFmtId="0" fontId="15" fillId="0" borderId="18" xfId="54" applyFont="1" applyBorder="1" applyAlignment="1">
      <alignment horizontal="left" vertical="center"/>
    </xf>
    <xf numFmtId="14" fontId="22" fillId="0" borderId="18" xfId="54" applyNumberFormat="1" applyFont="1" applyFill="1" applyBorder="1" applyAlignment="1">
      <alignment horizontal="center" vertical="center" wrapText="1"/>
    </xf>
    <xf numFmtId="14" fontId="22" fillId="0" borderId="19" xfId="54" applyNumberFormat="1" applyFont="1" applyFill="1" applyBorder="1" applyAlignment="1">
      <alignment horizontal="center" vertical="center" wrapText="1"/>
    </xf>
    <xf numFmtId="0" fontId="15" fillId="0" borderId="19" xfId="54" applyFont="1" applyBorder="1" applyAlignment="1">
      <alignment horizontal="left" vertical="center"/>
    </xf>
    <xf numFmtId="0" fontId="24" fillId="0" borderId="0" xfId="54" applyFont="1" applyBorder="1" applyAlignment="1">
      <alignment horizontal="left" vertical="center"/>
    </xf>
    <xf numFmtId="0" fontId="15" fillId="0" borderId="13" xfId="54" applyFont="1" applyBorder="1" applyAlignment="1">
      <alignment vertical="center"/>
    </xf>
    <xf numFmtId="0" fontId="19" fillId="0" borderId="14" xfId="54" applyFont="1" applyBorder="1" applyAlignment="1">
      <alignment horizontal="left" vertical="center"/>
    </xf>
    <xf numFmtId="0" fontId="22" fillId="0" borderId="14" xfId="54" applyFont="1" applyBorder="1" applyAlignment="1">
      <alignment horizontal="left" vertical="center"/>
    </xf>
    <xf numFmtId="0" fontId="19" fillId="0" borderId="14" xfId="54" applyFont="1" applyBorder="1" applyAlignment="1">
      <alignment vertical="center"/>
    </xf>
    <xf numFmtId="0" fontId="15" fillId="0" borderId="14" xfId="54" applyFont="1" applyBorder="1" applyAlignment="1">
      <alignment vertical="center"/>
    </xf>
    <xf numFmtId="0" fontId="22" fillId="0" borderId="15" xfId="54" applyFont="1" applyBorder="1" applyAlignment="1">
      <alignment horizontal="left" vertical="center"/>
    </xf>
    <xf numFmtId="0" fontId="19" fillId="0" borderId="10" xfId="54" applyFont="1" applyBorder="1" applyAlignment="1">
      <alignment horizontal="left" vertical="center"/>
    </xf>
    <xf numFmtId="0" fontId="19" fillId="0" borderId="10" xfId="54" applyFont="1" applyBorder="1" applyAlignment="1">
      <alignment vertical="center"/>
    </xf>
    <xf numFmtId="0" fontId="15" fillId="0" borderId="10" xfId="54" applyFont="1" applyBorder="1" applyAlignment="1">
      <alignment vertical="center"/>
    </xf>
    <xf numFmtId="0" fontId="15" fillId="0" borderId="0" xfId="54" applyFont="1" applyBorder="1" applyAlignment="1">
      <alignment horizontal="left" vertical="center"/>
    </xf>
    <xf numFmtId="0" fontId="23" fillId="0" borderId="13" xfId="54" applyFont="1" applyFill="1" applyBorder="1" applyAlignment="1">
      <alignment horizontal="left" vertical="center"/>
    </xf>
    <xf numFmtId="0" fontId="23" fillId="0" borderId="14" xfId="54" applyFont="1" applyFill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1" fillId="0" borderId="14" xfId="54" applyFont="1" applyBorder="1" applyAlignment="1">
      <alignment horizontal="left" vertical="center"/>
    </xf>
    <xf numFmtId="0" fontId="21" fillId="0" borderId="15" xfId="54" applyFont="1" applyBorder="1" applyAlignment="1">
      <alignment horizontal="left" vertical="center"/>
    </xf>
    <xf numFmtId="0" fontId="23" fillId="0" borderId="26" xfId="54" applyFont="1" applyBorder="1" applyAlignment="1">
      <alignment horizontal="left" vertical="center"/>
    </xf>
    <xf numFmtId="0" fontId="23" fillId="0" borderId="24" xfId="54" applyFont="1" applyBorder="1" applyAlignment="1">
      <alignment horizontal="left" vertical="center"/>
    </xf>
    <xf numFmtId="0" fontId="23" fillId="0" borderId="32" xfId="54" applyFont="1" applyBorder="1" applyAlignment="1">
      <alignment horizontal="left" vertical="center"/>
    </xf>
    <xf numFmtId="0" fontId="23" fillId="0" borderId="23" xfId="54" applyFont="1" applyBorder="1" applyAlignment="1">
      <alignment horizontal="left" vertical="center"/>
    </xf>
    <xf numFmtId="0" fontId="21" fillId="0" borderId="23" xfId="54" applyFont="1" applyBorder="1" applyAlignment="1">
      <alignment horizontal="left" vertical="center"/>
    </xf>
    <xf numFmtId="0" fontId="21" fillId="0" borderId="24" xfId="54" applyFont="1" applyBorder="1" applyAlignment="1">
      <alignment horizontal="left" vertical="center"/>
    </xf>
    <xf numFmtId="0" fontId="21" fillId="0" borderId="25" xfId="54" applyFont="1" applyBorder="1" applyAlignment="1">
      <alignment horizontal="left" vertical="center"/>
    </xf>
    <xf numFmtId="0" fontId="22" fillId="0" borderId="17" xfId="54" applyFont="1" applyBorder="1" applyAlignment="1">
      <alignment horizontal="left" vertical="center"/>
    </xf>
    <xf numFmtId="0" fontId="22" fillId="0" borderId="18" xfId="54" applyFont="1" applyBorder="1" applyAlignment="1">
      <alignment horizontal="left" vertical="center"/>
    </xf>
    <xf numFmtId="0" fontId="22" fillId="0" borderId="19" xfId="54" applyFont="1" applyBorder="1" applyAlignment="1">
      <alignment horizontal="left" vertical="center"/>
    </xf>
    <xf numFmtId="0" fontId="23" fillId="0" borderId="13" xfId="54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5" fillId="0" borderId="16" xfId="54" applyFont="1" applyFill="1" applyBorder="1" applyAlignment="1">
      <alignment horizontal="left" vertical="center"/>
    </xf>
    <xf numFmtId="0" fontId="15" fillId="0" borderId="17" xfId="54" applyFont="1" applyBorder="1" applyAlignment="1">
      <alignment horizontal="center" vertical="center"/>
    </xf>
    <xf numFmtId="0" fontId="15" fillId="0" borderId="18" xfId="54" applyFont="1" applyBorder="1" applyAlignment="1">
      <alignment horizontal="center" vertical="center"/>
    </xf>
    <xf numFmtId="0" fontId="15" fillId="0" borderId="19" xfId="54" applyFont="1" applyBorder="1" applyAlignment="1">
      <alignment horizontal="center" vertical="center"/>
    </xf>
    <xf numFmtId="0" fontId="21" fillId="0" borderId="10" xfId="54" applyFont="1" applyBorder="1" applyAlignment="1">
      <alignment horizontal="left" vertical="center"/>
    </xf>
    <xf numFmtId="0" fontId="21" fillId="0" borderId="11" xfId="54" applyFont="1" applyBorder="1" applyAlignment="1">
      <alignment horizontal="left" vertical="center"/>
    </xf>
    <xf numFmtId="0" fontId="15" fillId="0" borderId="29" xfId="54" applyFont="1" applyFill="1" applyBorder="1" applyAlignment="1">
      <alignment horizontal="left" vertical="center"/>
    </xf>
    <xf numFmtId="0" fontId="15" fillId="0" borderId="30" xfId="54" applyFont="1" applyFill="1" applyBorder="1" applyAlignment="1">
      <alignment horizontal="left" vertical="center"/>
    </xf>
    <xf numFmtId="0" fontId="15" fillId="0" borderId="31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2" fillId="0" borderId="26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horizontal="left" vertical="center"/>
    </xf>
    <xf numFmtId="0" fontId="15" fillId="0" borderId="26" xfId="54" applyFont="1" applyBorder="1" applyAlignment="1">
      <alignment horizontal="left" vertical="center"/>
    </xf>
    <xf numFmtId="0" fontId="15" fillId="0" borderId="24" xfId="54" applyFont="1" applyBorder="1" applyAlignment="1">
      <alignment horizontal="left" vertical="center"/>
    </xf>
    <xf numFmtId="0" fontId="15" fillId="0" borderId="25" xfId="54" applyFont="1" applyBorder="1" applyAlignment="1">
      <alignment horizontal="left" vertical="center"/>
    </xf>
    <xf numFmtId="0" fontId="24" fillId="0" borderId="36" xfId="54" applyFont="1" applyBorder="1" applyAlignment="1">
      <alignment vertical="center"/>
    </xf>
    <xf numFmtId="0" fontId="22" fillId="0" borderId="37" xfId="54" applyFont="1" applyBorder="1" applyAlignment="1">
      <alignment horizontal="center" vertical="center"/>
    </xf>
    <xf numFmtId="0" fontId="24" fillId="0" borderId="37" xfId="54" applyFont="1" applyBorder="1" applyAlignment="1">
      <alignment vertical="center"/>
    </xf>
    <xf numFmtId="0" fontId="22" fillId="0" borderId="37" xfId="54" applyFont="1" applyBorder="1" applyAlignment="1">
      <alignment vertical="center"/>
    </xf>
    <xf numFmtId="58" fontId="19" fillId="0" borderId="37" xfId="54" applyNumberFormat="1" applyFont="1" applyBorder="1" applyAlignment="1">
      <alignment vertical="center"/>
    </xf>
    <xf numFmtId="0" fontId="24" fillId="0" borderId="37" xfId="54" applyFont="1" applyBorder="1" applyAlignment="1">
      <alignment horizontal="center" vertical="center"/>
    </xf>
    <xf numFmtId="0" fontId="22" fillId="0" borderId="38" xfId="54" applyFont="1" applyBorder="1" applyAlignment="1">
      <alignment horizontal="center" vertical="center"/>
    </xf>
    <xf numFmtId="0" fontId="24" fillId="0" borderId="39" xfId="54" applyFont="1" applyFill="1" applyBorder="1" applyAlignment="1">
      <alignment horizontal="left" vertical="center"/>
    </xf>
    <xf numFmtId="0" fontId="24" fillId="0" borderId="37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4" fillId="0" borderId="41" xfId="54" applyFont="1" applyFill="1" applyBorder="1" applyAlignment="1">
      <alignment horizontal="center" vertical="center"/>
    </xf>
    <xf numFmtId="0" fontId="24" fillId="0" borderId="42" xfId="54" applyFont="1" applyFill="1" applyBorder="1" applyAlignment="1">
      <alignment horizontal="center" vertical="center"/>
    </xf>
    <xf numFmtId="0" fontId="24" fillId="0" borderId="43" xfId="54" applyFont="1" applyFill="1" applyBorder="1" applyAlignment="1">
      <alignment horizontal="center" vertical="center"/>
    </xf>
    <xf numFmtId="0" fontId="24" fillId="0" borderId="17" xfId="54" applyFont="1" applyFill="1" applyBorder="1" applyAlignment="1">
      <alignment horizontal="center" vertical="center"/>
    </xf>
    <xf numFmtId="0" fontId="24" fillId="0" borderId="18" xfId="54" applyFont="1" applyFill="1" applyBorder="1" applyAlignment="1">
      <alignment horizontal="center" vertical="center"/>
    </xf>
    <xf numFmtId="0" fontId="24" fillId="0" borderId="19" xfId="54" applyFont="1" applyFill="1" applyBorder="1" applyAlignment="1">
      <alignment horizontal="center" vertical="center"/>
    </xf>
    <xf numFmtId="58" fontId="24" fillId="0" borderId="37" xfId="54" applyNumberFormat="1" applyFont="1" applyFill="1" applyBorder="1" applyAlignment="1">
      <alignment vertical="center"/>
    </xf>
    <xf numFmtId="0" fontId="19" fillId="0" borderId="37" xfId="54" applyFont="1" applyBorder="1" applyAlignment="1">
      <alignment horizontal="center" vertical="center"/>
    </xf>
    <xf numFmtId="0" fontId="19" fillId="0" borderId="38" xfId="54" applyFont="1" applyBorder="1" applyAlignment="1">
      <alignment horizontal="center" vertical="center"/>
    </xf>
    <xf numFmtId="0" fontId="19" fillId="0" borderId="0" xfId="54" applyFont="1" applyBorder="1" applyAlignment="1">
      <alignment horizontal="left" vertical="center"/>
    </xf>
    <xf numFmtId="0" fontId="29" fillId="0" borderId="12" xfId="54" applyFont="1" applyBorder="1" applyAlignment="1">
      <alignment horizontal="center" vertical="top"/>
    </xf>
    <xf numFmtId="0" fontId="22" fillId="0" borderId="10" xfId="54" applyFont="1" applyFill="1" applyBorder="1" applyAlignment="1">
      <alignment vertical="center"/>
    </xf>
    <xf numFmtId="0" fontId="22" fillId="0" borderId="11" xfId="54" applyFont="1" applyFill="1" applyBorder="1" applyAlignment="1">
      <alignment vertical="center"/>
    </xf>
    <xf numFmtId="14" fontId="22" fillId="0" borderId="18" xfId="54" applyNumberFormat="1" applyFont="1" applyFill="1" applyBorder="1" applyAlignment="1">
      <alignment horizontal="center" vertical="center"/>
    </xf>
    <xf numFmtId="14" fontId="22" fillId="0" borderId="19" xfId="54" applyNumberFormat="1" applyFont="1" applyFill="1" applyBorder="1" applyAlignment="1">
      <alignment horizontal="center" vertical="center"/>
    </xf>
    <xf numFmtId="0" fontId="15" fillId="0" borderId="44" xfId="54" applyFont="1" applyBorder="1" applyAlignment="1">
      <alignment horizontal="left" vertical="center"/>
    </xf>
    <xf numFmtId="0" fontId="15" fillId="0" borderId="27" xfId="54" applyFont="1" applyBorder="1" applyAlignment="1">
      <alignment horizontal="left" vertical="center"/>
    </xf>
    <xf numFmtId="0" fontId="15" fillId="0" borderId="45" xfId="54" applyFont="1" applyBorder="1" applyAlignment="1">
      <alignment horizontal="left" vertical="center"/>
    </xf>
    <xf numFmtId="0" fontId="24" fillId="0" borderId="39" xfId="54" applyFont="1" applyBorder="1" applyAlignment="1">
      <alignment horizontal="left" vertical="center"/>
    </xf>
    <xf numFmtId="0" fontId="24" fillId="0" borderId="37" xfId="54" applyFont="1" applyBorder="1" applyAlignment="1">
      <alignment horizontal="left" vertical="center"/>
    </xf>
    <xf numFmtId="0" fontId="24" fillId="0" borderId="40" xfId="54" applyFont="1" applyBorder="1" applyAlignment="1">
      <alignment horizontal="left" vertical="center"/>
    </xf>
    <xf numFmtId="0" fontId="15" fillId="0" borderId="41" xfId="54" applyFont="1" applyBorder="1" applyAlignment="1">
      <alignment vertical="center"/>
    </xf>
    <xf numFmtId="0" fontId="19" fillId="0" borderId="42" xfId="54" applyFont="1" applyBorder="1" applyAlignment="1">
      <alignment horizontal="left" vertical="center"/>
    </xf>
    <xf numFmtId="0" fontId="22" fillId="0" borderId="42" xfId="54" applyFont="1" applyBorder="1" applyAlignment="1">
      <alignment horizontal="left" vertical="center"/>
    </xf>
    <xf numFmtId="0" fontId="19" fillId="0" borderId="42" xfId="54" applyFont="1" applyBorder="1" applyAlignment="1">
      <alignment vertical="center"/>
    </xf>
    <xf numFmtId="0" fontId="15" fillId="0" borderId="42" xfId="54" applyFont="1" applyBorder="1" applyAlignment="1">
      <alignment vertical="center"/>
    </xf>
    <xf numFmtId="0" fontId="22" fillId="0" borderId="43" xfId="54" applyFont="1" applyBorder="1" applyAlignment="1">
      <alignment horizontal="left" vertical="center"/>
    </xf>
    <xf numFmtId="0" fontId="15" fillId="0" borderId="41" xfId="54" applyFont="1" applyBorder="1" applyAlignment="1">
      <alignment horizontal="center" vertical="center"/>
    </xf>
    <xf numFmtId="0" fontId="22" fillId="0" borderId="42" xfId="54" applyFont="1" applyBorder="1" applyAlignment="1">
      <alignment horizontal="center" vertical="center"/>
    </xf>
    <xf numFmtId="0" fontId="15" fillId="0" borderId="42" xfId="54" applyFont="1" applyBorder="1" applyAlignment="1">
      <alignment horizontal="center" vertical="center"/>
    </xf>
    <xf numFmtId="0" fontId="19" fillId="0" borderId="42" xfId="54" applyFont="1" applyBorder="1" applyAlignment="1">
      <alignment horizontal="center" vertical="center"/>
    </xf>
    <xf numFmtId="0" fontId="22" fillId="0" borderId="10" xfId="54" applyFont="1" applyBorder="1" applyAlignment="1">
      <alignment horizontal="center" vertical="center"/>
    </xf>
    <xf numFmtId="0" fontId="19" fillId="0" borderId="10" xfId="54" applyFont="1" applyBorder="1" applyAlignment="1">
      <alignment horizontal="center" vertical="center"/>
    </xf>
    <xf numFmtId="0" fontId="15" fillId="0" borderId="0" xfId="54" applyFont="1" applyBorder="1" applyAlignment="1">
      <alignment vertical="center"/>
    </xf>
    <xf numFmtId="0" fontId="15" fillId="0" borderId="29" xfId="54" applyFont="1" applyBorder="1" applyAlignment="1">
      <alignment horizontal="left" vertical="center" wrapText="1"/>
    </xf>
    <xf numFmtId="0" fontId="15" fillId="0" borderId="30" xfId="54" applyFont="1" applyBorder="1" applyAlignment="1">
      <alignment horizontal="left" vertical="center" wrapText="1"/>
    </xf>
    <xf numFmtId="0" fontId="15" fillId="0" borderId="31" xfId="54" applyFont="1" applyBorder="1" applyAlignment="1">
      <alignment horizontal="left" vertical="center" wrapText="1"/>
    </xf>
    <xf numFmtId="0" fontId="15" fillId="0" borderId="41" xfId="54" applyFont="1" applyBorder="1" applyAlignment="1">
      <alignment horizontal="left" vertical="center"/>
    </xf>
    <xf numFmtId="0" fontId="15" fillId="0" borderId="42" xfId="54" applyFont="1" applyBorder="1" applyAlignment="1">
      <alignment horizontal="left" vertical="center"/>
    </xf>
    <xf numFmtId="0" fontId="15" fillId="0" borderId="43" xfId="54" applyFont="1" applyBorder="1" applyAlignment="1">
      <alignment horizontal="left" vertical="center"/>
    </xf>
    <xf numFmtId="0" fontId="30" fillId="0" borderId="46" xfId="54" applyFont="1" applyBorder="1" applyAlignment="1">
      <alignment horizontal="left" vertical="center" wrapText="1"/>
    </xf>
    <xf numFmtId="0" fontId="22" fillId="0" borderId="16" xfId="54" applyFont="1" applyFill="1" applyBorder="1" applyAlignment="1">
      <alignment horizontal="left" vertical="center"/>
    </xf>
    <xf numFmtId="9" fontId="22" fillId="0" borderId="10" xfId="54" applyNumberFormat="1" applyFont="1" applyBorder="1" applyAlignment="1">
      <alignment horizontal="center" vertical="center"/>
    </xf>
    <xf numFmtId="0" fontId="31" fillId="0" borderId="11" xfId="54" applyFont="1" applyBorder="1" applyAlignment="1">
      <alignment horizontal="left" vertical="center"/>
    </xf>
    <xf numFmtId="0" fontId="23" fillId="0" borderId="11" xfId="54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4" fillId="0" borderId="37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9" fontId="22" fillId="0" borderId="28" xfId="54" applyNumberFormat="1" applyFont="1" applyFill="1" applyBorder="1" applyAlignment="1">
      <alignment horizontal="left" vertical="center"/>
    </xf>
    <xf numFmtId="9" fontId="22" fillId="0" borderId="21" xfId="54" applyNumberFormat="1" applyFont="1" applyFill="1" applyBorder="1" applyAlignment="1">
      <alignment horizontal="left" vertical="center"/>
    </xf>
    <xf numFmtId="9" fontId="22" fillId="0" borderId="22" xfId="54" applyNumberFormat="1" applyFont="1" applyFill="1" applyBorder="1" applyAlignment="1">
      <alignment horizontal="left" vertical="center"/>
    </xf>
    <xf numFmtId="9" fontId="22" fillId="0" borderId="29" xfId="54" applyNumberFormat="1" applyFont="1" applyBorder="1" applyAlignment="1">
      <alignment horizontal="left" vertical="center"/>
    </xf>
    <xf numFmtId="9" fontId="22" fillId="0" borderId="30" xfId="54" applyNumberFormat="1" applyFont="1" applyBorder="1" applyAlignment="1">
      <alignment horizontal="left" vertical="center"/>
    </xf>
    <xf numFmtId="9" fontId="22" fillId="0" borderId="31" xfId="54" applyNumberFormat="1" applyFont="1" applyBorder="1" applyAlignment="1">
      <alignment horizontal="left" vertical="center"/>
    </xf>
    <xf numFmtId="0" fontId="21" fillId="0" borderId="41" xfId="54" applyFont="1" applyFill="1" applyBorder="1" applyAlignment="1">
      <alignment horizontal="left" vertical="center"/>
    </xf>
    <xf numFmtId="0" fontId="21" fillId="0" borderId="42" xfId="54" applyFont="1" applyFill="1" applyBorder="1" applyAlignment="1">
      <alignment horizontal="left" vertical="center"/>
    </xf>
    <xf numFmtId="0" fontId="21" fillId="0" borderId="43" xfId="54" applyFont="1" applyFill="1" applyBorder="1" applyAlignment="1">
      <alignment horizontal="left" vertical="center"/>
    </xf>
    <xf numFmtId="0" fontId="21" fillId="0" borderId="47" xfId="54" applyFont="1" applyFill="1" applyBorder="1" applyAlignment="1">
      <alignment horizontal="left" vertical="center"/>
    </xf>
    <xf numFmtId="0" fontId="21" fillId="0" borderId="30" xfId="54" applyFont="1" applyFill="1" applyBorder="1" applyAlignment="1">
      <alignment horizontal="left" vertical="center"/>
    </xf>
    <xf numFmtId="0" fontId="21" fillId="0" borderId="31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2" fillId="0" borderId="48" xfId="54" applyFont="1" applyFill="1" applyBorder="1" applyAlignment="1">
      <alignment horizontal="left" vertical="center"/>
    </xf>
    <xf numFmtId="0" fontId="22" fillId="0" borderId="49" xfId="54" applyFont="1" applyFill="1" applyBorder="1" applyAlignment="1">
      <alignment horizontal="left" vertical="center"/>
    </xf>
    <xf numFmtId="0" fontId="22" fillId="0" borderId="50" xfId="54" applyFont="1" applyFill="1" applyBorder="1" applyAlignment="1">
      <alignment horizontal="left" vertical="center"/>
    </xf>
    <xf numFmtId="0" fontId="24" fillId="0" borderId="33" xfId="54" applyFont="1" applyBorder="1" applyAlignment="1">
      <alignment vertical="center"/>
    </xf>
    <xf numFmtId="0" fontId="32" fillId="0" borderId="37" xfId="54" applyFont="1" applyBorder="1" applyAlignment="1">
      <alignment horizontal="center" vertical="center"/>
    </xf>
    <xf numFmtId="0" fontId="24" fillId="0" borderId="34" xfId="54" applyFont="1" applyBorder="1" applyAlignment="1">
      <alignment vertical="center"/>
    </xf>
    <xf numFmtId="0" fontId="22" fillId="0" borderId="51" xfId="54" applyFont="1" applyBorder="1" applyAlignment="1">
      <alignment vertical="center"/>
    </xf>
    <xf numFmtId="0" fontId="24" fillId="0" borderId="51" xfId="54" applyFont="1" applyBorder="1" applyAlignment="1">
      <alignment vertical="center"/>
    </xf>
    <xf numFmtId="58" fontId="19" fillId="0" borderId="34" xfId="54" applyNumberFormat="1" applyFont="1" applyFill="1" applyBorder="1" applyAlignment="1">
      <alignment vertical="center"/>
    </xf>
    <xf numFmtId="0" fontId="24" fillId="0" borderId="27" xfId="54" applyFont="1" applyBorder="1" applyAlignment="1">
      <alignment horizontal="center" vertical="center"/>
    </xf>
    <xf numFmtId="0" fontId="24" fillId="0" borderId="52" xfId="54" applyFont="1" applyBorder="1" applyAlignment="1">
      <alignment horizontal="center" vertical="center"/>
    </xf>
    <xf numFmtId="0" fontId="22" fillId="0" borderId="51" xfId="54" applyFont="1" applyBorder="1" applyAlignment="1">
      <alignment horizontal="center" vertical="center"/>
    </xf>
    <xf numFmtId="0" fontId="22" fillId="0" borderId="45" xfId="54" applyFont="1" applyBorder="1" applyAlignment="1">
      <alignment horizontal="center" vertical="center"/>
    </xf>
    <xf numFmtId="0" fontId="22" fillId="0" borderId="44" xfId="54" applyFont="1" applyFill="1" applyBorder="1" applyAlignment="1">
      <alignment horizontal="left" vertical="center"/>
    </xf>
    <xf numFmtId="0" fontId="22" fillId="0" borderId="27" xfId="54" applyFont="1" applyFill="1" applyBorder="1" applyAlignment="1">
      <alignment horizontal="left" vertical="center"/>
    </xf>
    <xf numFmtId="0" fontId="22" fillId="0" borderId="45" xfId="54" applyFont="1" applyFill="1" applyBorder="1" applyAlignment="1">
      <alignment horizontal="left" vertical="center"/>
    </xf>
    <xf numFmtId="0" fontId="19" fillId="0" borderId="51" xfId="54" applyFont="1" applyBorder="1" applyAlignment="1">
      <alignment vertical="center"/>
    </xf>
    <xf numFmtId="0" fontId="33" fillId="0" borderId="53" xfId="0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 vertical="center" wrapText="1"/>
    </xf>
    <xf numFmtId="0" fontId="34" fillId="0" borderId="56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4" borderId="2" xfId="0" applyFont="1" applyFill="1" applyBorder="1"/>
    <xf numFmtId="0" fontId="34" fillId="0" borderId="58" xfId="0" applyFont="1" applyBorder="1"/>
    <xf numFmtId="0" fontId="0" fillId="0" borderId="56" xfId="0" applyBorder="1"/>
    <xf numFmtId="0" fontId="0" fillId="0" borderId="2" xfId="0" applyBorder="1"/>
    <xf numFmtId="0" fontId="0" fillId="4" borderId="2" xfId="0" applyFill="1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0" borderId="61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7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6130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6521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540000"/>
              <a:ext cx="393700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6130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540000"/>
              <a:ext cx="393700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4130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65212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4130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38125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6130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4130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4130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317750"/>
              <a:ext cx="393700" cy="358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6130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4448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6449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632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4321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632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4321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632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4321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632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632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4321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4321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85875"/>
              <a:ext cx="393700" cy="2051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8590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58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41375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5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79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180340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8675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58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85875"/>
              <a:ext cx="393700" cy="210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85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8130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8130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8130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8130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8130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6361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8234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8234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6234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8234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6234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8234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6234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8234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8234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6234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6234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8234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6234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8234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6234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752725"/>
              <a:ext cx="39370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8130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6130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4130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8234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385050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385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24</xdr:row>
      <xdr:rowOff>0</xdr:rowOff>
    </xdr:from>
    <xdr:to>
      <xdr:col>8</xdr:col>
      <xdr:colOff>567055</xdr:colOff>
      <xdr:row>24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8</xdr:col>
      <xdr:colOff>567055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55079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20547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293370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4155"/>
              <a:ext cx="411480" cy="327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820547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820547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821817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96037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550795"/>
              <a:ext cx="406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423795"/>
              <a:ext cx="635000" cy="412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623820"/>
              <a:ext cx="6350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950845"/>
              <a:ext cx="4064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849245"/>
              <a:ext cx="6350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411095"/>
              <a:ext cx="355600" cy="425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62382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950845"/>
              <a:ext cx="4064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785745"/>
              <a:ext cx="355600" cy="523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1095"/>
              <a:ext cx="3937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104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107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60245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72945"/>
              <a:ext cx="5969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72970"/>
              <a:ext cx="5969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198120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2844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2844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2844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94474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56032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76034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1095"/>
              <a:ext cx="3937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107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104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719705"/>
              <a:ext cx="519430" cy="2914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744720"/>
              <a:ext cx="1028700" cy="669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712720"/>
              <a:ext cx="7874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948940"/>
              <a:ext cx="6350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538095"/>
              <a:ext cx="635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725420"/>
              <a:ext cx="6985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284480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820"/>
              <a:ext cx="408940" cy="3321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152015"/>
              <a:ext cx="40894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75" outlineLevelCol="1"/>
  <cols>
    <col min="1" max="1" width="5.5" style="360" customWidth="1"/>
    <col min="2" max="2" width="96.3333333333333" style="361" customWidth="1"/>
    <col min="3" max="3" width="10.1666666666667" customWidth="1"/>
  </cols>
  <sheetData>
    <row r="1" customFormat="1" ht="21" customHeight="1" spans="1:2">
      <c r="A1" s="362"/>
      <c r="B1" s="363" t="s">
        <v>0</v>
      </c>
    </row>
    <row r="2" customFormat="1" spans="1:2">
      <c r="A2" s="364">
        <v>1</v>
      </c>
      <c r="B2" s="365" t="s">
        <v>1</v>
      </c>
    </row>
    <row r="3" customFormat="1" spans="1:2">
      <c r="A3" s="364">
        <v>2</v>
      </c>
      <c r="B3" s="365" t="s">
        <v>2</v>
      </c>
    </row>
    <row r="4" customFormat="1" spans="1:2">
      <c r="A4" s="364">
        <v>3</v>
      </c>
      <c r="B4" s="365" t="s">
        <v>3</v>
      </c>
    </row>
    <row r="5" customFormat="1" spans="1:2">
      <c r="A5" s="364">
        <v>4</v>
      </c>
      <c r="B5" s="365" t="s">
        <v>4</v>
      </c>
    </row>
    <row r="6" customFormat="1" spans="1:2">
      <c r="A6" s="364">
        <v>5</v>
      </c>
      <c r="B6" s="365" t="s">
        <v>5</v>
      </c>
    </row>
    <row r="7" customFormat="1" spans="1:2">
      <c r="A7" s="364">
        <v>6</v>
      </c>
      <c r="B7" s="365" t="s">
        <v>6</v>
      </c>
    </row>
    <row r="8" s="359" customFormat="1" ht="35" customHeight="1" spans="1:2">
      <c r="A8" s="366">
        <v>7</v>
      </c>
      <c r="B8" s="367" t="s">
        <v>7</v>
      </c>
    </row>
    <row r="9" customFormat="1" ht="19" customHeight="1" spans="1:2">
      <c r="A9" s="362"/>
      <c r="B9" s="368" t="s">
        <v>8</v>
      </c>
    </row>
    <row r="10" customFormat="1" ht="30" customHeight="1" spans="1:2">
      <c r="A10" s="364">
        <v>1</v>
      </c>
      <c r="B10" s="369" t="s">
        <v>9</v>
      </c>
    </row>
    <row r="11" customFormat="1" spans="1:2">
      <c r="A11" s="364">
        <v>2</v>
      </c>
      <c r="B11" s="367" t="s">
        <v>10</v>
      </c>
    </row>
    <row r="12" customFormat="1" spans="1:2">
      <c r="A12" s="364"/>
      <c r="B12" s="365"/>
    </row>
    <row r="13" customFormat="1" ht="20.25" spans="1:2">
      <c r="A13" s="362"/>
      <c r="B13" s="368" t="s">
        <v>11</v>
      </c>
    </row>
    <row r="14" customFormat="1" ht="31.5" spans="1:2">
      <c r="A14" s="364">
        <v>1</v>
      </c>
      <c r="B14" s="369" t="s">
        <v>12</v>
      </c>
    </row>
    <row r="15" customFormat="1" spans="1:2">
      <c r="A15" s="364">
        <v>2</v>
      </c>
      <c r="B15" s="365" t="s">
        <v>13</v>
      </c>
    </row>
    <row r="16" customFormat="1" spans="1:2">
      <c r="A16" s="364">
        <v>3</v>
      </c>
      <c r="B16" s="365" t="s">
        <v>14</v>
      </c>
    </row>
    <row r="17" customFormat="1" spans="1:2">
      <c r="A17" s="364"/>
      <c r="B17" s="365"/>
    </row>
    <row r="18" customFormat="1" ht="20.25" spans="1:2">
      <c r="A18" s="362"/>
      <c r="B18" s="368" t="s">
        <v>15</v>
      </c>
    </row>
    <row r="19" customFormat="1" ht="31.5" spans="1:2">
      <c r="A19" s="364">
        <v>1</v>
      </c>
      <c r="B19" s="369" t="s">
        <v>16</v>
      </c>
    </row>
    <row r="20" customFormat="1" spans="1:2">
      <c r="A20" s="364">
        <v>2</v>
      </c>
      <c r="B20" s="365" t="s">
        <v>17</v>
      </c>
    </row>
    <row r="21" customFormat="1" ht="31.5" spans="1:2">
      <c r="A21" s="364">
        <v>3</v>
      </c>
      <c r="B21" s="365" t="s">
        <v>18</v>
      </c>
    </row>
    <row r="22" customFormat="1" spans="1:2">
      <c r="A22" s="364"/>
      <c r="B22" s="365"/>
    </row>
    <row r="24" customFormat="1" spans="1:2">
      <c r="A24" s="370"/>
      <c r="B24" s="37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A11" sqref="A11:E11"/>
    </sheetView>
  </sheetViews>
  <sheetFormatPr defaultColWidth="8.1" defaultRowHeight="13.5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28" t="s">
        <v>268</v>
      </c>
      <c r="B2" s="29" t="s">
        <v>273</v>
      </c>
      <c r="C2" s="29" t="s">
        <v>269</v>
      </c>
      <c r="D2" s="29" t="s">
        <v>270</v>
      </c>
      <c r="E2" s="29" t="s">
        <v>271</v>
      </c>
      <c r="F2" s="29" t="s">
        <v>272</v>
      </c>
      <c r="G2" s="28" t="s">
        <v>294</v>
      </c>
      <c r="H2" s="28"/>
      <c r="I2" s="28" t="s">
        <v>295</v>
      </c>
      <c r="J2" s="28"/>
      <c r="K2" s="53" t="s">
        <v>296</v>
      </c>
      <c r="L2" s="54" t="s">
        <v>297</v>
      </c>
      <c r="M2" s="55" t="s">
        <v>298</v>
      </c>
    </row>
    <row r="3" s="2" customFormat="1" ht="21" customHeight="1" spans="1:13">
      <c r="A3" s="28"/>
      <c r="B3" s="56"/>
      <c r="C3" s="56"/>
      <c r="D3" s="56"/>
      <c r="E3" s="56"/>
      <c r="F3" s="56"/>
      <c r="G3" s="28" t="s">
        <v>299</v>
      </c>
      <c r="H3" s="28" t="s">
        <v>300</v>
      </c>
      <c r="I3" s="28" t="s">
        <v>299</v>
      </c>
      <c r="J3" s="28" t="s">
        <v>300</v>
      </c>
      <c r="K3" s="57"/>
      <c r="L3" s="58"/>
      <c r="M3" s="59"/>
    </row>
    <row r="4" s="51" customFormat="1" ht="18" customHeight="1" spans="1:13">
      <c r="A4" s="13">
        <v>1</v>
      </c>
      <c r="B4" s="13" t="s">
        <v>301</v>
      </c>
      <c r="C4" s="31" t="s">
        <v>287</v>
      </c>
      <c r="D4" s="32" t="s">
        <v>285</v>
      </c>
      <c r="E4" s="14" t="s">
        <v>103</v>
      </c>
      <c r="F4" s="15" t="s">
        <v>47</v>
      </c>
      <c r="G4" s="16">
        <v>-0.005</v>
      </c>
      <c r="H4" s="16">
        <v>-0.001</v>
      </c>
      <c r="I4" s="17">
        <v>-0.002</v>
      </c>
      <c r="J4" s="17">
        <v>-0.008</v>
      </c>
      <c r="K4" s="16">
        <f>SUM(G4:J4)</f>
        <v>-0.016</v>
      </c>
      <c r="L4" s="13"/>
      <c r="M4" s="13"/>
    </row>
    <row r="5" s="51" customFormat="1" ht="18" customHeight="1" spans="1:13">
      <c r="A5" s="13">
        <v>2</v>
      </c>
      <c r="B5" s="13" t="s">
        <v>301</v>
      </c>
      <c r="C5" s="31" t="s">
        <v>302</v>
      </c>
      <c r="D5" s="32" t="s">
        <v>285</v>
      </c>
      <c r="E5" s="14" t="s">
        <v>104</v>
      </c>
      <c r="F5" s="15" t="s">
        <v>47</v>
      </c>
      <c r="G5" s="16">
        <v>-0.006</v>
      </c>
      <c r="H5" s="16">
        <v>-0.003</v>
      </c>
      <c r="I5" s="17">
        <v>-0.003</v>
      </c>
      <c r="J5" s="17">
        <v>-0.007</v>
      </c>
      <c r="K5" s="16">
        <f>SUM(G5:J5)</f>
        <v>-0.019</v>
      </c>
      <c r="L5" s="13"/>
      <c r="M5" s="13"/>
    </row>
    <row r="6" s="51" customFormat="1" ht="18" customHeight="1" spans="1:13">
      <c r="A6" s="13">
        <v>3</v>
      </c>
      <c r="B6" s="13" t="s">
        <v>301</v>
      </c>
      <c r="C6" s="31" t="s">
        <v>303</v>
      </c>
      <c r="D6" s="32" t="s">
        <v>285</v>
      </c>
      <c r="E6" s="14" t="s">
        <v>102</v>
      </c>
      <c r="F6" s="15" t="s">
        <v>47</v>
      </c>
      <c r="G6" s="16">
        <v>-0.005</v>
      </c>
      <c r="H6" s="16">
        <v>-0.003</v>
      </c>
      <c r="I6" s="17">
        <v>-0.003</v>
      </c>
      <c r="J6" s="17">
        <v>-0.008</v>
      </c>
      <c r="K6" s="16">
        <f>SUM(G6:J6)</f>
        <v>-0.019</v>
      </c>
      <c r="L6" s="13"/>
      <c r="M6" s="13"/>
    </row>
    <row r="7" s="51" customFormat="1" ht="18" customHeight="1" spans="1:13">
      <c r="A7" s="13">
        <v>4</v>
      </c>
      <c r="B7" s="13" t="s">
        <v>301</v>
      </c>
      <c r="C7" s="31" t="s">
        <v>304</v>
      </c>
      <c r="D7" s="32" t="s">
        <v>285</v>
      </c>
      <c r="E7" s="14" t="s">
        <v>101</v>
      </c>
      <c r="F7" s="15" t="s">
        <v>47</v>
      </c>
      <c r="G7" s="16">
        <v>-0.005</v>
      </c>
      <c r="H7" s="16">
        <v>-0.001</v>
      </c>
      <c r="I7" s="17">
        <v>-0.002</v>
      </c>
      <c r="J7" s="17">
        <v>-0.008</v>
      </c>
      <c r="K7" s="16">
        <f>SUM(G7:J7)</f>
        <v>-0.016</v>
      </c>
      <c r="L7" s="13"/>
      <c r="M7" s="13"/>
    </row>
    <row r="8" s="51" customFormat="1" ht="18" customHeight="1" spans="1:13">
      <c r="A8" s="13"/>
      <c r="B8" s="13"/>
      <c r="C8" s="31"/>
      <c r="D8" s="32"/>
      <c r="E8" s="14"/>
      <c r="F8" s="15"/>
      <c r="G8" s="16"/>
      <c r="H8" s="16"/>
      <c r="I8" s="17"/>
      <c r="J8" s="17"/>
      <c r="K8" s="16"/>
      <c r="L8" s="13"/>
      <c r="M8" s="13"/>
    </row>
    <row r="9" s="52" customFormat="1" ht="14.25" customHeight="1" spans="1:1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="1" customFormat="1" ht="14.25" customHeight="1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="4" customFormat="1" ht="29.25" customHeight="1" spans="1:13">
      <c r="A11" s="21" t="s">
        <v>305</v>
      </c>
      <c r="B11" s="22"/>
      <c r="C11" s="22"/>
      <c r="D11" s="22"/>
      <c r="E11" s="23"/>
      <c r="F11" s="24"/>
      <c r="G11" s="35"/>
      <c r="H11" s="21" t="s">
        <v>291</v>
      </c>
      <c r="I11" s="22"/>
      <c r="J11" s="22"/>
      <c r="K11" s="23"/>
      <c r="L11" s="60"/>
      <c r="M11" s="25"/>
    </row>
    <row r="12" s="1" customFormat="1" ht="105" customHeight="1" spans="1:13">
      <c r="A12" s="61" t="s">
        <v>306</v>
      </c>
      <c r="B12" s="61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view="pageBreakPreview" zoomScale="110" zoomScaleNormal="100" workbookViewId="0">
      <selection activeCell="A12" sqref="A12:E12"/>
    </sheetView>
  </sheetViews>
  <sheetFormatPr defaultColWidth="8.1" defaultRowHeight="13.5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9.1" style="1" customWidth="1"/>
    <col min="8" max="8" width="21" style="1" customWidth="1"/>
    <col min="9" max="9" width="5.74166666666667" style="1" customWidth="1"/>
    <col min="10" max="10" width="9.99166666666667" style="1" customWidth="1"/>
    <col min="11" max="11" width="16.6" style="1" customWidth="1"/>
    <col min="12" max="12" width="7.31666666666667" style="1" customWidth="1"/>
    <col min="13" max="13" width="9.54166666666667" style="1" customWidth="1"/>
    <col min="14" max="14" width="25.6" style="1" customWidth="1"/>
    <col min="15" max="15" width="6.6" style="1" customWidth="1"/>
    <col min="16" max="16" width="8.3" style="1" customWidth="1"/>
    <col min="17" max="17" width="6.9" style="1" customWidth="1"/>
    <col min="18" max="18" width="6.6" style="1" customWidth="1"/>
    <col min="19" max="19" width="8.3" style="1" customWidth="1"/>
    <col min="20" max="20" width="8.7" style="1" customWidth="1"/>
    <col min="21" max="21" width="6.6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308</v>
      </c>
      <c r="B2" s="7" t="s">
        <v>273</v>
      </c>
      <c r="C2" s="7" t="s">
        <v>269</v>
      </c>
      <c r="D2" s="7" t="s">
        <v>270</v>
      </c>
      <c r="E2" s="7" t="s">
        <v>271</v>
      </c>
      <c r="F2" s="7" t="s">
        <v>272</v>
      </c>
      <c r="G2" s="43" t="s">
        <v>309</v>
      </c>
      <c r="H2" s="44"/>
      <c r="I2" s="45"/>
      <c r="J2" s="43" t="s">
        <v>310</v>
      </c>
      <c r="K2" s="44"/>
      <c r="L2" s="45"/>
      <c r="M2" s="43" t="s">
        <v>311</v>
      </c>
      <c r="N2" s="44"/>
      <c r="O2" s="45"/>
      <c r="P2" s="43" t="s">
        <v>312</v>
      </c>
      <c r="Q2" s="44"/>
      <c r="R2" s="45"/>
      <c r="S2" s="44" t="s">
        <v>313</v>
      </c>
      <c r="T2" s="44"/>
      <c r="U2" s="45"/>
      <c r="V2" s="7" t="s">
        <v>314</v>
      </c>
      <c r="W2" s="7" t="s">
        <v>282</v>
      </c>
    </row>
    <row r="3" s="2" customFormat="1" ht="18" customHeight="1" spans="1:23">
      <c r="A3" s="46"/>
      <c r="B3" s="46"/>
      <c r="C3" s="46"/>
      <c r="D3" s="46"/>
      <c r="E3" s="46"/>
      <c r="F3" s="46"/>
      <c r="G3" s="6" t="s">
        <v>315</v>
      </c>
      <c r="H3" s="6" t="s">
        <v>52</v>
      </c>
      <c r="I3" s="6" t="s">
        <v>273</v>
      </c>
      <c r="J3" s="6" t="s">
        <v>315</v>
      </c>
      <c r="K3" s="6" t="s">
        <v>52</v>
      </c>
      <c r="L3" s="6" t="s">
        <v>273</v>
      </c>
      <c r="M3" s="6" t="s">
        <v>315</v>
      </c>
      <c r="N3" s="6" t="s">
        <v>52</v>
      </c>
      <c r="O3" s="6" t="s">
        <v>273</v>
      </c>
      <c r="P3" s="6" t="s">
        <v>315</v>
      </c>
      <c r="Q3" s="6" t="s">
        <v>52</v>
      </c>
      <c r="R3" s="6" t="s">
        <v>273</v>
      </c>
      <c r="S3" s="6" t="s">
        <v>315</v>
      </c>
      <c r="T3" s="6" t="s">
        <v>52</v>
      </c>
      <c r="U3" s="6" t="s">
        <v>273</v>
      </c>
      <c r="V3" s="46"/>
      <c r="W3" s="46"/>
    </row>
    <row r="4" s="1" customFormat="1" ht="18" customHeight="1" spans="1:23">
      <c r="A4" s="20" t="s">
        <v>316</v>
      </c>
      <c r="B4" s="13" t="s">
        <v>301</v>
      </c>
      <c r="C4" s="31" t="s">
        <v>317</v>
      </c>
      <c r="D4" s="32" t="s">
        <v>285</v>
      </c>
      <c r="E4" s="14" t="s">
        <v>103</v>
      </c>
      <c r="F4" s="15" t="s">
        <v>47</v>
      </c>
      <c r="G4" s="32" t="s">
        <v>318</v>
      </c>
      <c r="H4" s="47" t="s">
        <v>319</v>
      </c>
      <c r="I4" s="14" t="s">
        <v>301</v>
      </c>
      <c r="J4" s="48" t="s">
        <v>320</v>
      </c>
      <c r="K4" s="39" t="s">
        <v>321</v>
      </c>
      <c r="L4" s="39" t="s">
        <v>322</v>
      </c>
      <c r="M4" s="48" t="s">
        <v>323</v>
      </c>
      <c r="N4" s="39" t="s">
        <v>324</v>
      </c>
      <c r="O4" s="39" t="s">
        <v>325</v>
      </c>
      <c r="P4" s="39" t="s">
        <v>326</v>
      </c>
      <c r="Q4" s="39" t="s">
        <v>327</v>
      </c>
      <c r="R4" s="39" t="s">
        <v>328</v>
      </c>
      <c r="S4" s="39" t="s">
        <v>329</v>
      </c>
      <c r="T4" s="39" t="s">
        <v>330</v>
      </c>
      <c r="U4" s="39" t="s">
        <v>328</v>
      </c>
      <c r="V4" s="39" t="s">
        <v>79</v>
      </c>
      <c r="W4" s="39"/>
    </row>
    <row r="5" s="1" customFormat="1" ht="18" customHeight="1" spans="1:23">
      <c r="A5" s="20"/>
      <c r="B5" s="13" t="s">
        <v>301</v>
      </c>
      <c r="C5" s="31" t="s">
        <v>331</v>
      </c>
      <c r="D5" s="32" t="s">
        <v>285</v>
      </c>
      <c r="E5" s="14" t="s">
        <v>104</v>
      </c>
      <c r="F5" s="15" t="s">
        <v>47</v>
      </c>
      <c r="G5" s="32" t="s">
        <v>318</v>
      </c>
      <c r="H5" s="47" t="s">
        <v>319</v>
      </c>
      <c r="I5" s="14" t="s">
        <v>301</v>
      </c>
      <c r="J5" s="48" t="s">
        <v>320</v>
      </c>
      <c r="K5" s="39" t="s">
        <v>321</v>
      </c>
      <c r="L5" s="39" t="s">
        <v>322</v>
      </c>
      <c r="M5" s="48" t="s">
        <v>323</v>
      </c>
      <c r="N5" s="39" t="s">
        <v>324</v>
      </c>
      <c r="O5" s="39" t="s">
        <v>325</v>
      </c>
      <c r="P5" s="39" t="s">
        <v>326</v>
      </c>
      <c r="Q5" s="39" t="s">
        <v>327</v>
      </c>
      <c r="R5" s="39" t="s">
        <v>328</v>
      </c>
      <c r="S5" s="39" t="s">
        <v>329</v>
      </c>
      <c r="T5" s="39" t="s">
        <v>330</v>
      </c>
      <c r="U5" s="39" t="s">
        <v>328</v>
      </c>
      <c r="V5" s="39" t="s">
        <v>79</v>
      </c>
      <c r="W5" s="39"/>
    </row>
    <row r="6" s="1" customFormat="1" ht="14.25" customHeight="1" spans="1:23">
      <c r="A6" s="20"/>
      <c r="B6" s="13" t="s">
        <v>301</v>
      </c>
      <c r="C6" s="31" t="s">
        <v>332</v>
      </c>
      <c r="D6" s="32" t="s">
        <v>285</v>
      </c>
      <c r="E6" s="14" t="s">
        <v>102</v>
      </c>
      <c r="F6" s="15" t="s">
        <v>47</v>
      </c>
      <c r="G6" s="32" t="s">
        <v>318</v>
      </c>
      <c r="H6" s="47" t="s">
        <v>319</v>
      </c>
      <c r="I6" s="14" t="s">
        <v>301</v>
      </c>
      <c r="J6" s="48" t="s">
        <v>320</v>
      </c>
      <c r="K6" s="39" t="s">
        <v>321</v>
      </c>
      <c r="L6" s="39" t="s">
        <v>322</v>
      </c>
      <c r="M6" s="48" t="s">
        <v>323</v>
      </c>
      <c r="N6" s="39" t="s">
        <v>324</v>
      </c>
      <c r="O6" s="39" t="s">
        <v>325</v>
      </c>
      <c r="P6" s="39" t="s">
        <v>326</v>
      </c>
      <c r="Q6" s="39" t="s">
        <v>327</v>
      </c>
      <c r="R6" s="39" t="s">
        <v>328</v>
      </c>
      <c r="S6" s="39" t="s">
        <v>329</v>
      </c>
      <c r="T6" s="39" t="s">
        <v>330</v>
      </c>
      <c r="U6" s="39" t="s">
        <v>328</v>
      </c>
      <c r="V6" s="39" t="s">
        <v>79</v>
      </c>
      <c r="W6" s="20"/>
    </row>
    <row r="7" s="1" customFormat="1" ht="14.25" customHeight="1" spans="1:23">
      <c r="A7" s="49"/>
      <c r="B7" s="13" t="s">
        <v>301</v>
      </c>
      <c r="C7" s="31" t="s">
        <v>302</v>
      </c>
      <c r="D7" s="32" t="s">
        <v>285</v>
      </c>
      <c r="E7" s="14" t="s">
        <v>101</v>
      </c>
      <c r="F7" s="15" t="s">
        <v>47</v>
      </c>
      <c r="G7" s="32" t="s">
        <v>318</v>
      </c>
      <c r="H7" s="47" t="s">
        <v>319</v>
      </c>
      <c r="I7" s="14" t="s">
        <v>301</v>
      </c>
      <c r="J7" s="48" t="s">
        <v>320</v>
      </c>
      <c r="K7" s="39" t="s">
        <v>321</v>
      </c>
      <c r="L7" s="39" t="s">
        <v>322</v>
      </c>
      <c r="M7" s="48" t="s">
        <v>323</v>
      </c>
      <c r="N7" s="39" t="s">
        <v>324</v>
      </c>
      <c r="O7" s="39" t="s">
        <v>325</v>
      </c>
      <c r="P7" s="39" t="s">
        <v>326</v>
      </c>
      <c r="Q7" s="39" t="s">
        <v>327</v>
      </c>
      <c r="R7" s="39" t="s">
        <v>328</v>
      </c>
      <c r="S7" s="39" t="s">
        <v>329</v>
      </c>
      <c r="T7" s="39" t="s">
        <v>330</v>
      </c>
      <c r="U7" s="39" t="s">
        <v>328</v>
      </c>
      <c r="V7" s="39" t="s">
        <v>79</v>
      </c>
      <c r="W7" s="50"/>
    </row>
    <row r="8" s="1" customFormat="1" ht="14.25" customHeight="1" spans="1:23">
      <c r="A8" s="49" t="s">
        <v>333</v>
      </c>
      <c r="B8" s="13" t="s">
        <v>334</v>
      </c>
      <c r="C8" s="31" t="s">
        <v>317</v>
      </c>
      <c r="D8" s="32" t="s">
        <v>335</v>
      </c>
      <c r="E8" s="14" t="s">
        <v>103</v>
      </c>
      <c r="F8" s="15" t="s">
        <v>47</v>
      </c>
      <c r="G8" s="32" t="s">
        <v>336</v>
      </c>
      <c r="H8" s="47" t="s">
        <v>337</v>
      </c>
      <c r="I8" s="14" t="s">
        <v>338</v>
      </c>
      <c r="J8" s="48" t="s">
        <v>320</v>
      </c>
      <c r="K8" s="39" t="s">
        <v>321</v>
      </c>
      <c r="L8" s="39" t="s">
        <v>322</v>
      </c>
      <c r="M8" s="48" t="s">
        <v>339</v>
      </c>
      <c r="N8" s="39" t="s">
        <v>340</v>
      </c>
      <c r="O8" s="39" t="s">
        <v>341</v>
      </c>
      <c r="P8" s="39" t="s">
        <v>326</v>
      </c>
      <c r="Q8" s="39" t="s">
        <v>327</v>
      </c>
      <c r="R8" s="39" t="s">
        <v>328</v>
      </c>
      <c r="S8" s="39" t="s">
        <v>329</v>
      </c>
      <c r="T8" s="39" t="s">
        <v>330</v>
      </c>
      <c r="U8" s="39" t="s">
        <v>328</v>
      </c>
      <c r="V8" s="39" t="s">
        <v>79</v>
      </c>
      <c r="W8" s="50"/>
    </row>
    <row r="9" s="1" customFormat="1" ht="14.25" customHeight="1" spans="1:23">
      <c r="A9" s="20"/>
      <c r="B9" s="13" t="s">
        <v>334</v>
      </c>
      <c r="C9" s="31" t="s">
        <v>287</v>
      </c>
      <c r="D9" s="32" t="s">
        <v>335</v>
      </c>
      <c r="E9" s="14" t="s">
        <v>104</v>
      </c>
      <c r="F9" s="15" t="s">
        <v>47</v>
      </c>
      <c r="G9" s="32" t="s">
        <v>336</v>
      </c>
      <c r="H9" s="47" t="s">
        <v>337</v>
      </c>
      <c r="I9" s="14" t="s">
        <v>338</v>
      </c>
      <c r="J9" s="48" t="s">
        <v>320</v>
      </c>
      <c r="K9" s="39" t="s">
        <v>321</v>
      </c>
      <c r="L9" s="39" t="s">
        <v>322</v>
      </c>
      <c r="M9" s="48" t="s">
        <v>339</v>
      </c>
      <c r="N9" s="39" t="s">
        <v>340</v>
      </c>
      <c r="O9" s="39" t="s">
        <v>341</v>
      </c>
      <c r="P9" s="39" t="s">
        <v>326</v>
      </c>
      <c r="Q9" s="39" t="s">
        <v>327</v>
      </c>
      <c r="R9" s="39" t="s">
        <v>328</v>
      </c>
      <c r="S9" s="39" t="s">
        <v>329</v>
      </c>
      <c r="T9" s="39" t="s">
        <v>330</v>
      </c>
      <c r="U9" s="39" t="s">
        <v>328</v>
      </c>
      <c r="V9" s="39" t="s">
        <v>79</v>
      </c>
      <c r="W9" s="50"/>
    </row>
    <row r="10" s="1" customFormat="1" ht="14.25" customHeight="1" spans="1:23">
      <c r="A10" s="20"/>
      <c r="B10" s="13" t="s">
        <v>334</v>
      </c>
      <c r="C10" s="31" t="s">
        <v>342</v>
      </c>
      <c r="D10" s="32" t="s">
        <v>335</v>
      </c>
      <c r="E10" s="14" t="s">
        <v>102</v>
      </c>
      <c r="F10" s="15" t="s">
        <v>47</v>
      </c>
      <c r="G10" s="32" t="s">
        <v>336</v>
      </c>
      <c r="H10" s="47" t="s">
        <v>337</v>
      </c>
      <c r="I10" s="14" t="s">
        <v>338</v>
      </c>
      <c r="J10" s="48" t="s">
        <v>320</v>
      </c>
      <c r="K10" s="39" t="s">
        <v>321</v>
      </c>
      <c r="L10" s="39" t="s">
        <v>322</v>
      </c>
      <c r="M10" s="48" t="s">
        <v>339</v>
      </c>
      <c r="N10" s="39" t="s">
        <v>340</v>
      </c>
      <c r="O10" s="39" t="s">
        <v>341</v>
      </c>
      <c r="P10" s="39" t="s">
        <v>326</v>
      </c>
      <c r="Q10" s="39" t="s">
        <v>327</v>
      </c>
      <c r="R10" s="39" t="s">
        <v>328</v>
      </c>
      <c r="S10" s="39" t="s">
        <v>329</v>
      </c>
      <c r="T10" s="39" t="s">
        <v>330</v>
      </c>
      <c r="U10" s="39" t="s">
        <v>328</v>
      </c>
      <c r="V10" s="39" t="s">
        <v>79</v>
      </c>
      <c r="W10" s="50"/>
    </row>
    <row r="11" s="1" customFormat="1" ht="14.25" customHeight="1" spans="1:23">
      <c r="A11" s="20"/>
      <c r="B11" s="13" t="s">
        <v>334</v>
      </c>
      <c r="C11" s="31" t="s">
        <v>343</v>
      </c>
      <c r="D11" s="32" t="s">
        <v>335</v>
      </c>
      <c r="E11" s="14" t="s">
        <v>101</v>
      </c>
      <c r="F11" s="15" t="s">
        <v>47</v>
      </c>
      <c r="G11" s="32" t="s">
        <v>336</v>
      </c>
      <c r="H11" s="47" t="s">
        <v>337</v>
      </c>
      <c r="I11" s="14" t="s">
        <v>338</v>
      </c>
      <c r="J11" s="48" t="s">
        <v>320</v>
      </c>
      <c r="K11" s="39" t="s">
        <v>321</v>
      </c>
      <c r="L11" s="39" t="s">
        <v>322</v>
      </c>
      <c r="M11" s="48" t="s">
        <v>339</v>
      </c>
      <c r="N11" s="39" t="s">
        <v>340</v>
      </c>
      <c r="O11" s="39" t="s">
        <v>341</v>
      </c>
      <c r="P11" s="39" t="s">
        <v>326</v>
      </c>
      <c r="Q11" s="39" t="s">
        <v>327</v>
      </c>
      <c r="R11" s="39" t="s">
        <v>328</v>
      </c>
      <c r="S11" s="39" t="s">
        <v>329</v>
      </c>
      <c r="T11" s="39" t="s">
        <v>330</v>
      </c>
      <c r="U11" s="39" t="s">
        <v>328</v>
      </c>
      <c r="V11" s="39" t="s">
        <v>79</v>
      </c>
      <c r="W11" s="50"/>
    </row>
    <row r="12" s="4" customFormat="1" ht="29.25" customHeight="1" spans="1:23">
      <c r="A12" s="21" t="s">
        <v>344</v>
      </c>
      <c r="B12" s="22"/>
      <c r="C12" s="22"/>
      <c r="D12" s="22"/>
      <c r="E12" s="23"/>
      <c r="F12" s="24"/>
      <c r="G12" s="35"/>
      <c r="H12" s="42"/>
      <c r="I12" s="42"/>
      <c r="J12" s="21" t="s">
        <v>291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3"/>
      <c r="V12" s="22"/>
      <c r="W12" s="25"/>
    </row>
    <row r="13" s="1" customFormat="1" ht="72.95" customHeight="1" spans="1:23">
      <c r="A13" s="26" t="s">
        <v>345</v>
      </c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</sheetData>
  <mergeCells count="18">
    <mergeCell ref="A1:W1"/>
    <mergeCell ref="G2:I2"/>
    <mergeCell ref="J2:L2"/>
    <mergeCell ref="M2:O2"/>
    <mergeCell ref="P2:R2"/>
    <mergeCell ref="S2:U2"/>
    <mergeCell ref="A12:E12"/>
    <mergeCell ref="F12:G12"/>
    <mergeCell ref="J12:U12"/>
    <mergeCell ref="A13:W13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1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A7" sqref="A7:D7"/>
    </sheetView>
  </sheetViews>
  <sheetFormatPr defaultColWidth="8.1" defaultRowHeight="13.5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5">
      <c r="A1" s="5" t="s">
        <v>346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5">
      <c r="A2" s="6" t="s">
        <v>347</v>
      </c>
      <c r="B2" s="7" t="s">
        <v>269</v>
      </c>
      <c r="C2" s="7" t="s">
        <v>270</v>
      </c>
      <c r="D2" s="7" t="s">
        <v>271</v>
      </c>
      <c r="E2" s="6" t="s">
        <v>272</v>
      </c>
      <c r="F2" s="7" t="s">
        <v>273</v>
      </c>
      <c r="G2" s="6" t="s">
        <v>348</v>
      </c>
      <c r="H2" s="6" t="s">
        <v>349</v>
      </c>
      <c r="I2" s="6" t="s">
        <v>350</v>
      </c>
      <c r="J2" s="6" t="s">
        <v>349</v>
      </c>
      <c r="K2" s="6" t="s">
        <v>351</v>
      </c>
      <c r="L2" s="6" t="s">
        <v>349</v>
      </c>
      <c r="M2" s="7" t="s">
        <v>314</v>
      </c>
      <c r="N2" s="7" t="s">
        <v>282</v>
      </c>
    </row>
    <row r="3" s="1" customFormat="1" ht="14.25" customHeight="1" spans="1:15">
      <c r="A3" s="36">
        <v>46054</v>
      </c>
      <c r="B3" s="31" t="s">
        <v>317</v>
      </c>
      <c r="C3" s="32" t="s">
        <v>285</v>
      </c>
      <c r="D3" s="14" t="s">
        <v>103</v>
      </c>
      <c r="E3" s="15" t="s">
        <v>47</v>
      </c>
      <c r="F3" s="13" t="s">
        <v>301</v>
      </c>
      <c r="G3" s="37">
        <v>0.333333333333333</v>
      </c>
      <c r="H3" s="38" t="s">
        <v>352</v>
      </c>
      <c r="I3" s="37">
        <v>0.583333333333333</v>
      </c>
      <c r="J3" s="38" t="s">
        <v>352</v>
      </c>
      <c r="K3" s="20"/>
      <c r="L3" s="39"/>
      <c r="M3" s="39"/>
      <c r="N3" s="39" t="s">
        <v>353</v>
      </c>
      <c r="O3" s="39"/>
    </row>
    <row r="4" s="1" customFormat="1" ht="14.25" customHeight="1" spans="1:15">
      <c r="A4" s="36">
        <v>46057</v>
      </c>
      <c r="B4" s="31" t="s">
        <v>354</v>
      </c>
      <c r="C4" s="32" t="s">
        <v>285</v>
      </c>
      <c r="D4" s="14" t="s">
        <v>104</v>
      </c>
      <c r="E4" s="15" t="s">
        <v>47</v>
      </c>
      <c r="F4" s="13" t="s">
        <v>301</v>
      </c>
      <c r="G4" s="37">
        <v>0.375</v>
      </c>
      <c r="H4" s="38" t="s">
        <v>352</v>
      </c>
      <c r="I4" s="37">
        <v>0.604166666666667</v>
      </c>
      <c r="J4" s="38" t="s">
        <v>352</v>
      </c>
      <c r="K4" s="20"/>
      <c r="L4" s="6"/>
      <c r="M4" s="6"/>
      <c r="N4" s="39" t="s">
        <v>353</v>
      </c>
      <c r="O4" s="7"/>
    </row>
    <row r="5" s="1" customFormat="1" ht="14.25" customHeight="1" spans="1:15">
      <c r="A5" s="36">
        <v>46064</v>
      </c>
      <c r="B5" s="31" t="s">
        <v>288</v>
      </c>
      <c r="C5" s="32" t="s">
        <v>285</v>
      </c>
      <c r="D5" s="14" t="s">
        <v>102</v>
      </c>
      <c r="E5" s="15" t="s">
        <v>47</v>
      </c>
      <c r="F5" s="13" t="s">
        <v>301</v>
      </c>
      <c r="G5" s="37">
        <v>0.395833333333333</v>
      </c>
      <c r="H5" s="38" t="s">
        <v>352</v>
      </c>
      <c r="I5" s="37">
        <v>0.625</v>
      </c>
      <c r="J5" s="38" t="s">
        <v>352</v>
      </c>
      <c r="K5" s="20"/>
      <c r="L5" s="39"/>
      <c r="M5" s="39"/>
      <c r="N5" s="39" t="s">
        <v>353</v>
      </c>
      <c r="O5" s="39"/>
    </row>
    <row r="6" s="1" customFormat="1" ht="14.25" customHeight="1" spans="1:15">
      <c r="A6" s="36">
        <v>46068</v>
      </c>
      <c r="B6" s="31" t="s">
        <v>355</v>
      </c>
      <c r="C6" s="32" t="s">
        <v>285</v>
      </c>
      <c r="D6" s="14" t="s">
        <v>101</v>
      </c>
      <c r="E6" s="15" t="s">
        <v>47</v>
      </c>
      <c r="F6" s="13" t="s">
        <v>301</v>
      </c>
      <c r="G6" s="37">
        <v>0.416666666666667</v>
      </c>
      <c r="H6" s="38" t="s">
        <v>352</v>
      </c>
      <c r="I6" s="37">
        <v>0.645833333333334</v>
      </c>
      <c r="J6" s="40" t="s">
        <v>352</v>
      </c>
      <c r="L6" s="41"/>
      <c r="M6" s="20"/>
      <c r="N6" s="39" t="s">
        <v>353</v>
      </c>
      <c r="O6" s="20"/>
    </row>
    <row r="7" s="4" customFormat="1" ht="29.25" customHeight="1" spans="1:15">
      <c r="A7" s="21" t="s">
        <v>356</v>
      </c>
      <c r="B7" s="22"/>
      <c r="C7" s="22"/>
      <c r="D7" s="23"/>
      <c r="E7" s="24"/>
      <c r="F7" s="42"/>
      <c r="G7" s="35"/>
      <c r="H7" s="42"/>
      <c r="I7" s="21" t="s">
        <v>291</v>
      </c>
      <c r="J7" s="22"/>
      <c r="K7" s="22"/>
      <c r="L7" s="22"/>
      <c r="M7" s="22"/>
      <c r="N7" s="25"/>
    </row>
    <row r="8" s="1" customFormat="1" ht="72.95" customHeight="1" spans="1:15">
      <c r="A8" s="26" t="s">
        <v>357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zoomScale="125" zoomScaleNormal="125" workbookViewId="0">
      <selection activeCell="A12" sqref="A12:E12"/>
    </sheetView>
  </sheetViews>
  <sheetFormatPr defaultColWidth="8.1" defaultRowHeight="13.5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2">
      <c r="A1" s="5" t="s">
        <v>358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28" t="s">
        <v>308</v>
      </c>
      <c r="B2" s="29" t="s">
        <v>273</v>
      </c>
      <c r="C2" s="29" t="s">
        <v>269</v>
      </c>
      <c r="D2" s="29" t="s">
        <v>270</v>
      </c>
      <c r="E2" s="29" t="s">
        <v>271</v>
      </c>
      <c r="F2" s="29" t="s">
        <v>272</v>
      </c>
      <c r="G2" s="28" t="s">
        <v>359</v>
      </c>
      <c r="H2" s="28" t="s">
        <v>360</v>
      </c>
      <c r="I2" s="28" t="s">
        <v>361</v>
      </c>
      <c r="J2" s="28" t="s">
        <v>362</v>
      </c>
      <c r="K2" s="29" t="s">
        <v>314</v>
      </c>
      <c r="L2" s="29" t="s">
        <v>282</v>
      </c>
    </row>
    <row r="3" s="2" customFormat="1" ht="15.95" customHeight="1" spans="1:12">
      <c r="A3" s="30" t="s">
        <v>363</v>
      </c>
      <c r="B3" s="13" t="s">
        <v>301</v>
      </c>
      <c r="C3" s="31" t="s">
        <v>317</v>
      </c>
      <c r="D3" s="32" t="s">
        <v>285</v>
      </c>
      <c r="E3" s="14" t="s">
        <v>103</v>
      </c>
      <c r="F3" s="15" t="s">
        <v>47</v>
      </c>
      <c r="G3" s="33" t="s">
        <v>364</v>
      </c>
      <c r="H3" s="33" t="s">
        <v>365</v>
      </c>
      <c r="I3" s="33" t="s">
        <v>366</v>
      </c>
      <c r="J3" s="34" t="s">
        <v>367</v>
      </c>
      <c r="K3" s="34" t="s">
        <v>368</v>
      </c>
      <c r="L3" s="34"/>
    </row>
    <row r="4" s="2" customFormat="1" ht="15.95" customHeight="1" spans="1:12">
      <c r="A4" s="30" t="s">
        <v>369</v>
      </c>
      <c r="B4" s="13" t="s">
        <v>301</v>
      </c>
      <c r="C4" s="31" t="s">
        <v>370</v>
      </c>
      <c r="D4" s="32" t="s">
        <v>285</v>
      </c>
      <c r="E4" s="14" t="s">
        <v>104</v>
      </c>
      <c r="F4" s="15" t="s">
        <v>47</v>
      </c>
      <c r="G4" s="33" t="s">
        <v>364</v>
      </c>
      <c r="H4" s="33" t="s">
        <v>365</v>
      </c>
      <c r="I4" s="33" t="s">
        <v>366</v>
      </c>
      <c r="J4" s="34" t="s">
        <v>367</v>
      </c>
      <c r="K4" s="34" t="s">
        <v>368</v>
      </c>
      <c r="L4" s="34"/>
    </row>
    <row r="5" s="2" customFormat="1" ht="15.95" customHeight="1" spans="1:12">
      <c r="A5" s="30" t="s">
        <v>363</v>
      </c>
      <c r="B5" s="13" t="s">
        <v>301</v>
      </c>
      <c r="C5" s="31" t="s">
        <v>288</v>
      </c>
      <c r="D5" s="32" t="s">
        <v>285</v>
      </c>
      <c r="E5" s="14" t="s">
        <v>102</v>
      </c>
      <c r="F5" s="15" t="s">
        <v>47</v>
      </c>
      <c r="G5" s="33" t="s">
        <v>364</v>
      </c>
      <c r="H5" s="33" t="s">
        <v>365</v>
      </c>
      <c r="I5" s="33" t="s">
        <v>366</v>
      </c>
      <c r="J5" s="34" t="s">
        <v>367</v>
      </c>
      <c r="K5" s="34" t="s">
        <v>368</v>
      </c>
      <c r="L5" s="34"/>
    </row>
    <row r="6" s="2" customFormat="1" ht="15.95" customHeight="1" spans="1:12">
      <c r="A6" s="30" t="s">
        <v>371</v>
      </c>
      <c r="B6" s="13" t="s">
        <v>301</v>
      </c>
      <c r="C6" s="31" t="s">
        <v>372</v>
      </c>
      <c r="D6" s="32" t="s">
        <v>285</v>
      </c>
      <c r="E6" s="14" t="s">
        <v>101</v>
      </c>
      <c r="F6" s="15" t="s">
        <v>47</v>
      </c>
      <c r="G6" s="33" t="s">
        <v>364</v>
      </c>
      <c r="H6" s="33" t="s">
        <v>365</v>
      </c>
      <c r="I6" s="33" t="s">
        <v>366</v>
      </c>
      <c r="J6" s="34" t="s">
        <v>367</v>
      </c>
      <c r="K6" s="34" t="s">
        <v>368</v>
      </c>
      <c r="L6" s="30"/>
    </row>
    <row r="7" s="2" customFormat="1" ht="15.95" customHeight="1" spans="1:12">
      <c r="A7" s="30" t="s">
        <v>369</v>
      </c>
      <c r="B7" s="13" t="s">
        <v>334</v>
      </c>
      <c r="C7" s="31" t="s">
        <v>373</v>
      </c>
      <c r="D7" s="32" t="s">
        <v>335</v>
      </c>
      <c r="E7" s="14" t="s">
        <v>103</v>
      </c>
      <c r="F7" s="15" t="s">
        <v>47</v>
      </c>
      <c r="G7" s="33" t="s">
        <v>364</v>
      </c>
      <c r="H7" s="33" t="s">
        <v>365</v>
      </c>
      <c r="I7" s="33" t="s">
        <v>366</v>
      </c>
      <c r="J7" s="34" t="s">
        <v>367</v>
      </c>
      <c r="K7" s="34" t="s">
        <v>368</v>
      </c>
      <c r="L7" s="30"/>
    </row>
    <row r="8" s="2" customFormat="1" ht="15.95" customHeight="1" spans="1:12">
      <c r="A8" s="30" t="s">
        <v>363</v>
      </c>
      <c r="B8" s="13" t="s">
        <v>334</v>
      </c>
      <c r="C8" s="31" t="s">
        <v>303</v>
      </c>
      <c r="D8" s="32" t="s">
        <v>335</v>
      </c>
      <c r="E8" s="14" t="s">
        <v>104</v>
      </c>
      <c r="F8" s="15" t="s">
        <v>47</v>
      </c>
      <c r="G8" s="33" t="s">
        <v>364</v>
      </c>
      <c r="H8" s="33" t="s">
        <v>365</v>
      </c>
      <c r="I8" s="33" t="s">
        <v>366</v>
      </c>
      <c r="J8" s="34" t="s">
        <v>367</v>
      </c>
      <c r="K8" s="34" t="s">
        <v>368</v>
      </c>
      <c r="L8" s="30"/>
    </row>
    <row r="9" s="2" customFormat="1" ht="15.95" customHeight="1" spans="1:12">
      <c r="A9" s="30" t="s">
        <v>371</v>
      </c>
      <c r="B9" s="13" t="s">
        <v>334</v>
      </c>
      <c r="C9" s="31" t="s">
        <v>374</v>
      </c>
      <c r="D9" s="32" t="s">
        <v>335</v>
      </c>
      <c r="E9" s="14" t="s">
        <v>102</v>
      </c>
      <c r="F9" s="15" t="s">
        <v>47</v>
      </c>
      <c r="G9" s="33" t="s">
        <v>364</v>
      </c>
      <c r="H9" s="33" t="s">
        <v>365</v>
      </c>
      <c r="I9" s="33" t="s">
        <v>366</v>
      </c>
      <c r="J9" s="34" t="s">
        <v>367</v>
      </c>
      <c r="K9" s="34" t="s">
        <v>368</v>
      </c>
      <c r="L9" s="30"/>
    </row>
    <row r="10" s="2" customFormat="1" ht="15.95" customHeight="1" spans="1:12">
      <c r="A10" s="30" t="s">
        <v>363</v>
      </c>
      <c r="B10" s="13" t="s">
        <v>334</v>
      </c>
      <c r="C10" s="31" t="s">
        <v>375</v>
      </c>
      <c r="D10" s="32" t="s">
        <v>335</v>
      </c>
      <c r="E10" s="14" t="s">
        <v>101</v>
      </c>
      <c r="F10" s="15" t="s">
        <v>47</v>
      </c>
      <c r="G10" s="33" t="s">
        <v>364</v>
      </c>
      <c r="H10" s="33" t="s">
        <v>365</v>
      </c>
      <c r="I10" s="33" t="s">
        <v>366</v>
      </c>
      <c r="J10" s="34" t="s">
        <v>367</v>
      </c>
      <c r="K10" s="34" t="s">
        <v>368</v>
      </c>
      <c r="L10" s="30"/>
    </row>
    <row r="11" s="2" customFormat="1" ht="15.95" customHeight="1" spans="1:12">
      <c r="A11" s="30"/>
      <c r="B11" s="13"/>
      <c r="C11" s="31"/>
      <c r="D11" s="32"/>
      <c r="E11" s="14"/>
      <c r="F11" s="15"/>
      <c r="G11" s="33"/>
      <c r="H11" s="33"/>
      <c r="I11" s="33"/>
      <c r="J11" s="34"/>
      <c r="K11" s="34"/>
      <c r="L11" s="30"/>
    </row>
    <row r="12" s="4" customFormat="1" ht="29.25" customHeight="1" spans="1:12">
      <c r="A12" s="21" t="s">
        <v>305</v>
      </c>
      <c r="B12" s="22"/>
      <c r="C12" s="22"/>
      <c r="D12" s="22"/>
      <c r="E12" s="23"/>
      <c r="F12" s="24"/>
      <c r="G12" s="35"/>
      <c r="H12" s="21" t="s">
        <v>291</v>
      </c>
      <c r="I12" s="22"/>
      <c r="J12" s="22"/>
      <c r="K12" s="22"/>
      <c r="L12" s="25"/>
    </row>
    <row r="13" s="1" customFormat="1" ht="72.95" customHeight="1" spans="1:12">
      <c r="A13" s="26" t="s">
        <v>376</v>
      </c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zoomScale="125" zoomScaleNormal="125" workbookViewId="0">
      <selection activeCell="D18" sqref="D18"/>
    </sheetView>
  </sheetViews>
  <sheetFormatPr defaultColWidth="8.1" defaultRowHeight="13.5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377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268</v>
      </c>
      <c r="B2" s="7" t="s">
        <v>273</v>
      </c>
      <c r="C2" s="7" t="s">
        <v>315</v>
      </c>
      <c r="D2" s="7" t="s">
        <v>271</v>
      </c>
      <c r="E2" s="7" t="s">
        <v>272</v>
      </c>
      <c r="F2" s="6" t="s">
        <v>378</v>
      </c>
      <c r="G2" s="6" t="s">
        <v>295</v>
      </c>
      <c r="H2" s="8" t="s">
        <v>296</v>
      </c>
      <c r="I2" s="9" t="s">
        <v>298</v>
      </c>
    </row>
    <row r="3" s="2" customFormat="1" ht="18" customHeight="1" spans="1:9">
      <c r="A3" s="6"/>
      <c r="B3" s="10"/>
      <c r="C3" s="10"/>
      <c r="D3" s="10"/>
      <c r="E3" s="10"/>
      <c r="F3" s="6" t="s">
        <v>379</v>
      </c>
      <c r="G3" s="6" t="s">
        <v>299</v>
      </c>
      <c r="H3" s="11"/>
      <c r="I3" s="12"/>
    </row>
    <row r="4" s="3" customFormat="1" ht="18" customHeight="1" spans="1:9">
      <c r="A4" s="13">
        <v>1</v>
      </c>
      <c r="B4" s="13" t="s">
        <v>328</v>
      </c>
      <c r="C4" s="14" t="s">
        <v>380</v>
      </c>
      <c r="D4" s="14" t="s">
        <v>103</v>
      </c>
      <c r="E4" s="15" t="s">
        <v>47</v>
      </c>
      <c r="F4" s="16">
        <v>-0.008</v>
      </c>
      <c r="G4" s="16">
        <v>-0.01</v>
      </c>
      <c r="H4" s="17">
        <f t="shared" ref="H4:H11" si="0">SUM(F4:G4)</f>
        <v>-0.018</v>
      </c>
      <c r="I4" s="13"/>
    </row>
    <row r="5" s="3" customFormat="1" ht="18" customHeight="1" spans="1:9">
      <c r="A5" s="13">
        <v>2</v>
      </c>
      <c r="B5" s="13" t="s">
        <v>328</v>
      </c>
      <c r="C5" s="14" t="s">
        <v>380</v>
      </c>
      <c r="D5" s="14" t="s">
        <v>104</v>
      </c>
      <c r="E5" s="15" t="s">
        <v>47</v>
      </c>
      <c r="F5" s="16">
        <v>0.006</v>
      </c>
      <c r="G5" s="16">
        <v>-0.01</v>
      </c>
      <c r="H5" s="17">
        <f t="shared" si="0"/>
        <v>-0.004</v>
      </c>
      <c r="I5" s="13"/>
    </row>
    <row r="6" s="3" customFormat="1" ht="18" customHeight="1" spans="1:9">
      <c r="A6" s="13">
        <v>3</v>
      </c>
      <c r="B6" s="13" t="s">
        <v>328</v>
      </c>
      <c r="C6" s="14" t="s">
        <v>380</v>
      </c>
      <c r="D6" s="14" t="s">
        <v>102</v>
      </c>
      <c r="E6" s="15" t="s">
        <v>47</v>
      </c>
      <c r="F6" s="16">
        <v>-0.007</v>
      </c>
      <c r="G6" s="16">
        <v>-0.008</v>
      </c>
      <c r="H6" s="17">
        <f t="shared" si="0"/>
        <v>-0.015</v>
      </c>
      <c r="I6" s="13"/>
    </row>
    <row r="7" s="3" customFormat="1" ht="18" customHeight="1" spans="1:9">
      <c r="A7" s="13">
        <v>4</v>
      </c>
      <c r="B7" s="13" t="s">
        <v>328</v>
      </c>
      <c r="C7" s="14" t="s">
        <v>380</v>
      </c>
      <c r="D7" s="14" t="s">
        <v>101</v>
      </c>
      <c r="E7" s="15" t="s">
        <v>47</v>
      </c>
      <c r="F7" s="16">
        <v>0.006</v>
      </c>
      <c r="G7" s="16">
        <v>-0.01</v>
      </c>
      <c r="H7" s="17">
        <f t="shared" si="0"/>
        <v>-0.004</v>
      </c>
      <c r="I7" s="13"/>
    </row>
    <row r="8" s="3" customFormat="1" ht="18" customHeight="1" spans="1:9">
      <c r="A8" s="13">
        <v>5</v>
      </c>
      <c r="B8" s="13" t="s">
        <v>328</v>
      </c>
      <c r="C8" s="18" t="s">
        <v>330</v>
      </c>
      <c r="D8" s="14" t="s">
        <v>103</v>
      </c>
      <c r="E8" s="15" t="s">
        <v>47</v>
      </c>
      <c r="F8" s="16">
        <v>-0.008</v>
      </c>
      <c r="G8" s="16">
        <v>-0.01</v>
      </c>
      <c r="H8" s="17">
        <f t="shared" si="0"/>
        <v>-0.018</v>
      </c>
      <c r="I8" s="19"/>
    </row>
    <row r="9" s="3" customFormat="1" ht="18" customHeight="1" spans="1:9">
      <c r="A9" s="13">
        <v>6</v>
      </c>
      <c r="B9" s="13" t="s">
        <v>328</v>
      </c>
      <c r="C9" s="18" t="s">
        <v>330</v>
      </c>
      <c r="D9" s="14" t="s">
        <v>104</v>
      </c>
      <c r="E9" s="15" t="s">
        <v>47</v>
      </c>
      <c r="F9" s="16">
        <v>0.006</v>
      </c>
      <c r="G9" s="16">
        <v>-0.01</v>
      </c>
      <c r="H9" s="17">
        <f t="shared" si="0"/>
        <v>-0.004</v>
      </c>
      <c r="I9" s="19"/>
    </row>
    <row r="10" s="3" customFormat="1" ht="18" customHeight="1" spans="1:9">
      <c r="A10" s="13">
        <v>7</v>
      </c>
      <c r="B10" s="13" t="s">
        <v>328</v>
      </c>
      <c r="C10" s="18" t="s">
        <v>330</v>
      </c>
      <c r="D10" s="14" t="s">
        <v>102</v>
      </c>
      <c r="E10" s="15" t="s">
        <v>47</v>
      </c>
      <c r="F10" s="16">
        <v>-0.007</v>
      </c>
      <c r="G10" s="16">
        <v>-0.008</v>
      </c>
      <c r="H10" s="17">
        <f t="shared" si="0"/>
        <v>-0.015</v>
      </c>
      <c r="I10" s="19"/>
    </row>
    <row r="11" s="3" customFormat="1" ht="18" customHeight="1" spans="1:9">
      <c r="A11" s="13">
        <v>8</v>
      </c>
      <c r="B11" s="13" t="s">
        <v>328</v>
      </c>
      <c r="C11" s="18" t="s">
        <v>330</v>
      </c>
      <c r="D11" s="14" t="s">
        <v>101</v>
      </c>
      <c r="E11" s="15" t="s">
        <v>47</v>
      </c>
      <c r="F11" s="16">
        <v>0.006</v>
      </c>
      <c r="G11" s="16">
        <v>-0.01</v>
      </c>
      <c r="H11" s="17">
        <f t="shared" si="0"/>
        <v>-0.004</v>
      </c>
      <c r="I11" s="19"/>
    </row>
    <row r="12" s="3" customFormat="1" ht="18" customHeight="1" spans="1:9">
      <c r="A12" s="13"/>
      <c r="B12" s="13"/>
      <c r="C12" s="18"/>
      <c r="D12" s="15"/>
      <c r="E12" s="15"/>
      <c r="F12" s="16"/>
      <c r="G12" s="16"/>
      <c r="H12" s="17"/>
      <c r="I12" s="19"/>
    </row>
    <row r="13" s="3" customFormat="1" ht="18" customHeight="1" spans="1:9">
      <c r="A13" s="13"/>
      <c r="B13" s="13"/>
      <c r="C13" s="18"/>
      <c r="D13" s="15"/>
      <c r="E13" s="15"/>
      <c r="F13" s="16"/>
      <c r="G13" s="16"/>
      <c r="H13" s="17"/>
      <c r="I13" s="19"/>
    </row>
    <row r="14" s="1" customFormat="1" ht="18" customHeight="1" spans="1:9">
      <c r="A14" s="20"/>
      <c r="B14" s="20"/>
      <c r="C14" s="20"/>
      <c r="D14" s="20"/>
      <c r="E14" s="20"/>
      <c r="F14" s="20"/>
      <c r="G14" s="20"/>
      <c r="H14" s="20"/>
      <c r="I14" s="20"/>
    </row>
    <row r="15" s="4" customFormat="1" ht="29.25" customHeight="1" spans="1:9">
      <c r="A15" s="21" t="s">
        <v>381</v>
      </c>
      <c r="B15" s="22"/>
      <c r="C15" s="22"/>
      <c r="D15" s="23"/>
      <c r="E15" s="24"/>
      <c r="F15" s="21" t="s">
        <v>291</v>
      </c>
      <c r="G15" s="22"/>
      <c r="H15" s="23"/>
      <c r="I15" s="25"/>
    </row>
    <row r="16" s="1" customFormat="1" ht="51.95" customHeight="1" spans="1:9">
      <c r="A16" s="26" t="s">
        <v>382</v>
      </c>
      <c r="B16" s="26"/>
      <c r="C16" s="27"/>
      <c r="D16" s="27"/>
      <c r="E16" s="27"/>
      <c r="F16" s="27"/>
      <c r="G16" s="27"/>
      <c r="H16" s="27"/>
      <c r="I16" s="27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7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38" t="s">
        <v>19</v>
      </c>
      <c r="C2" s="339"/>
      <c r="D2" s="339"/>
      <c r="E2" s="339"/>
      <c r="F2" s="339"/>
      <c r="G2" s="339"/>
      <c r="H2" s="339"/>
      <c r="I2" s="340"/>
    </row>
    <row r="3" ht="28" customHeight="1" spans="2:9">
      <c r="B3" s="341"/>
      <c r="C3" s="342"/>
      <c r="D3" s="343" t="s">
        <v>20</v>
      </c>
      <c r="E3" s="344"/>
      <c r="F3" s="345" t="s">
        <v>21</v>
      </c>
      <c r="G3" s="346"/>
      <c r="H3" s="343" t="s">
        <v>22</v>
      </c>
      <c r="I3" s="347"/>
    </row>
    <row r="4" ht="28" customHeight="1" spans="2:9">
      <c r="B4" s="341" t="s">
        <v>23</v>
      </c>
      <c r="C4" s="342" t="s">
        <v>24</v>
      </c>
      <c r="D4" s="342" t="s">
        <v>25</v>
      </c>
      <c r="E4" s="342" t="s">
        <v>26</v>
      </c>
      <c r="F4" s="348" t="s">
        <v>25</v>
      </c>
      <c r="G4" s="348" t="s">
        <v>26</v>
      </c>
      <c r="H4" s="342" t="s">
        <v>25</v>
      </c>
      <c r="I4" s="349" t="s">
        <v>26</v>
      </c>
    </row>
    <row r="5" ht="28" customHeight="1" spans="2:9">
      <c r="B5" s="350" t="s">
        <v>27</v>
      </c>
      <c r="C5" s="351">
        <v>13</v>
      </c>
      <c r="D5" s="351">
        <v>0</v>
      </c>
      <c r="E5" s="351">
        <v>1</v>
      </c>
      <c r="F5" s="352">
        <v>0</v>
      </c>
      <c r="G5" s="352">
        <v>1</v>
      </c>
      <c r="H5" s="351">
        <v>1</v>
      </c>
      <c r="I5" s="353">
        <v>2</v>
      </c>
    </row>
    <row r="6" ht="28" customHeight="1" spans="2:9">
      <c r="B6" s="350" t="s">
        <v>28</v>
      </c>
      <c r="C6" s="351">
        <v>20</v>
      </c>
      <c r="D6" s="351">
        <v>0</v>
      </c>
      <c r="E6" s="351">
        <v>1</v>
      </c>
      <c r="F6" s="352">
        <v>1</v>
      </c>
      <c r="G6" s="352">
        <v>2</v>
      </c>
      <c r="H6" s="351">
        <v>2</v>
      </c>
      <c r="I6" s="353">
        <v>3</v>
      </c>
    </row>
    <row r="7" ht="28" customHeight="1" spans="2:9">
      <c r="B7" s="350" t="s">
        <v>29</v>
      </c>
      <c r="C7" s="351">
        <v>32</v>
      </c>
      <c r="D7" s="351">
        <v>0</v>
      </c>
      <c r="E7" s="351">
        <v>1</v>
      </c>
      <c r="F7" s="352">
        <v>2</v>
      </c>
      <c r="G7" s="352">
        <v>3</v>
      </c>
      <c r="H7" s="351">
        <v>3</v>
      </c>
      <c r="I7" s="353">
        <v>4</v>
      </c>
    </row>
    <row r="8" ht="28" customHeight="1" spans="2:9">
      <c r="B8" s="350" t="s">
        <v>30</v>
      </c>
      <c r="C8" s="351">
        <v>50</v>
      </c>
      <c r="D8" s="351">
        <v>1</v>
      </c>
      <c r="E8" s="351">
        <v>2</v>
      </c>
      <c r="F8" s="352">
        <v>3</v>
      </c>
      <c r="G8" s="352">
        <v>4</v>
      </c>
      <c r="H8" s="351">
        <v>5</v>
      </c>
      <c r="I8" s="353">
        <v>6</v>
      </c>
    </row>
    <row r="9" ht="28" customHeight="1" spans="2:9">
      <c r="B9" s="350" t="s">
        <v>31</v>
      </c>
      <c r="C9" s="351">
        <v>80</v>
      </c>
      <c r="D9" s="351">
        <v>2</v>
      </c>
      <c r="E9" s="351">
        <v>3</v>
      </c>
      <c r="F9" s="352">
        <v>5</v>
      </c>
      <c r="G9" s="352">
        <v>6</v>
      </c>
      <c r="H9" s="351">
        <v>7</v>
      </c>
      <c r="I9" s="353">
        <v>8</v>
      </c>
    </row>
    <row r="10" ht="28" customHeight="1" spans="2:9">
      <c r="B10" s="350" t="s">
        <v>32</v>
      </c>
      <c r="C10" s="351">
        <v>125</v>
      </c>
      <c r="D10" s="351">
        <v>3</v>
      </c>
      <c r="E10" s="351">
        <v>4</v>
      </c>
      <c r="F10" s="352">
        <v>7</v>
      </c>
      <c r="G10" s="352">
        <v>8</v>
      </c>
      <c r="H10" s="351">
        <v>10</v>
      </c>
      <c r="I10" s="353">
        <v>11</v>
      </c>
    </row>
    <row r="11" ht="28" customHeight="1" spans="2:9">
      <c r="B11" s="350" t="s">
        <v>33</v>
      </c>
      <c r="C11" s="351">
        <v>200</v>
      </c>
      <c r="D11" s="351">
        <v>5</v>
      </c>
      <c r="E11" s="351">
        <v>6</v>
      </c>
      <c r="F11" s="352">
        <v>10</v>
      </c>
      <c r="G11" s="352">
        <v>11</v>
      </c>
      <c r="H11" s="351">
        <v>14</v>
      </c>
      <c r="I11" s="353">
        <v>15</v>
      </c>
    </row>
    <row r="12" ht="28" customHeight="1" spans="2:9">
      <c r="B12" s="354" t="s">
        <v>34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57">
        <v>22</v>
      </c>
    </row>
    <row r="14" spans="2:9">
      <c r="B14" s="358" t="s">
        <v>35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8" sqref="B8:C8"/>
    </sheetView>
  </sheetViews>
  <sheetFormatPr defaultColWidth="10.3333333333333" defaultRowHeight="16.5" customHeight="1"/>
  <cols>
    <col min="1" max="1" width="11.7" style="167" customWidth="1"/>
    <col min="2" max="9" width="10.3333333333333" style="167"/>
    <col min="10" max="10" width="8.83333333333333" style="167" customWidth="1"/>
    <col min="11" max="11" width="12" style="167" customWidth="1"/>
    <col min="12" max="16384" width="10.3333333333333" style="167"/>
  </cols>
  <sheetData>
    <row r="1" ht="21" spans="1:11">
      <c r="A1" s="270" t="s">
        <v>36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>
      <c r="A2" s="169" t="s">
        <v>37</v>
      </c>
      <c r="B2" s="170" t="s">
        <v>38</v>
      </c>
      <c r="C2" s="170"/>
      <c r="D2" s="171" t="s">
        <v>39</v>
      </c>
      <c r="E2" s="171"/>
      <c r="F2" s="170" t="s">
        <v>40</v>
      </c>
      <c r="G2" s="170"/>
      <c r="H2" s="172" t="s">
        <v>41</v>
      </c>
      <c r="I2" s="173" t="s">
        <v>42</v>
      </c>
      <c r="J2" s="173"/>
      <c r="K2" s="174"/>
    </row>
    <row r="3" ht="15.75" spans="1:11">
      <c r="A3" s="175" t="s">
        <v>43</v>
      </c>
      <c r="B3" s="176"/>
      <c r="C3" s="177"/>
      <c r="D3" s="178" t="s">
        <v>44</v>
      </c>
      <c r="E3" s="179"/>
      <c r="F3" s="179"/>
      <c r="G3" s="180"/>
      <c r="H3" s="178" t="s">
        <v>45</v>
      </c>
      <c r="I3" s="179"/>
      <c r="J3" s="179"/>
      <c r="K3" s="180"/>
    </row>
    <row r="4" spans="1:11">
      <c r="A4" s="181" t="s">
        <v>46</v>
      </c>
      <c r="B4" s="182" t="s">
        <v>47</v>
      </c>
      <c r="C4" s="183"/>
      <c r="D4" s="181" t="s">
        <v>48</v>
      </c>
      <c r="E4" s="184"/>
      <c r="F4" s="185">
        <v>46252</v>
      </c>
      <c r="G4" s="186"/>
      <c r="H4" s="181" t="s">
        <v>49</v>
      </c>
      <c r="I4" s="184"/>
      <c r="J4" s="187" t="s">
        <v>50</v>
      </c>
      <c r="K4" s="188" t="s">
        <v>51</v>
      </c>
    </row>
    <row r="5" ht="15.75" spans="1:11">
      <c r="A5" s="189" t="s">
        <v>52</v>
      </c>
      <c r="B5" s="96" t="s">
        <v>53</v>
      </c>
      <c r="C5" s="96"/>
      <c r="D5" s="181" t="s">
        <v>54</v>
      </c>
      <c r="E5" s="184"/>
      <c r="F5" s="185">
        <v>46081</v>
      </c>
      <c r="G5" s="186"/>
      <c r="H5" s="181" t="s">
        <v>55</v>
      </c>
      <c r="I5" s="184"/>
      <c r="J5" s="187" t="s">
        <v>50</v>
      </c>
      <c r="K5" s="188" t="s">
        <v>51</v>
      </c>
    </row>
    <row r="6" ht="15.75" spans="1:11">
      <c r="A6" s="181" t="s">
        <v>56</v>
      </c>
      <c r="B6" s="271">
        <v>4</v>
      </c>
      <c r="C6" s="272">
        <v>6</v>
      </c>
      <c r="D6" s="189" t="s">
        <v>57</v>
      </c>
      <c r="E6" s="216"/>
      <c r="F6" s="185">
        <v>46223</v>
      </c>
      <c r="G6" s="186"/>
      <c r="H6" s="181" t="s">
        <v>58</v>
      </c>
      <c r="I6" s="184"/>
      <c r="J6" s="187" t="s">
        <v>50</v>
      </c>
      <c r="K6" s="188" t="s">
        <v>51</v>
      </c>
    </row>
    <row r="7" ht="15.75" spans="1:11">
      <c r="A7" s="181" t="s">
        <v>59</v>
      </c>
      <c r="B7" s="196">
        <v>16085</v>
      </c>
      <c r="C7" s="197"/>
      <c r="D7" s="189" t="s">
        <v>60</v>
      </c>
      <c r="E7" s="215"/>
      <c r="F7" s="185">
        <v>46228</v>
      </c>
      <c r="G7" s="186"/>
      <c r="H7" s="181" t="s">
        <v>61</v>
      </c>
      <c r="I7" s="184"/>
      <c r="J7" s="187" t="s">
        <v>50</v>
      </c>
      <c r="K7" s="188" t="s">
        <v>51</v>
      </c>
    </row>
    <row r="8" ht="40" customHeight="1" spans="1:11">
      <c r="A8" s="199" t="s">
        <v>62</v>
      </c>
      <c r="B8" s="200" t="s">
        <v>63</v>
      </c>
      <c r="C8" s="201"/>
      <c r="D8" s="202" t="s">
        <v>64</v>
      </c>
      <c r="E8" s="203"/>
      <c r="F8" s="273">
        <v>46151</v>
      </c>
      <c r="G8" s="274"/>
      <c r="H8" s="202" t="s">
        <v>65</v>
      </c>
      <c r="I8" s="203"/>
      <c r="J8" s="231" t="s">
        <v>50</v>
      </c>
      <c r="K8" s="232" t="s">
        <v>51</v>
      </c>
    </row>
    <row r="9" spans="1:11">
      <c r="A9" s="275" t="s">
        <v>66</v>
      </c>
      <c r="B9" s="276"/>
      <c r="C9" s="276"/>
      <c r="D9" s="276"/>
      <c r="E9" s="276"/>
      <c r="F9" s="276"/>
      <c r="G9" s="276"/>
      <c r="H9" s="276"/>
      <c r="I9" s="276"/>
      <c r="J9" s="276"/>
      <c r="K9" s="277"/>
    </row>
    <row r="10" spans="1:11">
      <c r="A10" s="278" t="s">
        <v>67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</row>
    <row r="11" ht="15.75" spans="1:11">
      <c r="A11" s="281" t="s">
        <v>68</v>
      </c>
      <c r="B11" s="282" t="s">
        <v>69</v>
      </c>
      <c r="C11" s="283" t="s">
        <v>70</v>
      </c>
      <c r="D11" s="284"/>
      <c r="E11" s="285" t="s">
        <v>71</v>
      </c>
      <c r="F11" s="282" t="s">
        <v>69</v>
      </c>
      <c r="G11" s="283" t="s">
        <v>70</v>
      </c>
      <c r="H11" s="283" t="s">
        <v>72</v>
      </c>
      <c r="I11" s="285" t="s">
        <v>73</v>
      </c>
      <c r="J11" s="282" t="s">
        <v>69</v>
      </c>
      <c r="K11" s="286" t="s">
        <v>70</v>
      </c>
    </row>
    <row r="12" ht="15.75" spans="1:11">
      <c r="A12" s="189" t="s">
        <v>74</v>
      </c>
      <c r="B12" s="214" t="s">
        <v>69</v>
      </c>
      <c r="C12" s="187" t="s">
        <v>70</v>
      </c>
      <c r="D12" s="215"/>
      <c r="E12" s="216" t="s">
        <v>75</v>
      </c>
      <c r="F12" s="214" t="s">
        <v>69</v>
      </c>
      <c r="G12" s="187" t="s">
        <v>70</v>
      </c>
      <c r="H12" s="187" t="s">
        <v>72</v>
      </c>
      <c r="I12" s="216" t="s">
        <v>76</v>
      </c>
      <c r="J12" s="214" t="s">
        <v>69</v>
      </c>
      <c r="K12" s="188" t="s">
        <v>70</v>
      </c>
    </row>
    <row r="13" ht="15.75" spans="1:11">
      <c r="A13" s="189" t="s">
        <v>77</v>
      </c>
      <c r="B13" s="214" t="s">
        <v>69</v>
      </c>
      <c r="C13" s="187" t="s">
        <v>70</v>
      </c>
      <c r="D13" s="215"/>
      <c r="E13" s="216" t="s">
        <v>78</v>
      </c>
      <c r="F13" s="187" t="s">
        <v>79</v>
      </c>
      <c r="G13" s="187" t="s">
        <v>80</v>
      </c>
      <c r="H13" s="187" t="s">
        <v>72</v>
      </c>
      <c r="I13" s="216" t="s">
        <v>81</v>
      </c>
      <c r="J13" s="214" t="s">
        <v>69</v>
      </c>
      <c r="K13" s="188" t="s">
        <v>70</v>
      </c>
    </row>
    <row r="14" spans="1:11">
      <c r="A14" s="202" t="s">
        <v>82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6"/>
    </row>
    <row r="15" spans="1:11">
      <c r="A15" s="278" t="s">
        <v>83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ht="15.75" spans="1:11">
      <c r="A16" s="287" t="s">
        <v>84</v>
      </c>
      <c r="B16" s="283" t="s">
        <v>79</v>
      </c>
      <c r="C16" s="283" t="s">
        <v>80</v>
      </c>
      <c r="D16" s="288"/>
      <c r="E16" s="289" t="s">
        <v>85</v>
      </c>
      <c r="F16" s="283" t="s">
        <v>79</v>
      </c>
      <c r="G16" s="283" t="s">
        <v>80</v>
      </c>
      <c r="H16" s="290"/>
      <c r="I16" s="289" t="s">
        <v>86</v>
      </c>
      <c r="J16" s="283" t="s">
        <v>79</v>
      </c>
      <c r="K16" s="286" t="s">
        <v>80</v>
      </c>
    </row>
    <row r="17" customHeight="1" spans="1:22">
      <c r="A17" s="193" t="s">
        <v>87</v>
      </c>
      <c r="B17" s="187" t="s">
        <v>79</v>
      </c>
      <c r="C17" s="187" t="s">
        <v>80</v>
      </c>
      <c r="D17" s="291"/>
      <c r="E17" s="194" t="s">
        <v>88</v>
      </c>
      <c r="F17" s="187" t="s">
        <v>79</v>
      </c>
      <c r="G17" s="187" t="s">
        <v>80</v>
      </c>
      <c r="H17" s="292"/>
      <c r="I17" s="194" t="s">
        <v>89</v>
      </c>
      <c r="J17" s="187" t="s">
        <v>79</v>
      </c>
      <c r="K17" s="188" t="s">
        <v>80</v>
      </c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</row>
    <row r="18" ht="18" customHeight="1" spans="1:22">
      <c r="A18" s="294" t="s">
        <v>90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6"/>
    </row>
    <row r="19" s="269" customFormat="1" ht="18" customHeight="1" spans="1:22">
      <c r="A19" s="278" t="s">
        <v>91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customHeight="1" spans="1:22">
      <c r="A20" s="297" t="s">
        <v>92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ht="21.75" customHeight="1" spans="1:22">
      <c r="A21" s="300" t="s">
        <v>93</v>
      </c>
      <c r="B21" s="194" t="s">
        <v>94</v>
      </c>
      <c r="C21" s="194" t="s">
        <v>95</v>
      </c>
      <c r="D21" s="194" t="s">
        <v>96</v>
      </c>
      <c r="E21" s="194" t="s">
        <v>97</v>
      </c>
      <c r="F21" s="194" t="s">
        <v>98</v>
      </c>
      <c r="G21" s="194" t="s">
        <v>99</v>
      </c>
      <c r="H21" s="194"/>
      <c r="I21" s="194"/>
      <c r="J21" s="194"/>
      <c r="K21" s="240" t="s">
        <v>100</v>
      </c>
    </row>
    <row r="22" customHeight="1" spans="1:22">
      <c r="A22" s="301" t="s">
        <v>101</v>
      </c>
      <c r="B22" s="192">
        <v>1</v>
      </c>
      <c r="C22" s="302">
        <v>1</v>
      </c>
      <c r="D22" s="302">
        <v>1</v>
      </c>
      <c r="E22" s="302">
        <v>1</v>
      </c>
      <c r="F22" s="302">
        <v>1</v>
      </c>
      <c r="G22" s="302">
        <v>1</v>
      </c>
      <c r="H22" s="302"/>
      <c r="I22" s="302"/>
      <c r="J22" s="302"/>
      <c r="K22" s="303"/>
    </row>
    <row r="23" customHeight="1" spans="1:22">
      <c r="A23" s="301" t="s">
        <v>102</v>
      </c>
      <c r="B23" s="192">
        <v>1</v>
      </c>
      <c r="C23" s="302">
        <v>1</v>
      </c>
      <c r="D23" s="302">
        <v>1</v>
      </c>
      <c r="E23" s="302">
        <v>1</v>
      </c>
      <c r="F23" s="302">
        <v>1</v>
      </c>
      <c r="G23" s="302">
        <v>1</v>
      </c>
      <c r="H23" s="302"/>
      <c r="I23" s="302"/>
      <c r="J23" s="302"/>
      <c r="K23" s="303"/>
    </row>
    <row r="24" customHeight="1" spans="1:22">
      <c r="A24" s="301" t="s">
        <v>103</v>
      </c>
      <c r="B24" s="192">
        <v>1</v>
      </c>
      <c r="C24" s="302">
        <v>1</v>
      </c>
      <c r="D24" s="302">
        <v>1</v>
      </c>
      <c r="E24" s="302">
        <v>1</v>
      </c>
      <c r="F24" s="302">
        <v>1</v>
      </c>
      <c r="G24" s="302">
        <v>1</v>
      </c>
      <c r="H24" s="302"/>
      <c r="I24" s="302"/>
      <c r="J24" s="302"/>
      <c r="K24" s="303"/>
    </row>
    <row r="25" customHeight="1" spans="1:22">
      <c r="A25" s="301" t="s">
        <v>104</v>
      </c>
      <c r="B25" s="192">
        <v>1</v>
      </c>
      <c r="C25" s="302">
        <v>1</v>
      </c>
      <c r="D25" s="302">
        <v>1</v>
      </c>
      <c r="E25" s="302">
        <v>1</v>
      </c>
      <c r="F25" s="302">
        <v>1</v>
      </c>
      <c r="G25" s="302">
        <v>1</v>
      </c>
      <c r="H25" s="302"/>
      <c r="I25" s="302"/>
      <c r="J25" s="302"/>
      <c r="K25" s="303"/>
    </row>
    <row r="26" customHeight="1" spans="1:22">
      <c r="A26" s="198"/>
      <c r="B26" s="302"/>
      <c r="C26" s="302"/>
      <c r="D26" s="302"/>
      <c r="E26" s="302"/>
      <c r="F26" s="302"/>
      <c r="G26" s="302"/>
      <c r="H26" s="302"/>
      <c r="I26" s="302"/>
      <c r="J26" s="302"/>
      <c r="K26" s="304"/>
    </row>
    <row r="27" customHeight="1" spans="1:22">
      <c r="A27" s="198"/>
      <c r="B27" s="302"/>
      <c r="C27" s="302"/>
      <c r="D27" s="302"/>
      <c r="E27" s="302"/>
      <c r="F27" s="302"/>
      <c r="G27" s="302"/>
      <c r="H27" s="302"/>
      <c r="I27" s="302"/>
      <c r="J27" s="302"/>
      <c r="K27" s="304"/>
    </row>
    <row r="28" customHeight="1" spans="1:22">
      <c r="A28" s="198"/>
      <c r="B28" s="302"/>
      <c r="C28" s="302"/>
      <c r="D28" s="302"/>
      <c r="E28" s="302"/>
      <c r="F28" s="302"/>
      <c r="G28" s="302"/>
      <c r="H28" s="302"/>
      <c r="I28" s="302"/>
      <c r="J28" s="302"/>
      <c r="K28" s="304"/>
    </row>
    <row r="29" ht="18" customHeight="1" spans="1:22">
      <c r="A29" s="305" t="s">
        <v>105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ht="18.75" customHeight="1" spans="1:22">
      <c r="A30" s="308" t="s">
        <v>106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10"/>
    </row>
    <row r="31" ht="18.75" customHeight="1" spans="1:22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13"/>
    </row>
    <row r="32" ht="18" customHeight="1" spans="1:22">
      <c r="A32" s="305" t="s">
        <v>107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ht="15.75" spans="1:11">
      <c r="A33" s="314" t="s">
        <v>108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6"/>
    </row>
    <row r="34" spans="1:11">
      <c r="A34" s="105" t="s">
        <v>109</v>
      </c>
      <c r="B34" s="107"/>
      <c r="C34" s="187" t="s">
        <v>50</v>
      </c>
      <c r="D34" s="187" t="s">
        <v>51</v>
      </c>
      <c r="E34" s="317" t="s">
        <v>110</v>
      </c>
      <c r="F34" s="318"/>
      <c r="G34" s="318"/>
      <c r="H34" s="318"/>
      <c r="I34" s="318"/>
      <c r="J34" s="318"/>
      <c r="K34" s="319"/>
    </row>
    <row r="35" spans="1:11">
      <c r="A35" s="320" t="s">
        <v>111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ht="15.75" spans="1:11">
      <c r="A36" s="245" t="s">
        <v>112</v>
      </c>
      <c r="B36" s="246"/>
      <c r="C36" s="246"/>
      <c r="D36" s="246"/>
      <c r="E36" s="246"/>
      <c r="F36" s="246"/>
      <c r="G36" s="246"/>
      <c r="H36" s="246"/>
      <c r="I36" s="246"/>
      <c r="J36" s="246"/>
      <c r="K36" s="197"/>
    </row>
    <row r="37" ht="15.75" spans="1:11">
      <c r="A37" s="245" t="s">
        <v>113</v>
      </c>
      <c r="B37" s="246"/>
      <c r="C37" s="246"/>
      <c r="D37" s="246"/>
      <c r="E37" s="246"/>
      <c r="F37" s="246"/>
      <c r="G37" s="246"/>
      <c r="H37" s="246"/>
      <c r="I37" s="246"/>
      <c r="J37" s="246"/>
      <c r="K37" s="197"/>
    </row>
    <row r="38" ht="15.75" spans="1:11">
      <c r="A38" s="245" t="s">
        <v>114</v>
      </c>
      <c r="B38" s="246"/>
      <c r="C38" s="246"/>
      <c r="D38" s="246"/>
      <c r="E38" s="246"/>
      <c r="F38" s="246"/>
      <c r="G38" s="246"/>
      <c r="H38" s="246"/>
      <c r="I38" s="246"/>
      <c r="J38" s="246"/>
      <c r="K38" s="197"/>
    </row>
    <row r="39" ht="15.75" spans="1:11">
      <c r="A39" s="245" t="s">
        <v>115</v>
      </c>
      <c r="B39" s="246"/>
      <c r="C39" s="246"/>
      <c r="D39" s="246"/>
      <c r="E39" s="246"/>
      <c r="F39" s="246"/>
      <c r="G39" s="246"/>
      <c r="H39" s="246"/>
      <c r="I39" s="246"/>
      <c r="J39" s="246"/>
      <c r="K39" s="197"/>
    </row>
    <row r="40" ht="15.75" spans="1:11">
      <c r="A40" s="245" t="s">
        <v>116</v>
      </c>
      <c r="B40" s="246"/>
      <c r="C40" s="246"/>
      <c r="D40" s="246"/>
      <c r="E40" s="246"/>
      <c r="F40" s="246"/>
      <c r="G40" s="246"/>
      <c r="H40" s="246"/>
      <c r="I40" s="246"/>
      <c r="J40" s="246"/>
      <c r="K40" s="197"/>
    </row>
    <row r="41" ht="15.75" spans="1:11">
      <c r="A41" s="245" t="s">
        <v>117</v>
      </c>
      <c r="B41" s="246"/>
      <c r="C41" s="246"/>
      <c r="D41" s="246"/>
      <c r="E41" s="246"/>
      <c r="F41" s="246"/>
      <c r="G41" s="246"/>
      <c r="H41" s="246"/>
      <c r="I41" s="246"/>
      <c r="J41" s="246"/>
      <c r="K41" s="197"/>
    </row>
    <row r="42" ht="15.75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197"/>
    </row>
    <row r="43" spans="1:11">
      <c r="A43" s="241" t="s">
        <v>118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>
      <c r="A44" s="278" t="s">
        <v>119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80"/>
    </row>
    <row r="45" ht="15.75" spans="1:11">
      <c r="A45" s="287" t="s">
        <v>120</v>
      </c>
      <c r="B45" s="283" t="s">
        <v>79</v>
      </c>
      <c r="C45" s="283" t="s">
        <v>80</v>
      </c>
      <c r="D45" s="283" t="s">
        <v>72</v>
      </c>
      <c r="E45" s="289" t="s">
        <v>121</v>
      </c>
      <c r="F45" s="283" t="s">
        <v>79</v>
      </c>
      <c r="G45" s="283" t="s">
        <v>80</v>
      </c>
      <c r="H45" s="283" t="s">
        <v>72</v>
      </c>
      <c r="I45" s="289" t="s">
        <v>122</v>
      </c>
      <c r="J45" s="283" t="s">
        <v>79</v>
      </c>
      <c r="K45" s="286" t="s">
        <v>80</v>
      </c>
    </row>
    <row r="46" ht="15.75" spans="1:11">
      <c r="A46" s="193" t="s">
        <v>71</v>
      </c>
      <c r="B46" s="187" t="s">
        <v>79</v>
      </c>
      <c r="C46" s="187" t="s">
        <v>80</v>
      </c>
      <c r="D46" s="187" t="s">
        <v>72</v>
      </c>
      <c r="E46" s="194" t="s">
        <v>78</v>
      </c>
      <c r="F46" s="187" t="s">
        <v>79</v>
      </c>
      <c r="G46" s="187" t="s">
        <v>80</v>
      </c>
      <c r="H46" s="187" t="s">
        <v>72</v>
      </c>
      <c r="I46" s="194" t="s">
        <v>89</v>
      </c>
      <c r="J46" s="187" t="s">
        <v>79</v>
      </c>
      <c r="K46" s="188" t="s">
        <v>80</v>
      </c>
    </row>
    <row r="47" spans="1:11">
      <c r="A47" s="202" t="s">
        <v>82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6"/>
    </row>
    <row r="48" spans="1:11">
      <c r="A48" s="320" t="s">
        <v>123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23"/>
    </row>
    <row r="50" spans="1:11">
      <c r="A50" s="324" t="s">
        <v>124</v>
      </c>
      <c r="B50" s="325" t="s">
        <v>125</v>
      </c>
      <c r="C50" s="325"/>
      <c r="D50" s="326" t="s">
        <v>126</v>
      </c>
      <c r="E50" s="327" t="s">
        <v>127</v>
      </c>
      <c r="F50" s="328" t="s">
        <v>128</v>
      </c>
      <c r="G50" s="329" t="s">
        <v>129</v>
      </c>
      <c r="H50" s="330" t="s">
        <v>130</v>
      </c>
      <c r="I50" s="331"/>
      <c r="J50" s="332" t="s">
        <v>131</v>
      </c>
      <c r="K50" s="333"/>
    </row>
    <row r="51" spans="1:11">
      <c r="A51" s="320" t="s">
        <v>132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36"/>
    </row>
    <row r="53" spans="1:11">
      <c r="A53" s="324" t="s">
        <v>124</v>
      </c>
      <c r="B53" s="325" t="s">
        <v>125</v>
      </c>
      <c r="C53" s="325"/>
      <c r="D53" s="326" t="s">
        <v>126</v>
      </c>
      <c r="E53" s="337" t="s">
        <v>127</v>
      </c>
      <c r="F53" s="328" t="s">
        <v>133</v>
      </c>
      <c r="G53" s="329" t="s">
        <v>134</v>
      </c>
      <c r="H53" s="330" t="s">
        <v>130</v>
      </c>
      <c r="I53" s="331"/>
      <c r="J53" s="332" t="s">
        <v>131</v>
      </c>
      <c r="K53" s="3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9" width="9.33333333333333" style="63" customWidth="1"/>
    <col min="10" max="10" width="1.33333333333333" style="63" customWidth="1"/>
    <col min="11" max="11" width="11.5" style="63" customWidth="1"/>
    <col min="12" max="12" width="11.6" style="63" customWidth="1"/>
    <col min="13" max="13" width="10.5" style="63" customWidth="1"/>
    <col min="14" max="14" width="8.375" style="63" customWidth="1"/>
    <col min="15" max="17" width="10.875" style="63" customWidth="1"/>
    <col min="18" max="18" width="11" style="63" customWidth="1"/>
    <col min="19" max="16384" width="9" style="63"/>
  </cols>
  <sheetData>
    <row r="1" s="63" customFormat="1" ht="30" customHeight="1" spans="1:18">
      <c r="A1" s="65" t="s">
        <v>135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64" customFormat="1" ht="25" customHeight="1" spans="1:18">
      <c r="A2" s="67" t="s">
        <v>46</v>
      </c>
      <c r="B2" s="68" t="s">
        <v>47</v>
      </c>
      <c r="C2" s="69"/>
      <c r="D2" s="70" t="s">
        <v>136</v>
      </c>
      <c r="E2" s="71" t="s">
        <v>53</v>
      </c>
      <c r="F2" s="71"/>
      <c r="G2" s="71"/>
      <c r="H2" s="71"/>
      <c r="I2" s="71"/>
      <c r="J2" s="72"/>
      <c r="K2" s="73" t="s">
        <v>41</v>
      </c>
      <c r="L2" s="74" t="s">
        <v>42</v>
      </c>
      <c r="M2" s="75"/>
      <c r="N2" s="75"/>
      <c r="O2" s="75"/>
      <c r="P2" s="75"/>
      <c r="Q2" s="75"/>
      <c r="R2" s="76"/>
    </row>
    <row r="3" s="64" customFormat="1" ht="23" customHeight="1" spans="1:18">
      <c r="A3" s="77" t="s">
        <v>137</v>
      </c>
      <c r="B3" s="78" t="s">
        <v>138</v>
      </c>
      <c r="C3" s="77"/>
      <c r="D3" s="77"/>
      <c r="E3" s="77"/>
      <c r="F3" s="77"/>
      <c r="G3" s="77"/>
      <c r="H3" s="77"/>
      <c r="I3" s="77"/>
      <c r="J3" s="67"/>
      <c r="K3" s="78" t="s">
        <v>139</v>
      </c>
      <c r="L3" s="77"/>
      <c r="M3" s="77"/>
      <c r="N3" s="77"/>
      <c r="O3" s="77"/>
      <c r="P3" s="77"/>
      <c r="Q3" s="77"/>
      <c r="R3" s="77"/>
    </row>
    <row r="4" s="64" customFormat="1" ht="23" customHeight="1" spans="1:18">
      <c r="A4" s="77"/>
      <c r="B4" s="79" t="s">
        <v>140</v>
      </c>
      <c r="C4" s="79" t="s">
        <v>94</v>
      </c>
      <c r="D4" s="79" t="s">
        <v>95</v>
      </c>
      <c r="E4" s="79" t="s">
        <v>96</v>
      </c>
      <c r="F4" s="79" t="s">
        <v>97</v>
      </c>
      <c r="G4" s="79" t="s">
        <v>98</v>
      </c>
      <c r="H4" s="79" t="s">
        <v>99</v>
      </c>
      <c r="I4" s="79" t="s">
        <v>141</v>
      </c>
      <c r="J4" s="67"/>
      <c r="K4" s="79" t="s">
        <v>140</v>
      </c>
      <c r="L4" s="79" t="s">
        <v>94</v>
      </c>
      <c r="M4" s="79" t="s">
        <v>95</v>
      </c>
      <c r="N4" s="79" t="s">
        <v>96</v>
      </c>
      <c r="O4" s="79" t="s">
        <v>97</v>
      </c>
      <c r="P4" s="79" t="s">
        <v>98</v>
      </c>
      <c r="Q4" s="79" t="s">
        <v>99</v>
      </c>
      <c r="R4" s="79" t="s">
        <v>141</v>
      </c>
    </row>
    <row r="5" s="64" customFormat="1" ht="23" customHeight="1" spans="1:18">
      <c r="A5" s="77"/>
      <c r="B5" s="79" t="s">
        <v>142</v>
      </c>
      <c r="C5" s="79" t="s">
        <v>143</v>
      </c>
      <c r="D5" s="79" t="s">
        <v>144</v>
      </c>
      <c r="E5" s="79" t="s">
        <v>145</v>
      </c>
      <c r="F5" s="79" t="s">
        <v>146</v>
      </c>
      <c r="G5" s="79" t="s">
        <v>147</v>
      </c>
      <c r="H5" s="79" t="s">
        <v>148</v>
      </c>
      <c r="I5" s="79" t="s">
        <v>149</v>
      </c>
      <c r="J5" s="67"/>
      <c r="K5" s="79" t="s">
        <v>142</v>
      </c>
      <c r="L5" s="79" t="s">
        <v>143</v>
      </c>
      <c r="M5" s="79" t="s">
        <v>144</v>
      </c>
      <c r="N5" s="79" t="s">
        <v>145</v>
      </c>
      <c r="O5" s="79" t="s">
        <v>146</v>
      </c>
      <c r="P5" s="79" t="s">
        <v>147</v>
      </c>
      <c r="Q5" s="79" t="s">
        <v>148</v>
      </c>
      <c r="R5" s="79" t="s">
        <v>149</v>
      </c>
    </row>
    <row r="6" s="64" customFormat="1" ht="21" customHeight="1" spans="1:18">
      <c r="A6" s="80" t="s">
        <v>150</v>
      </c>
      <c r="B6" s="79">
        <f t="shared" ref="B6:B8" si="0">C6-1</f>
        <v>72</v>
      </c>
      <c r="C6" s="79">
        <f t="shared" ref="C6:C8" si="1">D6-1</f>
        <v>73</v>
      </c>
      <c r="D6" s="79">
        <f t="shared" ref="D6:D8" si="2">E6-2</f>
        <v>74</v>
      </c>
      <c r="E6" s="79">
        <v>76</v>
      </c>
      <c r="F6" s="79">
        <f t="shared" ref="F6:F8" si="3">E6+2</f>
        <v>78</v>
      </c>
      <c r="G6" s="79">
        <f t="shared" ref="G6:G8" si="4">F6+2</f>
        <v>80</v>
      </c>
      <c r="H6" s="79">
        <f t="shared" ref="H6:H8" si="5">G6+1</f>
        <v>81</v>
      </c>
      <c r="I6" s="79">
        <f t="shared" ref="I6:I8" si="6">H6+1</f>
        <v>82</v>
      </c>
      <c r="J6" s="67"/>
      <c r="K6" s="81"/>
      <c r="L6" s="81" t="s">
        <v>151</v>
      </c>
      <c r="M6" s="81" t="s">
        <v>152</v>
      </c>
      <c r="N6" s="81" t="s">
        <v>151</v>
      </c>
      <c r="O6" s="81" t="s">
        <v>153</v>
      </c>
      <c r="P6" s="81" t="s">
        <v>154</v>
      </c>
      <c r="Q6" s="81" t="s">
        <v>153</v>
      </c>
      <c r="R6" s="81"/>
    </row>
    <row r="7" s="64" customFormat="1" ht="21" customHeight="1" spans="1:18">
      <c r="A7" s="80" t="s">
        <v>155</v>
      </c>
      <c r="B7" s="79">
        <f t="shared" si="0"/>
        <v>70</v>
      </c>
      <c r="C7" s="79">
        <f t="shared" si="1"/>
        <v>71</v>
      </c>
      <c r="D7" s="79">
        <f t="shared" si="2"/>
        <v>72</v>
      </c>
      <c r="E7" s="79">
        <v>74</v>
      </c>
      <c r="F7" s="79">
        <f t="shared" si="3"/>
        <v>76</v>
      </c>
      <c r="G7" s="79">
        <f t="shared" si="4"/>
        <v>78</v>
      </c>
      <c r="H7" s="79">
        <f t="shared" si="5"/>
        <v>79</v>
      </c>
      <c r="I7" s="79">
        <f t="shared" si="6"/>
        <v>80</v>
      </c>
      <c r="J7" s="67"/>
      <c r="K7" s="81"/>
      <c r="L7" s="81" t="s">
        <v>151</v>
      </c>
      <c r="M7" s="81">
        <f>0.3/0.3</f>
        <v>1</v>
      </c>
      <c r="N7" s="81" t="s">
        <v>152</v>
      </c>
      <c r="O7" s="81" t="s">
        <v>156</v>
      </c>
      <c r="P7" s="81" t="s">
        <v>157</v>
      </c>
      <c r="Q7" s="81" t="s">
        <v>156</v>
      </c>
      <c r="R7" s="81"/>
    </row>
    <row r="8" s="64" customFormat="1" ht="21" customHeight="1" spans="1:18">
      <c r="A8" s="80" t="s">
        <v>158</v>
      </c>
      <c r="B8" s="79">
        <f t="shared" si="0"/>
        <v>63</v>
      </c>
      <c r="C8" s="79">
        <f t="shared" si="1"/>
        <v>64</v>
      </c>
      <c r="D8" s="79">
        <f t="shared" si="2"/>
        <v>65</v>
      </c>
      <c r="E8" s="79">
        <v>67</v>
      </c>
      <c r="F8" s="79">
        <f t="shared" si="3"/>
        <v>69</v>
      </c>
      <c r="G8" s="79">
        <f t="shared" si="4"/>
        <v>71</v>
      </c>
      <c r="H8" s="79">
        <f t="shared" si="5"/>
        <v>72</v>
      </c>
      <c r="I8" s="79">
        <f t="shared" si="6"/>
        <v>73</v>
      </c>
      <c r="J8" s="67"/>
      <c r="K8" s="81"/>
      <c r="L8" s="81" t="s">
        <v>151</v>
      </c>
      <c r="M8" s="81" t="s">
        <v>151</v>
      </c>
      <c r="N8" s="81" t="s">
        <v>151</v>
      </c>
      <c r="O8" s="81" t="s">
        <v>151</v>
      </c>
      <c r="P8" s="81" t="s">
        <v>151</v>
      </c>
      <c r="Q8" s="81" t="s">
        <v>151</v>
      </c>
      <c r="R8" s="81"/>
    </row>
    <row r="9" s="64" customFormat="1" ht="21" customHeight="1" spans="1:18">
      <c r="A9" s="80" t="s">
        <v>159</v>
      </c>
      <c r="B9" s="79">
        <f t="shared" ref="B9:B11" si="7">C9-4</f>
        <v>112</v>
      </c>
      <c r="C9" s="79">
        <f t="shared" ref="C9:C11" si="8">D9-4</f>
        <v>116</v>
      </c>
      <c r="D9" s="79">
        <f t="shared" ref="D9:D11" si="9">E9-4</f>
        <v>120</v>
      </c>
      <c r="E9" s="79">
        <v>124</v>
      </c>
      <c r="F9" s="79">
        <f t="shared" ref="F9:F11" si="10">E9+4</f>
        <v>128</v>
      </c>
      <c r="G9" s="79">
        <f>F9+4</f>
        <v>132</v>
      </c>
      <c r="H9" s="79">
        <f t="shared" ref="H9:H11" si="11">G9+6</f>
        <v>138</v>
      </c>
      <c r="I9" s="79">
        <f>H9+6</f>
        <v>144</v>
      </c>
      <c r="J9" s="67"/>
      <c r="K9" s="81"/>
      <c r="L9" s="81" t="s">
        <v>151</v>
      </c>
      <c r="M9" s="81" t="s">
        <v>151</v>
      </c>
      <c r="N9" s="81" t="s">
        <v>160</v>
      </c>
      <c r="O9" s="81" t="s">
        <v>151</v>
      </c>
      <c r="P9" s="81" t="s">
        <v>151</v>
      </c>
      <c r="Q9" s="81" t="s">
        <v>151</v>
      </c>
      <c r="R9" s="81"/>
    </row>
    <row r="10" s="64" customFormat="1" ht="21" customHeight="1" spans="1:18">
      <c r="A10" s="80" t="s">
        <v>161</v>
      </c>
      <c r="B10" s="79">
        <f t="shared" si="7"/>
        <v>108</v>
      </c>
      <c r="C10" s="79">
        <f t="shared" si="8"/>
        <v>112</v>
      </c>
      <c r="D10" s="79">
        <f t="shared" si="9"/>
        <v>116</v>
      </c>
      <c r="E10" s="79">
        <v>120</v>
      </c>
      <c r="F10" s="79">
        <f t="shared" si="10"/>
        <v>124</v>
      </c>
      <c r="G10" s="79">
        <f>F10+5</f>
        <v>129</v>
      </c>
      <c r="H10" s="79">
        <f t="shared" si="11"/>
        <v>135</v>
      </c>
      <c r="I10" s="79">
        <f>H10+7</f>
        <v>142</v>
      </c>
      <c r="J10" s="67"/>
      <c r="K10" s="81"/>
      <c r="L10" s="81" t="s">
        <v>151</v>
      </c>
      <c r="M10" s="81" t="s">
        <v>151</v>
      </c>
      <c r="N10" s="81" t="s">
        <v>151</v>
      </c>
      <c r="O10" s="81" t="s">
        <v>151</v>
      </c>
      <c r="P10" s="81" t="s">
        <v>151</v>
      </c>
      <c r="Q10" s="81" t="s">
        <v>151</v>
      </c>
      <c r="R10" s="81"/>
    </row>
    <row r="11" s="64" customFormat="1" ht="21" customHeight="1" spans="1:18">
      <c r="A11" s="80" t="s">
        <v>162</v>
      </c>
      <c r="B11" s="79">
        <f t="shared" si="7"/>
        <v>108</v>
      </c>
      <c r="C11" s="79">
        <f t="shared" si="8"/>
        <v>112</v>
      </c>
      <c r="D11" s="79">
        <f t="shared" si="9"/>
        <v>116</v>
      </c>
      <c r="E11" s="79">
        <v>120</v>
      </c>
      <c r="F11" s="79">
        <f t="shared" si="10"/>
        <v>124</v>
      </c>
      <c r="G11" s="79">
        <f>F11+5</f>
        <v>129</v>
      </c>
      <c r="H11" s="79">
        <f t="shared" si="11"/>
        <v>135</v>
      </c>
      <c r="I11" s="79">
        <f>H11+7</f>
        <v>142</v>
      </c>
      <c r="J11" s="67"/>
      <c r="K11" s="81"/>
      <c r="L11" s="81" t="s">
        <v>163</v>
      </c>
      <c r="M11" s="81" t="s">
        <v>164</v>
      </c>
      <c r="N11" s="81" t="s">
        <v>165</v>
      </c>
      <c r="O11" s="81" t="s">
        <v>166</v>
      </c>
      <c r="P11" s="81" t="s">
        <v>163</v>
      </c>
      <c r="Q11" s="81" t="s">
        <v>163</v>
      </c>
      <c r="R11" s="81"/>
    </row>
    <row r="12" s="64" customFormat="1" ht="21" customHeight="1" spans="1:18">
      <c r="A12" s="80" t="s">
        <v>167</v>
      </c>
      <c r="B12" s="79">
        <f>C12-1.2</f>
        <v>45.9</v>
      </c>
      <c r="C12" s="79">
        <f>D12-1.2</f>
        <v>47.1</v>
      </c>
      <c r="D12" s="79">
        <f>E12-1.2</f>
        <v>48.3</v>
      </c>
      <c r="E12" s="79">
        <v>49.5</v>
      </c>
      <c r="F12" s="79">
        <f>E12+1.2</f>
        <v>50.7</v>
      </c>
      <c r="G12" s="79">
        <f>F12+1.2</f>
        <v>51.9</v>
      </c>
      <c r="H12" s="79">
        <f>G12+1.4</f>
        <v>53.3</v>
      </c>
      <c r="I12" s="79">
        <f>H12+1.4</f>
        <v>54.7</v>
      </c>
      <c r="J12" s="67"/>
      <c r="K12" s="81"/>
      <c r="L12" s="81" t="s">
        <v>168</v>
      </c>
      <c r="M12" s="81" t="s">
        <v>151</v>
      </c>
      <c r="N12" s="81" t="s">
        <v>160</v>
      </c>
      <c r="O12" s="81" t="s">
        <v>151</v>
      </c>
      <c r="P12" s="81" t="s">
        <v>169</v>
      </c>
      <c r="Q12" s="81" t="s">
        <v>151</v>
      </c>
      <c r="R12" s="81"/>
    </row>
    <row r="13" s="64" customFormat="1" ht="21" customHeight="1" spans="1:18">
      <c r="A13" s="80" t="s">
        <v>170</v>
      </c>
      <c r="B13" s="79">
        <f>C13-0.6</f>
        <v>62.6</v>
      </c>
      <c r="C13" s="79">
        <f>D13-0.6</f>
        <v>63.2</v>
      </c>
      <c r="D13" s="79">
        <f>E13-1.2</f>
        <v>63.8</v>
      </c>
      <c r="E13" s="79">
        <v>65</v>
      </c>
      <c r="F13" s="79">
        <f>E13+1.2</f>
        <v>66.2</v>
      </c>
      <c r="G13" s="79">
        <f>F13+1.2</f>
        <v>67.4</v>
      </c>
      <c r="H13" s="79">
        <f>G13+0.6</f>
        <v>68</v>
      </c>
      <c r="I13" s="79">
        <f>H13+0.6</f>
        <v>68.6</v>
      </c>
      <c r="J13" s="67"/>
      <c r="K13" s="81"/>
      <c r="L13" s="81" t="s">
        <v>171</v>
      </c>
      <c r="M13" s="81" t="s">
        <v>171</v>
      </c>
      <c r="N13" s="81" t="s">
        <v>171</v>
      </c>
      <c r="O13" s="81" t="s">
        <v>171</v>
      </c>
      <c r="P13" s="81" t="s">
        <v>171</v>
      </c>
      <c r="Q13" s="81" t="s">
        <v>171</v>
      </c>
      <c r="R13" s="81"/>
    </row>
    <row r="14" s="64" customFormat="1" ht="21" customHeight="1" spans="1:18">
      <c r="A14" s="82" t="s">
        <v>172</v>
      </c>
      <c r="B14" s="79">
        <f>C14-0.8</f>
        <v>23.1</v>
      </c>
      <c r="C14" s="79">
        <f>D14-0.8</f>
        <v>23.9</v>
      </c>
      <c r="D14" s="79">
        <f>E14-0.8</f>
        <v>24.7</v>
      </c>
      <c r="E14" s="79">
        <v>25.5</v>
      </c>
      <c r="F14" s="79">
        <f>E14+0.8</f>
        <v>26.3</v>
      </c>
      <c r="G14" s="79">
        <f>F14+0.8</f>
        <v>27.1</v>
      </c>
      <c r="H14" s="79">
        <f>G14+1.3</f>
        <v>28.4</v>
      </c>
      <c r="I14" s="79">
        <f>H14+1.3</f>
        <v>29.7</v>
      </c>
      <c r="J14" s="67"/>
      <c r="K14" s="81"/>
      <c r="L14" s="81" t="s">
        <v>151</v>
      </c>
      <c r="M14" s="81" t="s">
        <v>173</v>
      </c>
      <c r="N14" s="81" t="s">
        <v>173</v>
      </c>
      <c r="O14" s="81" t="s">
        <v>171</v>
      </c>
      <c r="P14" s="81" t="s">
        <v>171</v>
      </c>
      <c r="Q14" s="81" t="s">
        <v>171</v>
      </c>
      <c r="R14" s="81"/>
    </row>
    <row r="15" s="64" customFormat="1" ht="21" customHeight="1" spans="1:18">
      <c r="A15" s="80" t="s">
        <v>174</v>
      </c>
      <c r="B15" s="79">
        <f>C15-0.7</f>
        <v>18.9</v>
      </c>
      <c r="C15" s="79">
        <f>D15-0.7</f>
        <v>19.6</v>
      </c>
      <c r="D15" s="79">
        <f>E15-0.7</f>
        <v>20.3</v>
      </c>
      <c r="E15" s="79">
        <v>21</v>
      </c>
      <c r="F15" s="79">
        <f>E15+0.7</f>
        <v>21.7</v>
      </c>
      <c r="G15" s="79">
        <f>F15+0.7</f>
        <v>22.4</v>
      </c>
      <c r="H15" s="79">
        <f>G15+1</f>
        <v>23.4</v>
      </c>
      <c r="I15" s="79">
        <f>H15+1</f>
        <v>24.4</v>
      </c>
      <c r="J15" s="67"/>
      <c r="K15" s="81"/>
      <c r="L15" s="81" t="s">
        <v>151</v>
      </c>
      <c r="M15" s="81" t="s">
        <v>151</v>
      </c>
      <c r="N15" s="81" t="s">
        <v>151</v>
      </c>
      <c r="O15" s="81" t="s">
        <v>151</v>
      </c>
      <c r="P15" s="81" t="s">
        <v>151</v>
      </c>
      <c r="Q15" s="81" t="s">
        <v>151</v>
      </c>
      <c r="R15" s="81"/>
    </row>
    <row r="16" s="64" customFormat="1" ht="21" customHeight="1" spans="1:18">
      <c r="A16" s="80" t="s">
        <v>175</v>
      </c>
      <c r="B16" s="79">
        <f t="shared" ref="B16:B21" si="12">C16-0.5</f>
        <v>13.5</v>
      </c>
      <c r="C16" s="79">
        <f t="shared" ref="C16:C21" si="13">D16-0.5</f>
        <v>14</v>
      </c>
      <c r="D16" s="79">
        <f t="shared" ref="D16:D21" si="14">E16-0.5</f>
        <v>14.5</v>
      </c>
      <c r="E16" s="79">
        <v>15</v>
      </c>
      <c r="F16" s="79">
        <f>E16+0.5</f>
        <v>15.5</v>
      </c>
      <c r="G16" s="79">
        <f>F16+0.5</f>
        <v>16</v>
      </c>
      <c r="H16" s="79">
        <f>G16+0.7</f>
        <v>16.7</v>
      </c>
      <c r="I16" s="79">
        <f>H16+0.7</f>
        <v>17.4</v>
      </c>
      <c r="J16" s="67"/>
      <c r="K16" s="81"/>
      <c r="L16" s="81" t="s">
        <v>151</v>
      </c>
      <c r="M16" s="81" t="s">
        <v>151</v>
      </c>
      <c r="N16" s="81" t="s">
        <v>151</v>
      </c>
      <c r="O16" s="81" t="s">
        <v>151</v>
      </c>
      <c r="P16" s="81" t="s">
        <v>151</v>
      </c>
      <c r="Q16" s="81" t="s">
        <v>151</v>
      </c>
      <c r="R16" s="81"/>
    </row>
    <row r="17" s="64" customFormat="1" ht="21" customHeight="1" spans="1:18">
      <c r="A17" s="80" t="s">
        <v>176</v>
      </c>
      <c r="B17" s="79">
        <f>C17</f>
        <v>10</v>
      </c>
      <c r="C17" s="79">
        <f>D17</f>
        <v>10</v>
      </c>
      <c r="D17" s="79">
        <f>E17</f>
        <v>10</v>
      </c>
      <c r="E17" s="79">
        <v>10</v>
      </c>
      <c r="F17" s="79">
        <f>E17</f>
        <v>10</v>
      </c>
      <c r="G17" s="79">
        <f>E17</f>
        <v>10</v>
      </c>
      <c r="H17" s="79">
        <f>E17</f>
        <v>10</v>
      </c>
      <c r="I17" s="79">
        <f>E17</f>
        <v>10</v>
      </c>
      <c r="J17" s="67"/>
      <c r="K17" s="81"/>
      <c r="L17" s="81" t="s">
        <v>151</v>
      </c>
      <c r="M17" s="81" t="s">
        <v>151</v>
      </c>
      <c r="N17" s="81" t="s">
        <v>151</v>
      </c>
      <c r="O17" s="81" t="s">
        <v>151</v>
      </c>
      <c r="P17" s="81" t="s">
        <v>151</v>
      </c>
      <c r="Q17" s="81" t="s">
        <v>151</v>
      </c>
      <c r="R17" s="81"/>
    </row>
    <row r="18" s="64" customFormat="1" ht="21" customHeight="1" spans="1:18">
      <c r="A18" s="80" t="s">
        <v>177</v>
      </c>
      <c r="B18" s="79">
        <f t="shared" ref="B18:B23" si="15">C18-1</f>
        <v>53</v>
      </c>
      <c r="C18" s="79">
        <f>D18-1</f>
        <v>54</v>
      </c>
      <c r="D18" s="79">
        <f t="shared" ref="D18:D23" si="16">E18-1</f>
        <v>55</v>
      </c>
      <c r="E18" s="79">
        <v>56</v>
      </c>
      <c r="F18" s="79">
        <f>E18+1</f>
        <v>57</v>
      </c>
      <c r="G18" s="79">
        <f>F18+1</f>
        <v>58</v>
      </c>
      <c r="H18" s="79">
        <f>G18+1.5</f>
        <v>59.5</v>
      </c>
      <c r="I18" s="79">
        <f>H18+1.5</f>
        <v>61</v>
      </c>
      <c r="J18" s="67"/>
      <c r="K18" s="81"/>
      <c r="L18" s="81" t="s">
        <v>171</v>
      </c>
      <c r="M18" s="81" t="s">
        <v>178</v>
      </c>
      <c r="N18" s="81" t="s">
        <v>179</v>
      </c>
      <c r="O18" s="81" t="s">
        <v>171</v>
      </c>
      <c r="P18" s="81" t="s">
        <v>153</v>
      </c>
      <c r="Q18" s="81" t="s">
        <v>171</v>
      </c>
      <c r="R18" s="81"/>
    </row>
    <row r="19" s="64" customFormat="1" ht="21" customHeight="1" spans="1:18">
      <c r="A19" s="80" t="s">
        <v>180</v>
      </c>
      <c r="B19" s="79">
        <f t="shared" si="15"/>
        <v>52</v>
      </c>
      <c r="C19" s="79">
        <f>D19-1</f>
        <v>53</v>
      </c>
      <c r="D19" s="79">
        <f t="shared" si="16"/>
        <v>54</v>
      </c>
      <c r="E19" s="79">
        <v>55</v>
      </c>
      <c r="F19" s="79">
        <f>E19+1</f>
        <v>56</v>
      </c>
      <c r="G19" s="79">
        <f>F19+1</f>
        <v>57</v>
      </c>
      <c r="H19" s="79">
        <f>G19+1.5</f>
        <v>58.5</v>
      </c>
      <c r="I19" s="79">
        <f>H19+1.5</f>
        <v>60</v>
      </c>
      <c r="J19" s="67"/>
      <c r="K19" s="81"/>
      <c r="L19" s="81" t="s">
        <v>151</v>
      </c>
      <c r="M19" s="81" t="s">
        <v>173</v>
      </c>
      <c r="N19" s="81" t="s">
        <v>173</v>
      </c>
      <c r="O19" s="81" t="s">
        <v>171</v>
      </c>
      <c r="P19" s="81" t="s">
        <v>181</v>
      </c>
      <c r="Q19" s="81" t="s">
        <v>171</v>
      </c>
      <c r="R19" s="81"/>
    </row>
    <row r="20" s="64" customFormat="1" ht="21" customHeight="1" spans="1:18">
      <c r="A20" s="80" t="s">
        <v>182</v>
      </c>
      <c r="B20" s="79">
        <f t="shared" si="12"/>
        <v>35</v>
      </c>
      <c r="C20" s="79">
        <f t="shared" si="13"/>
        <v>35.5</v>
      </c>
      <c r="D20" s="79">
        <f t="shared" si="14"/>
        <v>36</v>
      </c>
      <c r="E20" s="79">
        <v>36.5</v>
      </c>
      <c r="F20" s="79">
        <f t="shared" ref="F20:H20" si="17">E20+0.5</f>
        <v>37</v>
      </c>
      <c r="G20" s="79">
        <f t="shared" si="17"/>
        <v>37.5</v>
      </c>
      <c r="H20" s="79">
        <f t="shared" si="17"/>
        <v>38</v>
      </c>
      <c r="I20" s="79">
        <f t="shared" ref="I20:I24" si="18">H20</f>
        <v>38</v>
      </c>
      <c r="J20" s="67"/>
      <c r="K20" s="81"/>
      <c r="L20" s="81" t="s">
        <v>168</v>
      </c>
      <c r="M20" s="81" t="s">
        <v>151</v>
      </c>
      <c r="N20" s="81" t="s">
        <v>160</v>
      </c>
      <c r="O20" s="81" t="s">
        <v>151</v>
      </c>
      <c r="P20" s="81" t="s">
        <v>169</v>
      </c>
      <c r="Q20" s="81" t="s">
        <v>151</v>
      </c>
      <c r="R20" s="81"/>
    </row>
    <row r="21" s="64" customFormat="1" ht="19" customHeight="1" spans="1:18">
      <c r="A21" s="82" t="s">
        <v>183</v>
      </c>
      <c r="B21" s="79">
        <f t="shared" si="12"/>
        <v>26</v>
      </c>
      <c r="C21" s="79">
        <f t="shared" si="13"/>
        <v>26.5</v>
      </c>
      <c r="D21" s="79">
        <f t="shared" si="14"/>
        <v>27</v>
      </c>
      <c r="E21" s="79">
        <v>27.5</v>
      </c>
      <c r="F21" s="79">
        <f t="shared" ref="F21:H21" si="19">E21+0.5</f>
        <v>28</v>
      </c>
      <c r="G21" s="79">
        <f t="shared" si="19"/>
        <v>28.5</v>
      </c>
      <c r="H21" s="79">
        <f t="shared" si="19"/>
        <v>29</v>
      </c>
      <c r="I21" s="83">
        <f t="shared" si="18"/>
        <v>29</v>
      </c>
      <c r="J21" s="84"/>
      <c r="K21" s="81"/>
      <c r="L21" s="81" t="s">
        <v>151</v>
      </c>
      <c r="M21" s="81" t="s">
        <v>173</v>
      </c>
      <c r="N21" s="81" t="s">
        <v>173</v>
      </c>
      <c r="O21" s="81" t="s">
        <v>171</v>
      </c>
      <c r="P21" s="81" t="s">
        <v>171</v>
      </c>
      <c r="Q21" s="81" t="s">
        <v>171</v>
      </c>
      <c r="R21" s="81"/>
    </row>
    <row r="22" s="64" customFormat="1" ht="19" customHeight="1" spans="1:18">
      <c r="A22" s="80" t="s">
        <v>184</v>
      </c>
      <c r="B22" s="79">
        <f>C22</f>
        <v>15</v>
      </c>
      <c r="C22" s="79">
        <f t="shared" ref="C22:C24" si="20">D22</f>
        <v>15</v>
      </c>
      <c r="D22" s="79">
        <f>E22</f>
        <v>15</v>
      </c>
      <c r="E22" s="79">
        <v>15</v>
      </c>
      <c r="F22" s="79">
        <f t="shared" ref="F22:F24" si="21">E22</f>
        <v>15</v>
      </c>
      <c r="G22" s="79">
        <f>F22+2</f>
        <v>17</v>
      </c>
      <c r="H22" s="79">
        <f t="shared" ref="H22:H24" si="22">G22</f>
        <v>17</v>
      </c>
      <c r="I22" s="79">
        <f t="shared" si="18"/>
        <v>17</v>
      </c>
      <c r="J22" s="84"/>
      <c r="K22" s="81"/>
      <c r="L22" s="81" t="s">
        <v>168</v>
      </c>
      <c r="M22" s="81" t="s">
        <v>151</v>
      </c>
      <c r="N22" s="81" t="s">
        <v>160</v>
      </c>
      <c r="O22" s="81" t="s">
        <v>151</v>
      </c>
      <c r="P22" s="81" t="s">
        <v>169</v>
      </c>
      <c r="Q22" s="81" t="s">
        <v>151</v>
      </c>
      <c r="R22" s="81"/>
    </row>
    <row r="23" s="64" customFormat="1" ht="19" customHeight="1" spans="1:18">
      <c r="A23" s="82" t="s">
        <v>185</v>
      </c>
      <c r="B23" s="79">
        <f t="shared" si="15"/>
        <v>17</v>
      </c>
      <c r="C23" s="79">
        <f t="shared" si="20"/>
        <v>18</v>
      </c>
      <c r="D23" s="79">
        <f t="shared" si="16"/>
        <v>18</v>
      </c>
      <c r="E23" s="79">
        <v>19</v>
      </c>
      <c r="F23" s="79">
        <f t="shared" si="21"/>
        <v>19</v>
      </c>
      <c r="G23" s="79">
        <f>F23+1.5</f>
        <v>20.5</v>
      </c>
      <c r="H23" s="79">
        <f t="shared" si="22"/>
        <v>20.5</v>
      </c>
      <c r="I23" s="79">
        <f t="shared" si="18"/>
        <v>20.5</v>
      </c>
      <c r="J23" s="84"/>
      <c r="K23" s="81"/>
      <c r="L23" s="81" t="s">
        <v>168</v>
      </c>
      <c r="M23" s="81" t="s">
        <v>151</v>
      </c>
      <c r="N23" s="81" t="s">
        <v>160</v>
      </c>
      <c r="O23" s="81" t="s">
        <v>151</v>
      </c>
      <c r="P23" s="81" t="s">
        <v>169</v>
      </c>
      <c r="Q23" s="81" t="s">
        <v>151</v>
      </c>
      <c r="R23" s="81"/>
    </row>
    <row r="24" s="64" customFormat="1" ht="19" customHeight="1" spans="1:18">
      <c r="A24" s="80" t="s">
        <v>186</v>
      </c>
      <c r="B24" s="79">
        <f>C24</f>
        <v>3</v>
      </c>
      <c r="C24" s="79">
        <f t="shared" si="20"/>
        <v>3</v>
      </c>
      <c r="D24" s="79">
        <f>E24</f>
        <v>3</v>
      </c>
      <c r="E24" s="79">
        <v>3</v>
      </c>
      <c r="F24" s="79">
        <f t="shared" si="21"/>
        <v>3</v>
      </c>
      <c r="G24" s="79">
        <f>F24</f>
        <v>3</v>
      </c>
      <c r="H24" s="79">
        <f t="shared" si="22"/>
        <v>3</v>
      </c>
      <c r="I24" s="79">
        <f t="shared" si="18"/>
        <v>3</v>
      </c>
      <c r="J24" s="84"/>
      <c r="K24" s="81"/>
      <c r="L24" s="81" t="s">
        <v>171</v>
      </c>
      <c r="M24" s="81" t="s">
        <v>171</v>
      </c>
      <c r="N24" s="81" t="s">
        <v>171</v>
      </c>
      <c r="O24" s="81" t="s">
        <v>171</v>
      </c>
      <c r="P24" s="81" t="s">
        <v>171</v>
      </c>
      <c r="Q24" s="81" t="s">
        <v>171</v>
      </c>
      <c r="R24" s="81"/>
    </row>
    <row r="25" s="63" customFormat="1" ht="47" customHeight="1" spans="1:18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63" t="s">
        <v>187</v>
      </c>
      <c r="L25" s="86"/>
      <c r="M25" s="63" t="s">
        <v>188</v>
      </c>
      <c r="O25" s="63" t="s">
        <v>189</v>
      </c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24"/>
  </mergeCells>
  <pageMargins left="0.161111111111111" right="0.161111111111111" top="0.2125" bottom="0.2125" header="0.5" footer="0.5"/>
  <pageSetup paperSize="9" scale="76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67" customWidth="1"/>
    <col min="2" max="6" width="10" style="167"/>
    <col min="7" max="7" width="10.1" style="167"/>
    <col min="8" max="16384" width="10" style="167"/>
  </cols>
  <sheetData>
    <row r="1" ht="22.5" customHeight="1" spans="1:11">
      <c r="A1" s="168" t="s">
        <v>190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7.25" customHeight="1" spans="1:11">
      <c r="A2" s="169" t="s">
        <v>37</v>
      </c>
      <c r="B2" s="170" t="s">
        <v>38</v>
      </c>
      <c r="C2" s="170"/>
      <c r="D2" s="171" t="s">
        <v>39</v>
      </c>
      <c r="E2" s="171"/>
      <c r="F2" s="170" t="s">
        <v>40</v>
      </c>
      <c r="G2" s="170"/>
      <c r="H2" s="172" t="s">
        <v>41</v>
      </c>
      <c r="I2" s="173" t="s">
        <v>42</v>
      </c>
      <c r="J2" s="173"/>
      <c r="K2" s="174"/>
    </row>
    <row r="3" customHeight="1" spans="1:11">
      <c r="A3" s="175" t="s">
        <v>43</v>
      </c>
      <c r="B3" s="176"/>
      <c r="C3" s="177"/>
      <c r="D3" s="178" t="s">
        <v>44</v>
      </c>
      <c r="E3" s="179"/>
      <c r="F3" s="179"/>
      <c r="G3" s="180"/>
      <c r="H3" s="178" t="s">
        <v>45</v>
      </c>
      <c r="I3" s="179"/>
      <c r="J3" s="179"/>
      <c r="K3" s="180"/>
    </row>
    <row r="4" customHeight="1" spans="1:11">
      <c r="A4" s="181" t="s">
        <v>46</v>
      </c>
      <c r="B4" s="182" t="s">
        <v>47</v>
      </c>
      <c r="C4" s="183"/>
      <c r="D4" s="181" t="s">
        <v>48</v>
      </c>
      <c r="E4" s="184"/>
      <c r="F4" s="185">
        <v>46252</v>
      </c>
      <c r="G4" s="186"/>
      <c r="H4" s="181" t="s">
        <v>191</v>
      </c>
      <c r="I4" s="184"/>
      <c r="J4" s="187" t="s">
        <v>50</v>
      </c>
      <c r="K4" s="188" t="s">
        <v>51</v>
      </c>
    </row>
    <row r="5" customHeight="1" spans="1:11">
      <c r="A5" s="189" t="s">
        <v>52</v>
      </c>
      <c r="B5" s="96" t="s">
        <v>53</v>
      </c>
      <c r="C5" s="96"/>
      <c r="D5" s="181" t="s">
        <v>192</v>
      </c>
      <c r="E5" s="184"/>
      <c r="F5" s="190">
        <v>1</v>
      </c>
      <c r="G5" s="191"/>
      <c r="H5" s="181" t="s">
        <v>193</v>
      </c>
      <c r="I5" s="184"/>
      <c r="J5" s="187" t="s">
        <v>50</v>
      </c>
      <c r="K5" s="188" t="s">
        <v>51</v>
      </c>
    </row>
    <row r="6" customHeight="1" spans="1:11">
      <c r="A6" s="181" t="s">
        <v>56</v>
      </c>
      <c r="B6" s="182">
        <v>4</v>
      </c>
      <c r="C6" s="183">
        <v>6</v>
      </c>
      <c r="D6" s="181" t="s">
        <v>194</v>
      </c>
      <c r="E6" s="184"/>
      <c r="F6" s="192">
        <v>0.7</v>
      </c>
      <c r="G6" s="191"/>
      <c r="H6" s="193" t="s">
        <v>195</v>
      </c>
      <c r="I6" s="194"/>
      <c r="J6" s="194"/>
      <c r="K6" s="195"/>
    </row>
    <row r="7" customHeight="1" spans="1:11">
      <c r="A7" s="181" t="s">
        <v>59</v>
      </c>
      <c r="B7" s="196">
        <v>16085</v>
      </c>
      <c r="C7" s="197"/>
      <c r="D7" s="181" t="s">
        <v>196</v>
      </c>
      <c r="E7" s="184"/>
      <c r="F7" s="192">
        <v>0.6</v>
      </c>
      <c r="G7" s="191"/>
      <c r="H7" s="198"/>
      <c r="I7" s="187"/>
      <c r="J7" s="187"/>
      <c r="K7" s="188"/>
    </row>
    <row r="8" ht="34" customHeight="1" spans="1:11">
      <c r="A8" s="199" t="s">
        <v>62</v>
      </c>
      <c r="B8" s="200" t="s">
        <v>63</v>
      </c>
      <c r="C8" s="201"/>
      <c r="D8" s="202" t="s">
        <v>64</v>
      </c>
      <c r="E8" s="203"/>
      <c r="F8" s="204">
        <v>46151</v>
      </c>
      <c r="G8" s="205"/>
      <c r="H8" s="202" t="s">
        <v>197</v>
      </c>
      <c r="I8" s="203"/>
      <c r="J8" s="203"/>
      <c r="K8" s="206"/>
    </row>
    <row r="9" customHeight="1" spans="1:11">
      <c r="A9" s="207" t="s">
        <v>198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customHeight="1" spans="1:11">
      <c r="A10" s="208" t="s">
        <v>68</v>
      </c>
      <c r="B10" s="209" t="s">
        <v>69</v>
      </c>
      <c r="C10" s="210" t="s">
        <v>70</v>
      </c>
      <c r="D10" s="211"/>
      <c r="E10" s="212" t="s">
        <v>73</v>
      </c>
      <c r="F10" s="209" t="s">
        <v>69</v>
      </c>
      <c r="G10" s="210" t="s">
        <v>70</v>
      </c>
      <c r="H10" s="209"/>
      <c r="I10" s="212" t="s">
        <v>71</v>
      </c>
      <c r="J10" s="209" t="s">
        <v>69</v>
      </c>
      <c r="K10" s="213" t="s">
        <v>70</v>
      </c>
    </row>
    <row r="11" customHeight="1" spans="1:11">
      <c r="A11" s="189" t="s">
        <v>74</v>
      </c>
      <c r="B11" s="214" t="s">
        <v>69</v>
      </c>
      <c r="C11" s="187" t="s">
        <v>70</v>
      </c>
      <c r="D11" s="215"/>
      <c r="E11" s="216" t="s">
        <v>76</v>
      </c>
      <c r="F11" s="214" t="s">
        <v>69</v>
      </c>
      <c r="G11" s="187" t="s">
        <v>70</v>
      </c>
      <c r="H11" s="214"/>
      <c r="I11" s="216" t="s">
        <v>81</v>
      </c>
      <c r="J11" s="214" t="s">
        <v>69</v>
      </c>
      <c r="K11" s="188" t="s">
        <v>70</v>
      </c>
    </row>
    <row r="12" customHeight="1" spans="1:11">
      <c r="A12" s="202" t="s">
        <v>110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6"/>
    </row>
    <row r="13" customHeight="1" spans="1:11">
      <c r="A13" s="217" t="s">
        <v>199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customHeight="1" spans="1:11">
      <c r="A14" s="218" t="s">
        <v>200</v>
      </c>
      <c r="B14" s="219"/>
      <c r="C14" s="219"/>
      <c r="D14" s="219"/>
      <c r="E14" s="220" t="s">
        <v>201</v>
      </c>
      <c r="F14" s="220"/>
      <c r="G14" s="220"/>
      <c r="H14" s="220"/>
      <c r="I14" s="221"/>
      <c r="J14" s="221"/>
      <c r="K14" s="222"/>
    </row>
    <row r="15" customHeight="1" spans="1:11">
      <c r="A15" s="223" t="s">
        <v>202</v>
      </c>
      <c r="B15" s="224"/>
      <c r="C15" s="224"/>
      <c r="D15" s="225"/>
      <c r="E15" s="226"/>
      <c r="F15" s="224"/>
      <c r="G15" s="224"/>
      <c r="H15" s="225"/>
      <c r="I15" s="227"/>
      <c r="J15" s="228"/>
      <c r="K15" s="229"/>
    </row>
    <row r="16" customHeight="1" spans="1:11">
      <c r="A16" s="230" t="s">
        <v>203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2"/>
    </row>
    <row r="17" customHeight="1" spans="1:11">
      <c r="A17" s="217" t="s">
        <v>204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customHeight="1" spans="1:11">
      <c r="A18" s="233" t="s">
        <v>197</v>
      </c>
      <c r="B18" s="220"/>
      <c r="C18" s="220"/>
      <c r="D18" s="220"/>
      <c r="E18" s="220"/>
      <c r="F18" s="220"/>
      <c r="G18" s="220"/>
      <c r="H18" s="220"/>
      <c r="I18" s="221"/>
      <c r="J18" s="221"/>
      <c r="K18" s="222"/>
    </row>
    <row r="19" customHeight="1" spans="1:11">
      <c r="A19" s="223"/>
      <c r="B19" s="224"/>
      <c r="C19" s="224"/>
      <c r="D19" s="225"/>
      <c r="E19" s="226"/>
      <c r="F19" s="224"/>
      <c r="G19" s="224"/>
      <c r="H19" s="225"/>
      <c r="I19" s="227"/>
      <c r="J19" s="228"/>
      <c r="K19" s="229"/>
    </row>
    <row r="20" customHeight="1" spans="1:11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32"/>
    </row>
    <row r="21" customHeight="1" spans="1:11">
      <c r="A21" s="234" t="s">
        <v>107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customHeight="1" spans="1:11">
      <c r="A22" s="91" t="s">
        <v>108</v>
      </c>
      <c r="B22" s="97"/>
      <c r="C22" s="97"/>
      <c r="D22" s="97"/>
      <c r="E22" s="97"/>
      <c r="F22" s="97"/>
      <c r="G22" s="97"/>
      <c r="H22" s="97"/>
      <c r="I22" s="97"/>
      <c r="J22" s="97"/>
      <c r="K22" s="134"/>
    </row>
    <row r="23" customHeight="1" spans="1:11">
      <c r="A23" s="105" t="s">
        <v>109</v>
      </c>
      <c r="B23" s="107"/>
      <c r="C23" s="187" t="s">
        <v>50</v>
      </c>
      <c r="D23" s="187" t="s">
        <v>51</v>
      </c>
      <c r="E23" s="103"/>
      <c r="F23" s="103"/>
      <c r="G23" s="103"/>
      <c r="H23" s="103"/>
      <c r="I23" s="103"/>
      <c r="J23" s="103"/>
      <c r="K23" s="104"/>
    </row>
    <row r="24" customHeight="1" spans="1:11">
      <c r="A24" s="235" t="s">
        <v>205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3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38"/>
    </row>
    <row r="26" customHeight="1" spans="1:11">
      <c r="A26" s="207" t="s">
        <v>119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customHeight="1" spans="1:11">
      <c r="A27" s="175" t="s">
        <v>120</v>
      </c>
      <c r="B27" s="210" t="s">
        <v>79</v>
      </c>
      <c r="C27" s="210" t="s">
        <v>80</v>
      </c>
      <c r="D27" s="210" t="s">
        <v>72</v>
      </c>
      <c r="E27" s="176" t="s">
        <v>121</v>
      </c>
      <c r="F27" s="210" t="s">
        <v>79</v>
      </c>
      <c r="G27" s="210" t="s">
        <v>80</v>
      </c>
      <c r="H27" s="210" t="s">
        <v>72</v>
      </c>
      <c r="I27" s="176" t="s">
        <v>122</v>
      </c>
      <c r="J27" s="210" t="s">
        <v>79</v>
      </c>
      <c r="K27" s="213" t="s">
        <v>80</v>
      </c>
    </row>
    <row r="28" customHeight="1" spans="1:11">
      <c r="A28" s="193" t="s">
        <v>71</v>
      </c>
      <c r="B28" s="187" t="s">
        <v>79</v>
      </c>
      <c r="C28" s="187" t="s">
        <v>80</v>
      </c>
      <c r="D28" s="187" t="s">
        <v>72</v>
      </c>
      <c r="E28" s="194" t="s">
        <v>78</v>
      </c>
      <c r="F28" s="187" t="s">
        <v>79</v>
      </c>
      <c r="G28" s="187" t="s">
        <v>80</v>
      </c>
      <c r="H28" s="187" t="s">
        <v>72</v>
      </c>
      <c r="I28" s="194" t="s">
        <v>89</v>
      </c>
      <c r="J28" s="187" t="s">
        <v>79</v>
      </c>
      <c r="K28" s="188" t="s">
        <v>80</v>
      </c>
    </row>
    <row r="29" customHeight="1" spans="1:11">
      <c r="A29" s="181" t="s">
        <v>82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customHeight="1" spans="1:11">
      <c r="A31" s="244" t="s">
        <v>206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 t="s">
        <v>207</v>
      </c>
      <c r="B32" s="246"/>
      <c r="C32" s="246"/>
      <c r="D32" s="246"/>
      <c r="E32" s="246"/>
      <c r="F32" s="246"/>
      <c r="G32" s="246"/>
      <c r="H32" s="246"/>
      <c r="I32" s="246"/>
      <c r="J32" s="246"/>
      <c r="K32" s="197"/>
    </row>
    <row r="33" ht="17.25" customHeight="1" spans="1:11">
      <c r="A33" s="245" t="s">
        <v>208</v>
      </c>
      <c r="B33" s="246"/>
      <c r="C33" s="246"/>
      <c r="D33" s="246"/>
      <c r="E33" s="246"/>
      <c r="F33" s="246"/>
      <c r="G33" s="246"/>
      <c r="H33" s="246"/>
      <c r="I33" s="246"/>
      <c r="J33" s="246"/>
      <c r="K33" s="197"/>
    </row>
    <row r="34" ht="17.25" customHeight="1" spans="1:11">
      <c r="A34" s="245" t="s">
        <v>209</v>
      </c>
      <c r="B34" s="246"/>
      <c r="C34" s="246"/>
      <c r="D34" s="246"/>
      <c r="E34" s="246"/>
      <c r="F34" s="246"/>
      <c r="G34" s="246"/>
      <c r="H34" s="246"/>
      <c r="I34" s="246"/>
      <c r="J34" s="246"/>
      <c r="K34" s="197"/>
    </row>
    <row r="35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197"/>
    </row>
    <row r="36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197"/>
    </row>
    <row r="37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197"/>
    </row>
    <row r="38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197"/>
    </row>
    <row r="39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197"/>
    </row>
    <row r="40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197"/>
    </row>
    <row r="4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197"/>
    </row>
    <row r="42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197"/>
    </row>
    <row r="43" ht="17.25" customHeight="1" spans="1:11">
      <c r="A43" s="241" t="s">
        <v>118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customHeight="1" spans="1:11">
      <c r="A44" s="244" t="s">
        <v>210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47" t="s">
        <v>110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49"/>
    </row>
    <row r="46" ht="18" customHeight="1" spans="1:11">
      <c r="A46" s="247"/>
      <c r="B46" s="248"/>
      <c r="C46" s="248"/>
      <c r="D46" s="248"/>
      <c r="E46" s="248"/>
      <c r="F46" s="248"/>
      <c r="G46" s="248"/>
      <c r="H46" s="248"/>
      <c r="I46" s="248"/>
      <c r="J46" s="248"/>
      <c r="K46" s="249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38"/>
    </row>
    <row r="48" ht="21" customHeight="1" spans="1:11">
      <c r="A48" s="250" t="s">
        <v>124</v>
      </c>
      <c r="B48" s="251" t="s">
        <v>211</v>
      </c>
      <c r="C48" s="251"/>
      <c r="D48" s="252" t="s">
        <v>126</v>
      </c>
      <c r="E48" s="253"/>
      <c r="F48" s="252" t="s">
        <v>128</v>
      </c>
      <c r="G48" s="254"/>
      <c r="H48" s="255" t="s">
        <v>130</v>
      </c>
      <c r="I48" s="255"/>
      <c r="J48" s="251"/>
      <c r="K48" s="256"/>
    </row>
    <row r="49" customHeight="1" spans="1:11">
      <c r="A49" s="257" t="s">
        <v>132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62"/>
    </row>
    <row r="51" customHeight="1" spans="1:11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65"/>
    </row>
    <row r="52" ht="21" customHeight="1" spans="1:11">
      <c r="A52" s="250" t="s">
        <v>124</v>
      </c>
      <c r="B52" s="251" t="s">
        <v>211</v>
      </c>
      <c r="C52" s="251"/>
      <c r="D52" s="252" t="s">
        <v>126</v>
      </c>
      <c r="E52" s="252" t="s">
        <v>127</v>
      </c>
      <c r="F52" s="252" t="s">
        <v>128</v>
      </c>
      <c r="G52" s="266">
        <v>46128</v>
      </c>
      <c r="H52" s="255" t="s">
        <v>130</v>
      </c>
      <c r="I52" s="255"/>
      <c r="J52" s="267" t="s">
        <v>131</v>
      </c>
      <c r="K52" s="2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view="pageBreakPreview" zoomScale="80" zoomScaleNormal="90" workbookViewId="0">
      <selection activeCell="A25" sqref="$A25:$XFD25"/>
    </sheetView>
  </sheetViews>
  <sheetFormatPr defaultColWidth="9" defaultRowHeight="26" customHeight="1"/>
  <cols>
    <col min="1" max="1" width="17.1666666666667" style="166" customWidth="1"/>
    <col min="2" max="2" width="7.8" style="166" customWidth="1"/>
    <col min="3" max="9" width="9.33333333333333" style="166" customWidth="1"/>
    <col min="10" max="10" width="1.33333333333333" style="166" customWidth="1"/>
    <col min="11" max="11" width="11.5" style="166" customWidth="1"/>
    <col min="12" max="12" width="11.6" style="166" customWidth="1"/>
    <col min="13" max="13" width="10.5" style="166" customWidth="1"/>
    <col min="14" max="14" width="8.375" style="166" customWidth="1"/>
    <col min="15" max="17" width="10.875" style="166" customWidth="1"/>
    <col min="18" max="18" width="11" style="166" customWidth="1"/>
    <col min="19" max="16384" width="9" style="166"/>
  </cols>
  <sheetData>
    <row r="1" s="63" customFormat="1" ht="30" customHeight="1" spans="1:18">
      <c r="A1" s="65" t="s">
        <v>135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165" customFormat="1" ht="25" customHeight="1" spans="1:18">
      <c r="A2" s="67" t="s">
        <v>46</v>
      </c>
      <c r="B2" s="68" t="s">
        <v>47</v>
      </c>
      <c r="C2" s="69"/>
      <c r="D2" s="70" t="s">
        <v>136</v>
      </c>
      <c r="E2" s="71" t="s">
        <v>53</v>
      </c>
      <c r="F2" s="71"/>
      <c r="G2" s="71"/>
      <c r="H2" s="71"/>
      <c r="I2" s="71"/>
      <c r="J2" s="72"/>
      <c r="K2" s="73" t="s">
        <v>41</v>
      </c>
      <c r="L2" s="74" t="s">
        <v>42</v>
      </c>
      <c r="M2" s="75"/>
      <c r="N2" s="75"/>
      <c r="O2" s="75"/>
      <c r="P2" s="75"/>
      <c r="Q2" s="75"/>
      <c r="R2" s="76"/>
    </row>
    <row r="3" s="165" customFormat="1" ht="23" customHeight="1" spans="1:18">
      <c r="A3" s="77" t="s">
        <v>137</v>
      </c>
      <c r="B3" s="78" t="s">
        <v>138</v>
      </c>
      <c r="C3" s="77"/>
      <c r="D3" s="77"/>
      <c r="E3" s="77"/>
      <c r="F3" s="77"/>
      <c r="G3" s="77"/>
      <c r="H3" s="77"/>
      <c r="I3" s="77"/>
      <c r="J3" s="67"/>
      <c r="K3" s="78" t="s">
        <v>139</v>
      </c>
      <c r="L3" s="77"/>
      <c r="M3" s="77"/>
      <c r="N3" s="77"/>
      <c r="O3" s="77"/>
      <c r="P3" s="77"/>
      <c r="Q3" s="77"/>
      <c r="R3" s="77"/>
    </row>
    <row r="4" s="165" customFormat="1" ht="23" customHeight="1" spans="1:18">
      <c r="A4" s="77"/>
      <c r="B4" s="79" t="s">
        <v>140</v>
      </c>
      <c r="C4" s="79" t="s">
        <v>94</v>
      </c>
      <c r="D4" s="79" t="s">
        <v>95</v>
      </c>
      <c r="E4" s="79" t="s">
        <v>96</v>
      </c>
      <c r="F4" s="79" t="s">
        <v>97</v>
      </c>
      <c r="G4" s="79" t="s">
        <v>98</v>
      </c>
      <c r="H4" s="79" t="s">
        <v>99</v>
      </c>
      <c r="I4" s="79" t="s">
        <v>141</v>
      </c>
      <c r="J4" s="67"/>
      <c r="K4" s="79" t="s">
        <v>140</v>
      </c>
      <c r="L4" s="79" t="s">
        <v>94</v>
      </c>
      <c r="M4" s="79" t="s">
        <v>95</v>
      </c>
      <c r="N4" s="79" t="s">
        <v>96</v>
      </c>
      <c r="O4" s="79" t="s">
        <v>97</v>
      </c>
      <c r="P4" s="79" t="s">
        <v>98</v>
      </c>
      <c r="Q4" s="79" t="s">
        <v>99</v>
      </c>
      <c r="R4" s="79" t="s">
        <v>141</v>
      </c>
    </row>
    <row r="5" s="165" customFormat="1" ht="23" customHeight="1" spans="1:18">
      <c r="A5" s="77"/>
      <c r="B5" s="79" t="s">
        <v>142</v>
      </c>
      <c r="C5" s="79" t="s">
        <v>143</v>
      </c>
      <c r="D5" s="79" t="s">
        <v>144</v>
      </c>
      <c r="E5" s="79" t="s">
        <v>145</v>
      </c>
      <c r="F5" s="79" t="s">
        <v>146</v>
      </c>
      <c r="G5" s="79" t="s">
        <v>147</v>
      </c>
      <c r="H5" s="79" t="s">
        <v>148</v>
      </c>
      <c r="I5" s="79" t="s">
        <v>149</v>
      </c>
      <c r="J5" s="67"/>
      <c r="K5" s="79" t="s">
        <v>142</v>
      </c>
      <c r="L5" s="79" t="s">
        <v>143</v>
      </c>
      <c r="M5" s="79" t="s">
        <v>144</v>
      </c>
      <c r="N5" s="79" t="s">
        <v>145</v>
      </c>
      <c r="O5" s="79" t="s">
        <v>146</v>
      </c>
      <c r="P5" s="79" t="s">
        <v>147</v>
      </c>
      <c r="Q5" s="79" t="s">
        <v>148</v>
      </c>
      <c r="R5" s="79" t="s">
        <v>149</v>
      </c>
    </row>
    <row r="6" s="165" customFormat="1" ht="21" customHeight="1" spans="1:18">
      <c r="A6" s="80" t="s">
        <v>150</v>
      </c>
      <c r="B6" s="79">
        <f t="shared" ref="B6:B8" si="0">C6-1</f>
        <v>72</v>
      </c>
      <c r="C6" s="79">
        <f t="shared" ref="C6:C8" si="1">D6-1</f>
        <v>73</v>
      </c>
      <c r="D6" s="79">
        <f t="shared" ref="D6:D8" si="2">E6-2</f>
        <v>74</v>
      </c>
      <c r="E6" s="79">
        <v>76</v>
      </c>
      <c r="F6" s="79">
        <f t="shared" ref="F6:F8" si="3">E6+2</f>
        <v>78</v>
      </c>
      <c r="G6" s="79">
        <f t="shared" ref="G6:G8" si="4">F6+2</f>
        <v>80</v>
      </c>
      <c r="H6" s="79">
        <f t="shared" ref="H6:H8" si="5">G6+1</f>
        <v>81</v>
      </c>
      <c r="I6" s="79">
        <f t="shared" ref="I6:I8" si="6">H6+1</f>
        <v>82</v>
      </c>
      <c r="J6" s="67"/>
      <c r="K6" s="81"/>
      <c r="L6" s="81" t="s">
        <v>151</v>
      </c>
      <c r="M6" s="81" t="s">
        <v>152</v>
      </c>
      <c r="N6" s="81" t="s">
        <v>151</v>
      </c>
      <c r="O6" s="81" t="s">
        <v>153</v>
      </c>
      <c r="P6" s="81" t="s">
        <v>154</v>
      </c>
      <c r="Q6" s="81" t="s">
        <v>153</v>
      </c>
      <c r="R6" s="81"/>
    </row>
    <row r="7" s="165" customFormat="1" ht="21" customHeight="1" spans="1:18">
      <c r="A7" s="80" t="s">
        <v>155</v>
      </c>
      <c r="B7" s="79">
        <f t="shared" si="0"/>
        <v>70</v>
      </c>
      <c r="C7" s="79">
        <f t="shared" si="1"/>
        <v>71</v>
      </c>
      <c r="D7" s="79">
        <f t="shared" si="2"/>
        <v>72</v>
      </c>
      <c r="E7" s="79">
        <v>74</v>
      </c>
      <c r="F7" s="79">
        <f t="shared" si="3"/>
        <v>76</v>
      </c>
      <c r="G7" s="79">
        <f t="shared" si="4"/>
        <v>78</v>
      </c>
      <c r="H7" s="79">
        <f t="shared" si="5"/>
        <v>79</v>
      </c>
      <c r="I7" s="79">
        <f t="shared" si="6"/>
        <v>80</v>
      </c>
      <c r="J7" s="67"/>
      <c r="K7" s="81"/>
      <c r="L7" s="81" t="s">
        <v>151</v>
      </c>
      <c r="M7" s="81">
        <f>0.3/0.3</f>
        <v>1</v>
      </c>
      <c r="N7" s="81" t="s">
        <v>152</v>
      </c>
      <c r="O7" s="81" t="s">
        <v>156</v>
      </c>
      <c r="P7" s="81" t="s">
        <v>157</v>
      </c>
      <c r="Q7" s="81" t="s">
        <v>156</v>
      </c>
      <c r="R7" s="81"/>
    </row>
    <row r="8" s="165" customFormat="1" ht="21" customHeight="1" spans="1:18">
      <c r="A8" s="80" t="s">
        <v>158</v>
      </c>
      <c r="B8" s="79">
        <f t="shared" si="0"/>
        <v>63</v>
      </c>
      <c r="C8" s="79">
        <f t="shared" si="1"/>
        <v>64</v>
      </c>
      <c r="D8" s="79">
        <f t="shared" si="2"/>
        <v>65</v>
      </c>
      <c r="E8" s="79">
        <v>67</v>
      </c>
      <c r="F8" s="79">
        <f t="shared" si="3"/>
        <v>69</v>
      </c>
      <c r="G8" s="79">
        <f t="shared" si="4"/>
        <v>71</v>
      </c>
      <c r="H8" s="79">
        <f t="shared" si="5"/>
        <v>72</v>
      </c>
      <c r="I8" s="79">
        <f t="shared" si="6"/>
        <v>73</v>
      </c>
      <c r="J8" s="67"/>
      <c r="K8" s="81"/>
      <c r="L8" s="81" t="s">
        <v>151</v>
      </c>
      <c r="M8" s="81" t="s">
        <v>151</v>
      </c>
      <c r="N8" s="81" t="s">
        <v>151</v>
      </c>
      <c r="O8" s="81" t="s">
        <v>151</v>
      </c>
      <c r="P8" s="81" t="s">
        <v>151</v>
      </c>
      <c r="Q8" s="81" t="s">
        <v>151</v>
      </c>
      <c r="R8" s="81"/>
    </row>
    <row r="9" s="165" customFormat="1" ht="21" customHeight="1" spans="1:18">
      <c r="A9" s="80" t="s">
        <v>159</v>
      </c>
      <c r="B9" s="79">
        <f t="shared" ref="B9:B11" si="7">C9-4</f>
        <v>112</v>
      </c>
      <c r="C9" s="79">
        <f t="shared" ref="C9:C11" si="8">D9-4</f>
        <v>116</v>
      </c>
      <c r="D9" s="79">
        <f t="shared" ref="D9:D11" si="9">E9-4</f>
        <v>120</v>
      </c>
      <c r="E9" s="79">
        <v>124</v>
      </c>
      <c r="F9" s="79">
        <f t="shared" ref="F9:F11" si="10">E9+4</f>
        <v>128</v>
      </c>
      <c r="G9" s="79">
        <f>F9+4</f>
        <v>132</v>
      </c>
      <c r="H9" s="79">
        <f t="shared" ref="H9:H11" si="11">G9+6</f>
        <v>138</v>
      </c>
      <c r="I9" s="79">
        <f>H9+6</f>
        <v>144</v>
      </c>
      <c r="J9" s="67"/>
      <c r="K9" s="81"/>
      <c r="L9" s="81" t="s">
        <v>151</v>
      </c>
      <c r="M9" s="81" t="s">
        <v>151</v>
      </c>
      <c r="N9" s="81" t="s">
        <v>160</v>
      </c>
      <c r="O9" s="81" t="s">
        <v>151</v>
      </c>
      <c r="P9" s="81" t="s">
        <v>151</v>
      </c>
      <c r="Q9" s="81" t="s">
        <v>151</v>
      </c>
      <c r="R9" s="81"/>
    </row>
    <row r="10" s="165" customFormat="1" ht="21" customHeight="1" spans="1:18">
      <c r="A10" s="80" t="s">
        <v>161</v>
      </c>
      <c r="B10" s="79">
        <f t="shared" si="7"/>
        <v>108</v>
      </c>
      <c r="C10" s="79">
        <f t="shared" si="8"/>
        <v>112</v>
      </c>
      <c r="D10" s="79">
        <f t="shared" si="9"/>
        <v>116</v>
      </c>
      <c r="E10" s="79">
        <v>120</v>
      </c>
      <c r="F10" s="79">
        <f t="shared" si="10"/>
        <v>124</v>
      </c>
      <c r="G10" s="79">
        <f>F10+5</f>
        <v>129</v>
      </c>
      <c r="H10" s="79">
        <f t="shared" si="11"/>
        <v>135</v>
      </c>
      <c r="I10" s="79">
        <f>H10+7</f>
        <v>142</v>
      </c>
      <c r="J10" s="67"/>
      <c r="K10" s="81"/>
      <c r="L10" s="81" t="s">
        <v>151</v>
      </c>
      <c r="M10" s="81" t="s">
        <v>151</v>
      </c>
      <c r="N10" s="81" t="s">
        <v>151</v>
      </c>
      <c r="O10" s="81" t="s">
        <v>151</v>
      </c>
      <c r="P10" s="81" t="s">
        <v>151</v>
      </c>
      <c r="Q10" s="81" t="s">
        <v>151</v>
      </c>
      <c r="R10" s="81"/>
    </row>
    <row r="11" s="165" customFormat="1" ht="21" customHeight="1" spans="1:18">
      <c r="A11" s="80" t="s">
        <v>162</v>
      </c>
      <c r="B11" s="79">
        <f t="shared" si="7"/>
        <v>108</v>
      </c>
      <c r="C11" s="79">
        <f t="shared" si="8"/>
        <v>112</v>
      </c>
      <c r="D11" s="79">
        <f t="shared" si="9"/>
        <v>116</v>
      </c>
      <c r="E11" s="79">
        <v>120</v>
      </c>
      <c r="F11" s="79">
        <f t="shared" si="10"/>
        <v>124</v>
      </c>
      <c r="G11" s="79">
        <f>F11+5</f>
        <v>129</v>
      </c>
      <c r="H11" s="79">
        <f t="shared" si="11"/>
        <v>135</v>
      </c>
      <c r="I11" s="79">
        <f>H11+7</f>
        <v>142</v>
      </c>
      <c r="J11" s="67"/>
      <c r="K11" s="81"/>
      <c r="L11" s="81" t="s">
        <v>163</v>
      </c>
      <c r="M11" s="81" t="s">
        <v>164</v>
      </c>
      <c r="N11" s="81" t="s">
        <v>165</v>
      </c>
      <c r="O11" s="81" t="s">
        <v>166</v>
      </c>
      <c r="P11" s="81" t="s">
        <v>163</v>
      </c>
      <c r="Q11" s="81" t="s">
        <v>163</v>
      </c>
      <c r="R11" s="81"/>
    </row>
    <row r="12" s="165" customFormat="1" ht="21" customHeight="1" spans="1:18">
      <c r="A12" s="80" t="s">
        <v>167</v>
      </c>
      <c r="B12" s="79">
        <f>C12-1.2</f>
        <v>45.9</v>
      </c>
      <c r="C12" s="79">
        <f>D12-1.2</f>
        <v>47.1</v>
      </c>
      <c r="D12" s="79">
        <f>E12-1.2</f>
        <v>48.3</v>
      </c>
      <c r="E12" s="79">
        <v>49.5</v>
      </c>
      <c r="F12" s="79">
        <f>E12+1.2</f>
        <v>50.7</v>
      </c>
      <c r="G12" s="79">
        <f>F12+1.2</f>
        <v>51.9</v>
      </c>
      <c r="H12" s="79">
        <f>G12+1.4</f>
        <v>53.3</v>
      </c>
      <c r="I12" s="79">
        <f>H12+1.4</f>
        <v>54.7</v>
      </c>
      <c r="J12" s="67"/>
      <c r="K12" s="81"/>
      <c r="L12" s="81" t="s">
        <v>168</v>
      </c>
      <c r="M12" s="81" t="s">
        <v>151</v>
      </c>
      <c r="N12" s="81" t="s">
        <v>160</v>
      </c>
      <c r="O12" s="81" t="s">
        <v>151</v>
      </c>
      <c r="P12" s="81" t="s">
        <v>169</v>
      </c>
      <c r="Q12" s="81" t="s">
        <v>151</v>
      </c>
      <c r="R12" s="81"/>
    </row>
    <row r="13" s="165" customFormat="1" ht="21" customHeight="1" spans="1:18">
      <c r="A13" s="80" t="s">
        <v>170</v>
      </c>
      <c r="B13" s="79">
        <f>C13-0.6</f>
        <v>62.6</v>
      </c>
      <c r="C13" s="79">
        <f>D13-0.6</f>
        <v>63.2</v>
      </c>
      <c r="D13" s="79">
        <f>E13-1.2</f>
        <v>63.8</v>
      </c>
      <c r="E13" s="79">
        <v>65</v>
      </c>
      <c r="F13" s="79">
        <f>E13+1.2</f>
        <v>66.2</v>
      </c>
      <c r="G13" s="79">
        <f>F13+1.2</f>
        <v>67.4</v>
      </c>
      <c r="H13" s="79">
        <f>G13+0.6</f>
        <v>68</v>
      </c>
      <c r="I13" s="79">
        <f>H13+0.6</f>
        <v>68.6</v>
      </c>
      <c r="J13" s="67"/>
      <c r="K13" s="81"/>
      <c r="L13" s="81" t="s">
        <v>171</v>
      </c>
      <c r="M13" s="81" t="s">
        <v>171</v>
      </c>
      <c r="N13" s="81" t="s">
        <v>171</v>
      </c>
      <c r="O13" s="81" t="s">
        <v>171</v>
      </c>
      <c r="P13" s="81" t="s">
        <v>171</v>
      </c>
      <c r="Q13" s="81" t="s">
        <v>171</v>
      </c>
      <c r="R13" s="81"/>
    </row>
    <row r="14" s="165" customFormat="1" ht="21" customHeight="1" spans="1:18">
      <c r="A14" s="82" t="s">
        <v>172</v>
      </c>
      <c r="B14" s="79">
        <f>C14-0.8</f>
        <v>23.1</v>
      </c>
      <c r="C14" s="79">
        <f>D14-0.8</f>
        <v>23.9</v>
      </c>
      <c r="D14" s="79">
        <f>E14-0.8</f>
        <v>24.7</v>
      </c>
      <c r="E14" s="79">
        <v>25.5</v>
      </c>
      <c r="F14" s="79">
        <f>E14+0.8</f>
        <v>26.3</v>
      </c>
      <c r="G14" s="79">
        <f>F14+0.8</f>
        <v>27.1</v>
      </c>
      <c r="H14" s="79">
        <f>G14+1.3</f>
        <v>28.4</v>
      </c>
      <c r="I14" s="79">
        <f>H14+1.3</f>
        <v>29.7</v>
      </c>
      <c r="J14" s="67"/>
      <c r="K14" s="81"/>
      <c r="L14" s="81" t="s">
        <v>151</v>
      </c>
      <c r="M14" s="81" t="s">
        <v>173</v>
      </c>
      <c r="N14" s="81" t="s">
        <v>173</v>
      </c>
      <c r="O14" s="81" t="s">
        <v>171</v>
      </c>
      <c r="P14" s="81" t="s">
        <v>171</v>
      </c>
      <c r="Q14" s="81" t="s">
        <v>171</v>
      </c>
      <c r="R14" s="81"/>
    </row>
    <row r="15" s="165" customFormat="1" ht="21" customHeight="1" spans="1:18">
      <c r="A15" s="80" t="s">
        <v>174</v>
      </c>
      <c r="B15" s="79">
        <f>C15-0.7</f>
        <v>18.9</v>
      </c>
      <c r="C15" s="79">
        <f>D15-0.7</f>
        <v>19.6</v>
      </c>
      <c r="D15" s="79">
        <f>E15-0.7</f>
        <v>20.3</v>
      </c>
      <c r="E15" s="79">
        <v>21</v>
      </c>
      <c r="F15" s="79">
        <f>E15+0.7</f>
        <v>21.7</v>
      </c>
      <c r="G15" s="79">
        <f>F15+0.7</f>
        <v>22.4</v>
      </c>
      <c r="H15" s="79">
        <f>G15+1</f>
        <v>23.4</v>
      </c>
      <c r="I15" s="79">
        <f>H15+1</f>
        <v>24.4</v>
      </c>
      <c r="J15" s="67"/>
      <c r="K15" s="81"/>
      <c r="L15" s="81" t="s">
        <v>151</v>
      </c>
      <c r="M15" s="81" t="s">
        <v>151</v>
      </c>
      <c r="N15" s="81" t="s">
        <v>151</v>
      </c>
      <c r="O15" s="81" t="s">
        <v>151</v>
      </c>
      <c r="P15" s="81" t="s">
        <v>151</v>
      </c>
      <c r="Q15" s="81" t="s">
        <v>151</v>
      </c>
      <c r="R15" s="81"/>
    </row>
    <row r="16" s="165" customFormat="1" ht="21" customHeight="1" spans="1:18">
      <c r="A16" s="80" t="s">
        <v>175</v>
      </c>
      <c r="B16" s="79">
        <f t="shared" ref="B16:B21" si="12">C16-0.5</f>
        <v>13.5</v>
      </c>
      <c r="C16" s="79">
        <f t="shared" ref="C16:C21" si="13">D16-0.5</f>
        <v>14</v>
      </c>
      <c r="D16" s="79">
        <f t="shared" ref="D16:D21" si="14">E16-0.5</f>
        <v>14.5</v>
      </c>
      <c r="E16" s="79">
        <v>15</v>
      </c>
      <c r="F16" s="79">
        <f>E16+0.5</f>
        <v>15.5</v>
      </c>
      <c r="G16" s="79">
        <f>F16+0.5</f>
        <v>16</v>
      </c>
      <c r="H16" s="79">
        <f>G16+0.7</f>
        <v>16.7</v>
      </c>
      <c r="I16" s="79">
        <f>H16+0.7</f>
        <v>17.4</v>
      </c>
      <c r="J16" s="67"/>
      <c r="K16" s="81"/>
      <c r="L16" s="81" t="s">
        <v>151</v>
      </c>
      <c r="M16" s="81" t="s">
        <v>151</v>
      </c>
      <c r="N16" s="81" t="s">
        <v>151</v>
      </c>
      <c r="O16" s="81" t="s">
        <v>151</v>
      </c>
      <c r="P16" s="81" t="s">
        <v>151</v>
      </c>
      <c r="Q16" s="81" t="s">
        <v>151</v>
      </c>
      <c r="R16" s="81"/>
    </row>
    <row r="17" s="165" customFormat="1" ht="21" customHeight="1" spans="1:18">
      <c r="A17" s="80" t="s">
        <v>176</v>
      </c>
      <c r="B17" s="79">
        <f>C17</f>
        <v>10</v>
      </c>
      <c r="C17" s="79">
        <f>D17</f>
        <v>10</v>
      </c>
      <c r="D17" s="79">
        <f>E17</f>
        <v>10</v>
      </c>
      <c r="E17" s="79">
        <v>10</v>
      </c>
      <c r="F17" s="79">
        <f>E17</f>
        <v>10</v>
      </c>
      <c r="G17" s="79">
        <f>E17</f>
        <v>10</v>
      </c>
      <c r="H17" s="79">
        <f>E17</f>
        <v>10</v>
      </c>
      <c r="I17" s="79">
        <f>E17</f>
        <v>10</v>
      </c>
      <c r="J17" s="67"/>
      <c r="K17" s="81"/>
      <c r="L17" s="81" t="s">
        <v>151</v>
      </c>
      <c r="M17" s="81" t="s">
        <v>151</v>
      </c>
      <c r="N17" s="81" t="s">
        <v>151</v>
      </c>
      <c r="O17" s="81" t="s">
        <v>151</v>
      </c>
      <c r="P17" s="81" t="s">
        <v>151</v>
      </c>
      <c r="Q17" s="81" t="s">
        <v>151</v>
      </c>
      <c r="R17" s="81"/>
    </row>
    <row r="18" s="165" customFormat="1" ht="21" customHeight="1" spans="1:18">
      <c r="A18" s="80" t="s">
        <v>177</v>
      </c>
      <c r="B18" s="79">
        <f t="shared" ref="B18:B23" si="15">C18-1</f>
        <v>53</v>
      </c>
      <c r="C18" s="79">
        <f>D18-1</f>
        <v>54</v>
      </c>
      <c r="D18" s="79">
        <f t="shared" ref="D18:D23" si="16">E18-1</f>
        <v>55</v>
      </c>
      <c r="E18" s="79">
        <v>56</v>
      </c>
      <c r="F18" s="79">
        <f>E18+1</f>
        <v>57</v>
      </c>
      <c r="G18" s="79">
        <f>F18+1</f>
        <v>58</v>
      </c>
      <c r="H18" s="79">
        <f>G18+1.5</f>
        <v>59.5</v>
      </c>
      <c r="I18" s="79">
        <f>H18+1.5</f>
        <v>61</v>
      </c>
      <c r="J18" s="67"/>
      <c r="K18" s="81"/>
      <c r="L18" s="81" t="s">
        <v>171</v>
      </c>
      <c r="M18" s="81" t="s">
        <v>178</v>
      </c>
      <c r="N18" s="81" t="s">
        <v>179</v>
      </c>
      <c r="O18" s="81" t="s">
        <v>171</v>
      </c>
      <c r="P18" s="81" t="s">
        <v>153</v>
      </c>
      <c r="Q18" s="81" t="s">
        <v>171</v>
      </c>
      <c r="R18" s="81"/>
    </row>
    <row r="19" s="165" customFormat="1" ht="21" customHeight="1" spans="1:18">
      <c r="A19" s="80" t="s">
        <v>180</v>
      </c>
      <c r="B19" s="79">
        <f t="shared" si="15"/>
        <v>52</v>
      </c>
      <c r="C19" s="79">
        <f>D19-1</f>
        <v>53</v>
      </c>
      <c r="D19" s="79">
        <f t="shared" si="16"/>
        <v>54</v>
      </c>
      <c r="E19" s="79">
        <v>55</v>
      </c>
      <c r="F19" s="79">
        <f>E19+1</f>
        <v>56</v>
      </c>
      <c r="G19" s="79">
        <f>F19+1</f>
        <v>57</v>
      </c>
      <c r="H19" s="79">
        <f>G19+1.5</f>
        <v>58.5</v>
      </c>
      <c r="I19" s="79">
        <f>H19+1.5</f>
        <v>60</v>
      </c>
      <c r="J19" s="67"/>
      <c r="K19" s="81"/>
      <c r="L19" s="81" t="s">
        <v>151</v>
      </c>
      <c r="M19" s="81" t="s">
        <v>173</v>
      </c>
      <c r="N19" s="81" t="s">
        <v>173</v>
      </c>
      <c r="O19" s="81" t="s">
        <v>171</v>
      </c>
      <c r="P19" s="81" t="s">
        <v>181</v>
      </c>
      <c r="Q19" s="81" t="s">
        <v>171</v>
      </c>
      <c r="R19" s="81"/>
    </row>
    <row r="20" s="165" customFormat="1" ht="21" customHeight="1" spans="1:18">
      <c r="A20" s="80" t="s">
        <v>182</v>
      </c>
      <c r="B20" s="79">
        <f t="shared" si="12"/>
        <v>35</v>
      </c>
      <c r="C20" s="79">
        <f t="shared" si="13"/>
        <v>35.5</v>
      </c>
      <c r="D20" s="79">
        <f t="shared" si="14"/>
        <v>36</v>
      </c>
      <c r="E20" s="79">
        <v>36.5</v>
      </c>
      <c r="F20" s="79">
        <f t="shared" ref="F20:H20" si="17">E20+0.5</f>
        <v>37</v>
      </c>
      <c r="G20" s="79">
        <f t="shared" si="17"/>
        <v>37.5</v>
      </c>
      <c r="H20" s="79">
        <f t="shared" si="17"/>
        <v>38</v>
      </c>
      <c r="I20" s="79">
        <f t="shared" ref="I20:I24" si="18">H20</f>
        <v>38</v>
      </c>
      <c r="J20" s="67"/>
      <c r="K20" s="81"/>
      <c r="L20" s="81" t="s">
        <v>168</v>
      </c>
      <c r="M20" s="81" t="s">
        <v>151</v>
      </c>
      <c r="N20" s="81" t="s">
        <v>160</v>
      </c>
      <c r="O20" s="81" t="s">
        <v>151</v>
      </c>
      <c r="P20" s="81" t="s">
        <v>169</v>
      </c>
      <c r="Q20" s="81" t="s">
        <v>151</v>
      </c>
      <c r="R20" s="81"/>
    </row>
    <row r="21" s="165" customFormat="1" ht="19" customHeight="1" spans="1:18">
      <c r="A21" s="82" t="s">
        <v>183</v>
      </c>
      <c r="B21" s="79">
        <f t="shared" si="12"/>
        <v>26</v>
      </c>
      <c r="C21" s="79">
        <f t="shared" si="13"/>
        <v>26.5</v>
      </c>
      <c r="D21" s="79">
        <f t="shared" si="14"/>
        <v>27</v>
      </c>
      <c r="E21" s="79">
        <v>27.5</v>
      </c>
      <c r="F21" s="79">
        <f t="shared" ref="F21:H21" si="19">E21+0.5</f>
        <v>28</v>
      </c>
      <c r="G21" s="79">
        <f t="shared" si="19"/>
        <v>28.5</v>
      </c>
      <c r="H21" s="79">
        <f t="shared" si="19"/>
        <v>29</v>
      </c>
      <c r="I21" s="83">
        <f t="shared" si="18"/>
        <v>29</v>
      </c>
      <c r="J21" s="84"/>
      <c r="K21" s="81"/>
      <c r="L21" s="81" t="s">
        <v>151</v>
      </c>
      <c r="M21" s="81" t="s">
        <v>173</v>
      </c>
      <c r="N21" s="81" t="s">
        <v>173</v>
      </c>
      <c r="O21" s="81" t="s">
        <v>171</v>
      </c>
      <c r="P21" s="81" t="s">
        <v>171</v>
      </c>
      <c r="Q21" s="81" t="s">
        <v>171</v>
      </c>
      <c r="R21" s="81"/>
    </row>
    <row r="22" s="165" customFormat="1" ht="19" customHeight="1" spans="1:18">
      <c r="A22" s="80" t="s">
        <v>184</v>
      </c>
      <c r="B22" s="79">
        <f>C22</f>
        <v>15</v>
      </c>
      <c r="C22" s="79">
        <f t="shared" ref="C22:C24" si="20">D22</f>
        <v>15</v>
      </c>
      <c r="D22" s="79">
        <f>E22</f>
        <v>15</v>
      </c>
      <c r="E22" s="79">
        <v>15</v>
      </c>
      <c r="F22" s="79">
        <f t="shared" ref="F22:F24" si="21">E22</f>
        <v>15</v>
      </c>
      <c r="G22" s="79">
        <f>F22+2</f>
        <v>17</v>
      </c>
      <c r="H22" s="79">
        <f t="shared" ref="H22:H24" si="22">G22</f>
        <v>17</v>
      </c>
      <c r="I22" s="79">
        <f t="shared" si="18"/>
        <v>17</v>
      </c>
      <c r="J22" s="84"/>
      <c r="K22" s="81"/>
      <c r="L22" s="81" t="s">
        <v>168</v>
      </c>
      <c r="M22" s="81" t="s">
        <v>151</v>
      </c>
      <c r="N22" s="81" t="s">
        <v>160</v>
      </c>
      <c r="O22" s="81" t="s">
        <v>151</v>
      </c>
      <c r="P22" s="81" t="s">
        <v>169</v>
      </c>
      <c r="Q22" s="81" t="s">
        <v>151</v>
      </c>
      <c r="R22" s="81"/>
    </row>
    <row r="23" s="165" customFormat="1" ht="19" customHeight="1" spans="1:18">
      <c r="A23" s="82" t="s">
        <v>185</v>
      </c>
      <c r="B23" s="79">
        <f t="shared" si="15"/>
        <v>17</v>
      </c>
      <c r="C23" s="79">
        <f t="shared" si="20"/>
        <v>18</v>
      </c>
      <c r="D23" s="79">
        <f t="shared" si="16"/>
        <v>18</v>
      </c>
      <c r="E23" s="79">
        <v>19</v>
      </c>
      <c r="F23" s="79">
        <f t="shared" si="21"/>
        <v>19</v>
      </c>
      <c r="G23" s="79">
        <f>F23+1.5</f>
        <v>20.5</v>
      </c>
      <c r="H23" s="79">
        <f t="shared" si="22"/>
        <v>20.5</v>
      </c>
      <c r="I23" s="79">
        <f t="shared" si="18"/>
        <v>20.5</v>
      </c>
      <c r="J23" s="84"/>
      <c r="K23" s="81"/>
      <c r="L23" s="81" t="s">
        <v>168</v>
      </c>
      <c r="M23" s="81" t="s">
        <v>151</v>
      </c>
      <c r="N23" s="81" t="s">
        <v>160</v>
      </c>
      <c r="O23" s="81" t="s">
        <v>151</v>
      </c>
      <c r="P23" s="81" t="s">
        <v>169</v>
      </c>
      <c r="Q23" s="81" t="s">
        <v>151</v>
      </c>
      <c r="R23" s="81"/>
    </row>
    <row r="24" s="165" customFormat="1" ht="19" customHeight="1" spans="1:18">
      <c r="A24" s="80" t="s">
        <v>186</v>
      </c>
      <c r="B24" s="79">
        <f>C24</f>
        <v>3</v>
      </c>
      <c r="C24" s="79">
        <f t="shared" si="20"/>
        <v>3</v>
      </c>
      <c r="D24" s="79">
        <f>E24</f>
        <v>3</v>
      </c>
      <c r="E24" s="79">
        <v>3</v>
      </c>
      <c r="F24" s="79">
        <f t="shared" si="21"/>
        <v>3</v>
      </c>
      <c r="G24" s="79">
        <f>F24</f>
        <v>3</v>
      </c>
      <c r="H24" s="79">
        <f t="shared" si="22"/>
        <v>3</v>
      </c>
      <c r="I24" s="79">
        <f t="shared" si="18"/>
        <v>3</v>
      </c>
      <c r="J24" s="84"/>
      <c r="K24" s="81"/>
      <c r="L24" s="81" t="s">
        <v>171</v>
      </c>
      <c r="M24" s="81" t="s">
        <v>171</v>
      </c>
      <c r="N24" s="81" t="s">
        <v>171</v>
      </c>
      <c r="O24" s="81" t="s">
        <v>171</v>
      </c>
      <c r="P24" s="81" t="s">
        <v>171</v>
      </c>
      <c r="Q24" s="81" t="s">
        <v>171</v>
      </c>
      <c r="R24" s="81"/>
    </row>
    <row r="25" s="63" customFormat="1" ht="47" customHeight="1" spans="1:18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63" t="s">
        <v>212</v>
      </c>
      <c r="L25" s="86"/>
      <c r="M25" s="63" t="s">
        <v>188</v>
      </c>
      <c r="O25" s="63" t="s">
        <v>189</v>
      </c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24"/>
  </mergeCells>
  <pageMargins left="0.751388888888889" right="0.751388888888889" top="1" bottom="1" header="0.5" footer="0.5"/>
  <pageSetup paperSize="9" scale="68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2" workbookViewId="0">
      <selection activeCell="A18" sqref="A18:K18"/>
    </sheetView>
  </sheetViews>
  <sheetFormatPr defaultColWidth="10.1666666666667" defaultRowHeight="15.75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0.6833333333333" style="89" customWidth="1"/>
    <col min="6" max="6" width="18.6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ht="25.85" spans="1:13">
      <c r="A1" s="90" t="s">
        <v>213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3">
      <c r="A2" s="91" t="s">
        <v>37</v>
      </c>
      <c r="B2" s="92" t="s">
        <v>38</v>
      </c>
      <c r="C2" s="92"/>
      <c r="D2" s="93" t="s">
        <v>46</v>
      </c>
      <c r="E2" s="94" t="s">
        <v>47</v>
      </c>
      <c r="F2" s="95" t="s">
        <v>214</v>
      </c>
      <c r="G2" s="96" t="s">
        <v>53</v>
      </c>
      <c r="H2" s="96"/>
      <c r="I2" s="97" t="s">
        <v>41</v>
      </c>
      <c r="J2" s="96" t="s">
        <v>42</v>
      </c>
      <c r="K2" s="98"/>
    </row>
    <row r="3" spans="1:13">
      <c r="A3" s="99" t="s">
        <v>59</v>
      </c>
      <c r="B3" s="100">
        <v>16085</v>
      </c>
      <c r="C3" s="100"/>
      <c r="D3" s="101" t="s">
        <v>215</v>
      </c>
      <c r="E3" s="102">
        <v>46252</v>
      </c>
      <c r="F3" s="102"/>
      <c r="G3" s="102"/>
      <c r="H3" s="103" t="s">
        <v>216</v>
      </c>
      <c r="I3" s="103"/>
      <c r="J3" s="103"/>
      <c r="K3" s="104"/>
    </row>
    <row r="4" spans="1:13">
      <c r="A4" s="105" t="s">
        <v>56</v>
      </c>
      <c r="B4" s="106">
        <v>4</v>
      </c>
      <c r="C4" s="106">
        <v>6</v>
      </c>
      <c r="D4" s="107" t="s">
        <v>217</v>
      </c>
      <c r="E4" s="108" t="s">
        <v>218</v>
      </c>
      <c r="F4" s="108"/>
      <c r="G4" s="108"/>
      <c r="H4" s="107" t="s">
        <v>219</v>
      </c>
      <c r="I4" s="107"/>
      <c r="J4" s="109" t="s">
        <v>50</v>
      </c>
      <c r="K4" s="110" t="s">
        <v>51</v>
      </c>
    </row>
    <row r="5" spans="1:13">
      <c r="A5" s="105" t="s">
        <v>220</v>
      </c>
      <c r="B5" s="100">
        <v>8</v>
      </c>
      <c r="C5" s="100"/>
      <c r="D5" s="101" t="s">
        <v>218</v>
      </c>
      <c r="E5" s="101" t="s">
        <v>221</v>
      </c>
      <c r="F5" s="101" t="s">
        <v>222</v>
      </c>
      <c r="G5" s="101" t="s">
        <v>223</v>
      </c>
      <c r="H5" s="107" t="s">
        <v>224</v>
      </c>
      <c r="I5" s="107"/>
      <c r="J5" s="109" t="s">
        <v>50</v>
      </c>
      <c r="K5" s="110" t="s">
        <v>51</v>
      </c>
    </row>
    <row r="6" spans="1:13">
      <c r="A6" s="111" t="s">
        <v>225</v>
      </c>
      <c r="B6" s="112">
        <v>750</v>
      </c>
      <c r="C6" s="112"/>
      <c r="D6" s="113" t="s">
        <v>226</v>
      </c>
      <c r="E6" s="114"/>
      <c r="F6" s="115">
        <v>8278</v>
      </c>
      <c r="G6" s="113"/>
      <c r="H6" s="116" t="s">
        <v>227</v>
      </c>
      <c r="I6" s="116"/>
      <c r="J6" s="117" t="s">
        <v>50</v>
      </c>
      <c r="K6" s="118" t="s">
        <v>51</v>
      </c>
    </row>
    <row r="7" spans="1:13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  <c r="M7" s="89">
        <v>2135</v>
      </c>
    </row>
    <row r="8" ht="34" customHeight="1" spans="1:13">
      <c r="A8" s="122" t="s">
        <v>228</v>
      </c>
      <c r="B8" s="95" t="s">
        <v>229</v>
      </c>
      <c r="C8" s="95" t="s">
        <v>230</v>
      </c>
      <c r="D8" s="95" t="s">
        <v>231</v>
      </c>
      <c r="E8" s="95" t="s">
        <v>232</v>
      </c>
      <c r="F8" s="95" t="s">
        <v>233</v>
      </c>
      <c r="G8" s="123" t="s">
        <v>234</v>
      </c>
      <c r="H8" s="124"/>
      <c r="I8" s="124"/>
      <c r="J8" s="124"/>
      <c r="K8" s="125"/>
      <c r="M8" s="89">
        <v>6143</v>
      </c>
    </row>
    <row r="9" spans="1:13">
      <c r="A9" s="105" t="s">
        <v>235</v>
      </c>
      <c r="B9" s="107"/>
      <c r="C9" s="109" t="s">
        <v>50</v>
      </c>
      <c r="D9" s="109" t="s">
        <v>51</v>
      </c>
      <c r="E9" s="101" t="s">
        <v>236</v>
      </c>
      <c r="F9" s="126" t="s">
        <v>237</v>
      </c>
      <c r="G9" s="127"/>
      <c r="H9" s="128"/>
      <c r="I9" s="128"/>
      <c r="J9" s="128"/>
      <c r="K9" s="129"/>
    </row>
    <row r="10" spans="1:13">
      <c r="A10" s="105" t="s">
        <v>238</v>
      </c>
      <c r="B10" s="107"/>
      <c r="C10" s="109" t="s">
        <v>50</v>
      </c>
      <c r="D10" s="109" t="s">
        <v>51</v>
      </c>
      <c r="E10" s="101" t="s">
        <v>239</v>
      </c>
      <c r="F10" s="126" t="s">
        <v>197</v>
      </c>
      <c r="G10" s="127" t="s">
        <v>240</v>
      </c>
      <c r="H10" s="128"/>
      <c r="I10" s="128"/>
      <c r="J10" s="128"/>
      <c r="K10" s="129"/>
    </row>
    <row r="11" spans="1:13">
      <c r="A11" s="130" t="s">
        <v>198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3">
      <c r="A12" s="99" t="s">
        <v>73</v>
      </c>
      <c r="B12" s="109" t="s">
        <v>69</v>
      </c>
      <c r="C12" s="109" t="s">
        <v>70</v>
      </c>
      <c r="D12" s="126"/>
      <c r="E12" s="101" t="s">
        <v>71</v>
      </c>
      <c r="F12" s="109" t="s">
        <v>69</v>
      </c>
      <c r="G12" s="109" t="s">
        <v>70</v>
      </c>
      <c r="H12" s="109"/>
      <c r="I12" s="101" t="s">
        <v>241</v>
      </c>
      <c r="J12" s="109" t="s">
        <v>69</v>
      </c>
      <c r="K12" s="110" t="s">
        <v>70</v>
      </c>
    </row>
    <row r="13" spans="1:13">
      <c r="A13" s="99" t="s">
        <v>76</v>
      </c>
      <c r="B13" s="109" t="s">
        <v>69</v>
      </c>
      <c r="C13" s="109" t="s">
        <v>70</v>
      </c>
      <c r="D13" s="126"/>
      <c r="E13" s="101" t="s">
        <v>81</v>
      </c>
      <c r="F13" s="109" t="s">
        <v>69</v>
      </c>
      <c r="G13" s="109" t="s">
        <v>70</v>
      </c>
      <c r="H13" s="109"/>
      <c r="I13" s="101" t="s">
        <v>242</v>
      </c>
      <c r="J13" s="109" t="s">
        <v>69</v>
      </c>
      <c r="K13" s="110" t="s">
        <v>70</v>
      </c>
    </row>
    <row r="14" ht="16.5" spans="1:13">
      <c r="A14" s="111" t="s">
        <v>243</v>
      </c>
      <c r="B14" s="117" t="s">
        <v>69</v>
      </c>
      <c r="C14" s="117" t="s">
        <v>70</v>
      </c>
      <c r="D14" s="114"/>
      <c r="E14" s="113" t="s">
        <v>244</v>
      </c>
      <c r="F14" s="117" t="s">
        <v>69</v>
      </c>
      <c r="G14" s="117" t="s">
        <v>70</v>
      </c>
      <c r="H14" s="117"/>
      <c r="I14" s="113" t="s">
        <v>245</v>
      </c>
      <c r="J14" s="117" t="s">
        <v>69</v>
      </c>
      <c r="K14" s="118" t="s">
        <v>70</v>
      </c>
    </row>
    <row r="15" ht="16.5" spans="1:13">
      <c r="A15" s="119"/>
      <c r="B15" s="133"/>
      <c r="C15" s="133"/>
      <c r="D15" s="120"/>
      <c r="E15" s="119"/>
      <c r="F15" s="133"/>
      <c r="G15" s="133"/>
      <c r="H15" s="133"/>
      <c r="I15" s="119"/>
      <c r="J15" s="133"/>
      <c r="K15" s="133"/>
    </row>
    <row r="16" s="87" customFormat="1" spans="1:13">
      <c r="A16" s="91" t="s">
        <v>246</v>
      </c>
      <c r="B16" s="97"/>
      <c r="C16" s="97"/>
      <c r="D16" s="97"/>
      <c r="E16" s="97"/>
      <c r="F16" s="97"/>
      <c r="G16" s="97"/>
      <c r="H16" s="97"/>
      <c r="I16" s="97"/>
      <c r="J16" s="97"/>
      <c r="K16" s="134"/>
    </row>
    <row r="17" spans="1:11">
      <c r="A17" s="105" t="s">
        <v>247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35"/>
    </row>
    <row r="18" spans="1:11">
      <c r="A18" s="105" t="s">
        <v>248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35"/>
    </row>
    <row r="19" spans="1:11">
      <c r="A19" s="136" t="s">
        <v>249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10"/>
    </row>
    <row r="20" spans="1:11">
      <c r="A20" s="137" t="s">
        <v>250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9"/>
    </row>
    <row r="21" spans="1:11">
      <c r="A21" s="137" t="s">
        <v>251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9"/>
    </row>
    <row r="22" spans="1:11">
      <c r="A22" s="137" t="s">
        <v>252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9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2"/>
    </row>
    <row r="24" spans="1:11">
      <c r="A24" s="105" t="s">
        <v>109</v>
      </c>
      <c r="B24" s="107"/>
      <c r="C24" s="109" t="s">
        <v>50</v>
      </c>
      <c r="D24" s="109" t="s">
        <v>51</v>
      </c>
      <c r="E24" s="103"/>
      <c r="F24" s="103"/>
      <c r="G24" s="103"/>
      <c r="H24" s="103"/>
      <c r="I24" s="103"/>
      <c r="J24" s="103"/>
      <c r="K24" s="104"/>
    </row>
    <row r="25" ht="16.5" spans="1:11">
      <c r="A25" s="143" t="s">
        <v>253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5"/>
    </row>
    <row r="26" ht="16.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254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9"/>
    </row>
    <row r="28" spans="1:11">
      <c r="A28" s="136" t="s">
        <v>255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10"/>
    </row>
    <row r="29" spans="1:11">
      <c r="A29" s="137" t="s">
        <v>256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9"/>
    </row>
    <row r="30" spans="1:11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52"/>
    </row>
    <row r="3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2"/>
    </row>
    <row r="32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2"/>
    </row>
    <row r="33" ht="23" customHeight="1" spans="1:13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2"/>
    </row>
    <row r="34" ht="23" customHeight="1" spans="1:13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39"/>
    </row>
    <row r="35" ht="23" customHeight="1" spans="1:13">
      <c r="A35" s="153"/>
      <c r="B35" s="138"/>
      <c r="C35" s="138"/>
      <c r="D35" s="138"/>
      <c r="E35" s="138"/>
      <c r="F35" s="138"/>
      <c r="G35" s="138"/>
      <c r="H35" s="138"/>
      <c r="I35" s="138"/>
      <c r="J35" s="138"/>
      <c r="K35" s="139"/>
    </row>
    <row r="36" ht="23" customHeight="1" spans="1:13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6"/>
    </row>
    <row r="37" ht="18.75" customHeight="1" spans="1:13">
      <c r="A37" s="157" t="s">
        <v>257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9"/>
    </row>
    <row r="38" s="88" customFormat="1" ht="18.75" customHeight="1" spans="1:13">
      <c r="A38" s="105" t="s">
        <v>258</v>
      </c>
      <c r="B38" s="107"/>
      <c r="C38" s="107"/>
      <c r="D38" s="103" t="s">
        <v>259</v>
      </c>
      <c r="E38" s="103"/>
      <c r="F38" s="160" t="s">
        <v>260</v>
      </c>
      <c r="G38" s="161"/>
      <c r="H38" s="107" t="s">
        <v>261</v>
      </c>
      <c r="I38" s="107"/>
      <c r="J38" s="107" t="s">
        <v>262</v>
      </c>
      <c r="K38" s="135"/>
    </row>
    <row r="39" ht="18.75" customHeight="1" spans="1:13">
      <c r="A39" s="105" t="s">
        <v>110</v>
      </c>
      <c r="B39" s="107" t="s">
        <v>263</v>
      </c>
      <c r="C39" s="107"/>
      <c r="D39" s="107"/>
      <c r="E39" s="107"/>
      <c r="F39" s="107"/>
      <c r="G39" s="107"/>
      <c r="H39" s="107"/>
      <c r="I39" s="107"/>
      <c r="J39" s="107"/>
      <c r="K39" s="135"/>
      <c r="M39" s="88"/>
    </row>
    <row r="40" ht="31" customHeight="1" spans="1:13">
      <c r="A40" s="105" t="s">
        <v>264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35"/>
    </row>
    <row r="41" ht="18.75" customHeight="1" spans="1:13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35"/>
    </row>
    <row r="42" ht="32" customHeight="1" spans="1:13">
      <c r="A42" s="111" t="s">
        <v>124</v>
      </c>
      <c r="B42" s="115" t="s">
        <v>211</v>
      </c>
      <c r="C42" s="115"/>
      <c r="D42" s="113" t="s">
        <v>265</v>
      </c>
      <c r="E42" s="114" t="s">
        <v>127</v>
      </c>
      <c r="F42" s="113" t="s">
        <v>128</v>
      </c>
      <c r="G42" s="162">
        <v>46139</v>
      </c>
      <c r="H42" s="163" t="s">
        <v>130</v>
      </c>
      <c r="I42" s="163"/>
      <c r="J42" s="115" t="s">
        <v>131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293370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zoomScale="80" zoomScaleNormal="80" workbookViewId="0">
      <selection activeCell="L25" sqref="L25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9" width="9.33333333333333" style="63" customWidth="1"/>
    <col min="10" max="10" width="1.33333333333333" style="63" customWidth="1"/>
    <col min="11" max="11" width="11.5" style="63" customWidth="1"/>
    <col min="12" max="12" width="11.6" style="63" customWidth="1"/>
    <col min="13" max="13" width="10.5" style="63" customWidth="1"/>
    <col min="14" max="14" width="8.375" style="63" customWidth="1"/>
    <col min="15" max="17" width="10.875" style="63" customWidth="1"/>
    <col min="18" max="18" width="11" style="63" customWidth="1"/>
    <col min="19" max="16384" width="9" style="63"/>
  </cols>
  <sheetData>
    <row r="1" s="63" customFormat="1" ht="30" customHeight="1" spans="1:18">
      <c r="A1" s="65" t="s">
        <v>135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64" customFormat="1" ht="25" customHeight="1" spans="1:18">
      <c r="A2" s="67" t="s">
        <v>46</v>
      </c>
      <c r="B2" s="68" t="s">
        <v>47</v>
      </c>
      <c r="C2" s="69"/>
      <c r="D2" s="70" t="s">
        <v>136</v>
      </c>
      <c r="E2" s="71" t="s">
        <v>53</v>
      </c>
      <c r="F2" s="71"/>
      <c r="G2" s="71"/>
      <c r="H2" s="71"/>
      <c r="I2" s="71"/>
      <c r="J2" s="72"/>
      <c r="K2" s="73" t="s">
        <v>41</v>
      </c>
      <c r="L2" s="74" t="s">
        <v>42</v>
      </c>
      <c r="M2" s="75"/>
      <c r="N2" s="75"/>
      <c r="O2" s="75"/>
      <c r="P2" s="75"/>
      <c r="Q2" s="75"/>
      <c r="R2" s="76"/>
    </row>
    <row r="3" s="64" customFormat="1" ht="23" customHeight="1" spans="1:18">
      <c r="A3" s="77" t="s">
        <v>137</v>
      </c>
      <c r="B3" s="78" t="s">
        <v>138</v>
      </c>
      <c r="C3" s="77"/>
      <c r="D3" s="77"/>
      <c r="E3" s="77"/>
      <c r="F3" s="77"/>
      <c r="G3" s="77"/>
      <c r="H3" s="77"/>
      <c r="I3" s="77"/>
      <c r="J3" s="67"/>
      <c r="K3" s="78" t="s">
        <v>139</v>
      </c>
      <c r="L3" s="77"/>
      <c r="M3" s="77"/>
      <c r="N3" s="77"/>
      <c r="O3" s="77"/>
      <c r="P3" s="77"/>
      <c r="Q3" s="77"/>
      <c r="R3" s="77"/>
    </row>
    <row r="4" s="64" customFormat="1" ht="23" customHeight="1" spans="1:18">
      <c r="A4" s="77"/>
      <c r="B4" s="79" t="s">
        <v>140</v>
      </c>
      <c r="C4" s="79" t="s">
        <v>94</v>
      </c>
      <c r="D4" s="79" t="s">
        <v>95</v>
      </c>
      <c r="E4" s="79" t="s">
        <v>96</v>
      </c>
      <c r="F4" s="79" t="s">
        <v>97</v>
      </c>
      <c r="G4" s="79" t="s">
        <v>98</v>
      </c>
      <c r="H4" s="79" t="s">
        <v>99</v>
      </c>
      <c r="I4" s="79" t="s">
        <v>141</v>
      </c>
      <c r="J4" s="67"/>
      <c r="K4" s="79" t="s">
        <v>140</v>
      </c>
      <c r="L4" s="79" t="s">
        <v>94</v>
      </c>
      <c r="M4" s="79" t="s">
        <v>95</v>
      </c>
      <c r="N4" s="79" t="s">
        <v>96</v>
      </c>
      <c r="O4" s="79" t="s">
        <v>97</v>
      </c>
      <c r="P4" s="79" t="s">
        <v>98</v>
      </c>
      <c r="Q4" s="79" t="s">
        <v>99</v>
      </c>
      <c r="R4" s="79" t="s">
        <v>141</v>
      </c>
    </row>
    <row r="5" s="64" customFormat="1" ht="23" customHeight="1" spans="1:18">
      <c r="A5" s="77"/>
      <c r="B5" s="79" t="s">
        <v>142</v>
      </c>
      <c r="C5" s="79" t="s">
        <v>143</v>
      </c>
      <c r="D5" s="79" t="s">
        <v>144</v>
      </c>
      <c r="E5" s="79" t="s">
        <v>145</v>
      </c>
      <c r="F5" s="79" t="s">
        <v>146</v>
      </c>
      <c r="G5" s="79" t="s">
        <v>147</v>
      </c>
      <c r="H5" s="79" t="s">
        <v>148</v>
      </c>
      <c r="I5" s="79" t="s">
        <v>149</v>
      </c>
      <c r="J5" s="67"/>
      <c r="K5" s="79" t="s">
        <v>142</v>
      </c>
      <c r="L5" s="79" t="s">
        <v>143</v>
      </c>
      <c r="M5" s="79" t="s">
        <v>144</v>
      </c>
      <c r="N5" s="79" t="s">
        <v>145</v>
      </c>
      <c r="O5" s="79" t="s">
        <v>146</v>
      </c>
      <c r="P5" s="79" t="s">
        <v>147</v>
      </c>
      <c r="Q5" s="79" t="s">
        <v>148</v>
      </c>
      <c r="R5" s="79" t="s">
        <v>149</v>
      </c>
    </row>
    <row r="6" s="64" customFormat="1" ht="21" customHeight="1" spans="1:18">
      <c r="A6" s="80" t="s">
        <v>150</v>
      </c>
      <c r="B6" s="79">
        <f t="shared" ref="B6:B8" si="0">C6-1</f>
        <v>72</v>
      </c>
      <c r="C6" s="79">
        <f t="shared" ref="C6:C8" si="1">D6-1</f>
        <v>73</v>
      </c>
      <c r="D6" s="79">
        <f t="shared" ref="D6:D8" si="2">E6-2</f>
        <v>74</v>
      </c>
      <c r="E6" s="79">
        <v>76</v>
      </c>
      <c r="F6" s="79">
        <f t="shared" ref="F6:F8" si="3">E6+2</f>
        <v>78</v>
      </c>
      <c r="G6" s="79">
        <f t="shared" ref="G6:G8" si="4">F6+2</f>
        <v>80</v>
      </c>
      <c r="H6" s="79">
        <f t="shared" ref="H6:H8" si="5">G6+1</f>
        <v>81</v>
      </c>
      <c r="I6" s="79">
        <f t="shared" ref="I6:I8" si="6">H6+1</f>
        <v>82</v>
      </c>
      <c r="J6" s="67"/>
      <c r="K6" s="81"/>
      <c r="L6" s="81" t="s">
        <v>151</v>
      </c>
      <c r="M6" s="81" t="s">
        <v>152</v>
      </c>
      <c r="N6" s="81" t="s">
        <v>151</v>
      </c>
      <c r="O6" s="81" t="s">
        <v>153</v>
      </c>
      <c r="P6" s="81" t="s">
        <v>154</v>
      </c>
      <c r="Q6" s="81" t="s">
        <v>153</v>
      </c>
      <c r="R6" s="81"/>
    </row>
    <row r="7" s="64" customFormat="1" ht="21" customHeight="1" spans="1:18">
      <c r="A7" s="80" t="s">
        <v>155</v>
      </c>
      <c r="B7" s="79">
        <f t="shared" si="0"/>
        <v>70</v>
      </c>
      <c r="C7" s="79">
        <f t="shared" si="1"/>
        <v>71</v>
      </c>
      <c r="D7" s="79">
        <f t="shared" si="2"/>
        <v>72</v>
      </c>
      <c r="E7" s="79">
        <v>74</v>
      </c>
      <c r="F7" s="79">
        <f t="shared" si="3"/>
        <v>76</v>
      </c>
      <c r="G7" s="79">
        <f t="shared" si="4"/>
        <v>78</v>
      </c>
      <c r="H7" s="79">
        <f t="shared" si="5"/>
        <v>79</v>
      </c>
      <c r="I7" s="79">
        <f t="shared" si="6"/>
        <v>80</v>
      </c>
      <c r="J7" s="67"/>
      <c r="K7" s="81"/>
      <c r="L7" s="81" t="s">
        <v>151</v>
      </c>
      <c r="M7" s="81">
        <f>0.3/0.3</f>
        <v>1</v>
      </c>
      <c r="N7" s="81" t="s">
        <v>152</v>
      </c>
      <c r="O7" s="81" t="s">
        <v>156</v>
      </c>
      <c r="P7" s="81" t="s">
        <v>157</v>
      </c>
      <c r="Q7" s="81" t="s">
        <v>156</v>
      </c>
      <c r="R7" s="81"/>
    </row>
    <row r="8" s="64" customFormat="1" ht="21" customHeight="1" spans="1:18">
      <c r="A8" s="80" t="s">
        <v>158</v>
      </c>
      <c r="B8" s="79">
        <f t="shared" si="0"/>
        <v>63</v>
      </c>
      <c r="C8" s="79">
        <f t="shared" si="1"/>
        <v>64</v>
      </c>
      <c r="D8" s="79">
        <f t="shared" si="2"/>
        <v>65</v>
      </c>
      <c r="E8" s="79">
        <v>67</v>
      </c>
      <c r="F8" s="79">
        <f t="shared" si="3"/>
        <v>69</v>
      </c>
      <c r="G8" s="79">
        <f t="shared" si="4"/>
        <v>71</v>
      </c>
      <c r="H8" s="79">
        <f t="shared" si="5"/>
        <v>72</v>
      </c>
      <c r="I8" s="79">
        <f t="shared" si="6"/>
        <v>73</v>
      </c>
      <c r="J8" s="67"/>
      <c r="K8" s="81"/>
      <c r="L8" s="81" t="s">
        <v>151</v>
      </c>
      <c r="M8" s="81" t="s">
        <v>151</v>
      </c>
      <c r="N8" s="81" t="s">
        <v>151</v>
      </c>
      <c r="O8" s="81" t="s">
        <v>151</v>
      </c>
      <c r="P8" s="81" t="s">
        <v>151</v>
      </c>
      <c r="Q8" s="81" t="s">
        <v>151</v>
      </c>
      <c r="R8" s="81"/>
    </row>
    <row r="9" s="64" customFormat="1" ht="21" customHeight="1" spans="1:18">
      <c r="A9" s="80" t="s">
        <v>159</v>
      </c>
      <c r="B9" s="79">
        <f t="shared" ref="B9:B11" si="7">C9-4</f>
        <v>112</v>
      </c>
      <c r="C9" s="79">
        <f t="shared" ref="C9:C11" si="8">D9-4</f>
        <v>116</v>
      </c>
      <c r="D9" s="79">
        <f t="shared" ref="D9:D11" si="9">E9-4</f>
        <v>120</v>
      </c>
      <c r="E9" s="79">
        <v>124</v>
      </c>
      <c r="F9" s="79">
        <f t="shared" ref="F9:F11" si="10">E9+4</f>
        <v>128</v>
      </c>
      <c r="G9" s="79">
        <f>F9+4</f>
        <v>132</v>
      </c>
      <c r="H9" s="79">
        <f t="shared" ref="H9:H11" si="11">G9+6</f>
        <v>138</v>
      </c>
      <c r="I9" s="79">
        <f>H9+6</f>
        <v>144</v>
      </c>
      <c r="J9" s="67"/>
      <c r="K9" s="81"/>
      <c r="L9" s="81" t="s">
        <v>151</v>
      </c>
      <c r="M9" s="81" t="s">
        <v>151</v>
      </c>
      <c r="N9" s="81" t="s">
        <v>160</v>
      </c>
      <c r="O9" s="81" t="s">
        <v>151</v>
      </c>
      <c r="P9" s="81" t="s">
        <v>151</v>
      </c>
      <c r="Q9" s="81" t="s">
        <v>151</v>
      </c>
      <c r="R9" s="81"/>
    </row>
    <row r="10" s="64" customFormat="1" ht="21" customHeight="1" spans="1:18">
      <c r="A10" s="80" t="s">
        <v>161</v>
      </c>
      <c r="B10" s="79">
        <f t="shared" si="7"/>
        <v>108</v>
      </c>
      <c r="C10" s="79">
        <f t="shared" si="8"/>
        <v>112</v>
      </c>
      <c r="D10" s="79">
        <f t="shared" si="9"/>
        <v>116</v>
      </c>
      <c r="E10" s="79">
        <v>120</v>
      </c>
      <c r="F10" s="79">
        <f t="shared" si="10"/>
        <v>124</v>
      </c>
      <c r="G10" s="79">
        <f>F10+5</f>
        <v>129</v>
      </c>
      <c r="H10" s="79">
        <f t="shared" si="11"/>
        <v>135</v>
      </c>
      <c r="I10" s="79">
        <f>H10+7</f>
        <v>142</v>
      </c>
      <c r="J10" s="67"/>
      <c r="K10" s="81"/>
      <c r="L10" s="81" t="s">
        <v>151</v>
      </c>
      <c r="M10" s="81" t="s">
        <v>151</v>
      </c>
      <c r="N10" s="81" t="s">
        <v>151</v>
      </c>
      <c r="O10" s="81" t="s">
        <v>151</v>
      </c>
      <c r="P10" s="81" t="s">
        <v>151</v>
      </c>
      <c r="Q10" s="81" t="s">
        <v>151</v>
      </c>
      <c r="R10" s="81"/>
    </row>
    <row r="11" s="64" customFormat="1" ht="21" customHeight="1" spans="1:18">
      <c r="A11" s="80" t="s">
        <v>162</v>
      </c>
      <c r="B11" s="79">
        <f t="shared" si="7"/>
        <v>108</v>
      </c>
      <c r="C11" s="79">
        <f t="shared" si="8"/>
        <v>112</v>
      </c>
      <c r="D11" s="79">
        <f t="shared" si="9"/>
        <v>116</v>
      </c>
      <c r="E11" s="79">
        <v>120</v>
      </c>
      <c r="F11" s="79">
        <f t="shared" si="10"/>
        <v>124</v>
      </c>
      <c r="G11" s="79">
        <f>F11+5</f>
        <v>129</v>
      </c>
      <c r="H11" s="79">
        <f t="shared" si="11"/>
        <v>135</v>
      </c>
      <c r="I11" s="79">
        <f>H11+7</f>
        <v>142</v>
      </c>
      <c r="J11" s="67"/>
      <c r="K11" s="81"/>
      <c r="L11" s="81" t="s">
        <v>163</v>
      </c>
      <c r="M11" s="81" t="s">
        <v>164</v>
      </c>
      <c r="N11" s="81" t="s">
        <v>165</v>
      </c>
      <c r="O11" s="81" t="s">
        <v>166</v>
      </c>
      <c r="P11" s="81" t="s">
        <v>163</v>
      </c>
      <c r="Q11" s="81" t="s">
        <v>163</v>
      </c>
      <c r="R11" s="81"/>
    </row>
    <row r="12" s="64" customFormat="1" ht="21" customHeight="1" spans="1:18">
      <c r="A12" s="80" t="s">
        <v>167</v>
      </c>
      <c r="B12" s="79">
        <f>C12-1.2</f>
        <v>45.9</v>
      </c>
      <c r="C12" s="79">
        <f>D12-1.2</f>
        <v>47.1</v>
      </c>
      <c r="D12" s="79">
        <f>E12-1.2</f>
        <v>48.3</v>
      </c>
      <c r="E12" s="79">
        <v>49.5</v>
      </c>
      <c r="F12" s="79">
        <f>E12+1.2</f>
        <v>50.7</v>
      </c>
      <c r="G12" s="79">
        <f>F12+1.2</f>
        <v>51.9</v>
      </c>
      <c r="H12" s="79">
        <f>G12+1.4</f>
        <v>53.3</v>
      </c>
      <c r="I12" s="79">
        <f>H12+1.4</f>
        <v>54.7</v>
      </c>
      <c r="J12" s="67"/>
      <c r="K12" s="81"/>
      <c r="L12" s="81" t="s">
        <v>168</v>
      </c>
      <c r="M12" s="81" t="s">
        <v>151</v>
      </c>
      <c r="N12" s="81" t="s">
        <v>160</v>
      </c>
      <c r="O12" s="81" t="s">
        <v>151</v>
      </c>
      <c r="P12" s="81" t="s">
        <v>169</v>
      </c>
      <c r="Q12" s="81" t="s">
        <v>151</v>
      </c>
      <c r="R12" s="81"/>
    </row>
    <row r="13" s="64" customFormat="1" ht="21" customHeight="1" spans="1:18">
      <c r="A13" s="80" t="s">
        <v>170</v>
      </c>
      <c r="B13" s="79">
        <f>C13-0.6</f>
        <v>62.6</v>
      </c>
      <c r="C13" s="79">
        <f>D13-0.6</f>
        <v>63.2</v>
      </c>
      <c r="D13" s="79">
        <f>E13-1.2</f>
        <v>63.8</v>
      </c>
      <c r="E13" s="79">
        <v>65</v>
      </c>
      <c r="F13" s="79">
        <f>E13+1.2</f>
        <v>66.2</v>
      </c>
      <c r="G13" s="79">
        <f>F13+1.2</f>
        <v>67.4</v>
      </c>
      <c r="H13" s="79">
        <f>G13+0.6</f>
        <v>68</v>
      </c>
      <c r="I13" s="79">
        <f>H13+0.6</f>
        <v>68.6</v>
      </c>
      <c r="J13" s="67"/>
      <c r="K13" s="81"/>
      <c r="L13" s="81" t="s">
        <v>171</v>
      </c>
      <c r="M13" s="81" t="s">
        <v>171</v>
      </c>
      <c r="N13" s="81" t="s">
        <v>171</v>
      </c>
      <c r="O13" s="81" t="s">
        <v>171</v>
      </c>
      <c r="P13" s="81" t="s">
        <v>171</v>
      </c>
      <c r="Q13" s="81" t="s">
        <v>171</v>
      </c>
      <c r="R13" s="81"/>
    </row>
    <row r="14" s="64" customFormat="1" ht="21" customHeight="1" spans="1:18">
      <c r="A14" s="82" t="s">
        <v>172</v>
      </c>
      <c r="B14" s="79">
        <f>C14-0.8</f>
        <v>23.1</v>
      </c>
      <c r="C14" s="79">
        <f>D14-0.8</f>
        <v>23.9</v>
      </c>
      <c r="D14" s="79">
        <f>E14-0.8</f>
        <v>24.7</v>
      </c>
      <c r="E14" s="79">
        <v>25.5</v>
      </c>
      <c r="F14" s="79">
        <f>E14+0.8</f>
        <v>26.3</v>
      </c>
      <c r="G14" s="79">
        <f>F14+0.8</f>
        <v>27.1</v>
      </c>
      <c r="H14" s="79">
        <f>G14+1.3</f>
        <v>28.4</v>
      </c>
      <c r="I14" s="79">
        <f>H14+1.3</f>
        <v>29.7</v>
      </c>
      <c r="J14" s="67"/>
      <c r="K14" s="81"/>
      <c r="L14" s="81" t="s">
        <v>151</v>
      </c>
      <c r="M14" s="81" t="s">
        <v>173</v>
      </c>
      <c r="N14" s="81" t="s">
        <v>173</v>
      </c>
      <c r="O14" s="81" t="s">
        <v>171</v>
      </c>
      <c r="P14" s="81" t="s">
        <v>171</v>
      </c>
      <c r="Q14" s="81" t="s">
        <v>171</v>
      </c>
      <c r="R14" s="81"/>
    </row>
    <row r="15" s="64" customFormat="1" ht="21" customHeight="1" spans="1:18">
      <c r="A15" s="80" t="s">
        <v>174</v>
      </c>
      <c r="B15" s="79">
        <f>C15-0.7</f>
        <v>18.9</v>
      </c>
      <c r="C15" s="79">
        <f>D15-0.7</f>
        <v>19.6</v>
      </c>
      <c r="D15" s="79">
        <f>E15-0.7</f>
        <v>20.3</v>
      </c>
      <c r="E15" s="79">
        <v>21</v>
      </c>
      <c r="F15" s="79">
        <f>E15+0.7</f>
        <v>21.7</v>
      </c>
      <c r="G15" s="79">
        <f>F15+0.7</f>
        <v>22.4</v>
      </c>
      <c r="H15" s="79">
        <f>G15+1</f>
        <v>23.4</v>
      </c>
      <c r="I15" s="79">
        <f>H15+1</f>
        <v>24.4</v>
      </c>
      <c r="J15" s="67"/>
      <c r="K15" s="81"/>
      <c r="L15" s="81" t="s">
        <v>151</v>
      </c>
      <c r="M15" s="81" t="s">
        <v>151</v>
      </c>
      <c r="N15" s="81" t="s">
        <v>151</v>
      </c>
      <c r="O15" s="81" t="s">
        <v>151</v>
      </c>
      <c r="P15" s="81" t="s">
        <v>151</v>
      </c>
      <c r="Q15" s="81" t="s">
        <v>151</v>
      </c>
      <c r="R15" s="81"/>
    </row>
    <row r="16" s="64" customFormat="1" ht="21" customHeight="1" spans="1:18">
      <c r="A16" s="80" t="s">
        <v>175</v>
      </c>
      <c r="B16" s="79">
        <f t="shared" ref="B16:B21" si="12">C16-0.5</f>
        <v>13.5</v>
      </c>
      <c r="C16" s="79">
        <f t="shared" ref="C16:C21" si="13">D16-0.5</f>
        <v>14</v>
      </c>
      <c r="D16" s="79">
        <f t="shared" ref="D16:D21" si="14">E16-0.5</f>
        <v>14.5</v>
      </c>
      <c r="E16" s="79">
        <v>15</v>
      </c>
      <c r="F16" s="79">
        <f>E16+0.5</f>
        <v>15.5</v>
      </c>
      <c r="G16" s="79">
        <f>F16+0.5</f>
        <v>16</v>
      </c>
      <c r="H16" s="79">
        <f>G16+0.7</f>
        <v>16.7</v>
      </c>
      <c r="I16" s="79">
        <f>H16+0.7</f>
        <v>17.4</v>
      </c>
      <c r="J16" s="67"/>
      <c r="K16" s="81"/>
      <c r="L16" s="81" t="s">
        <v>151</v>
      </c>
      <c r="M16" s="81" t="s">
        <v>151</v>
      </c>
      <c r="N16" s="81" t="s">
        <v>151</v>
      </c>
      <c r="O16" s="81" t="s">
        <v>151</v>
      </c>
      <c r="P16" s="81" t="s">
        <v>151</v>
      </c>
      <c r="Q16" s="81" t="s">
        <v>151</v>
      </c>
      <c r="R16" s="81"/>
    </row>
    <row r="17" s="64" customFormat="1" ht="21" customHeight="1" spans="1:18">
      <c r="A17" s="80" t="s">
        <v>176</v>
      </c>
      <c r="B17" s="79">
        <f>C17</f>
        <v>10</v>
      </c>
      <c r="C17" s="79">
        <f>D17</f>
        <v>10</v>
      </c>
      <c r="D17" s="79">
        <f>E17</f>
        <v>10</v>
      </c>
      <c r="E17" s="79">
        <v>10</v>
      </c>
      <c r="F17" s="79">
        <f>E17</f>
        <v>10</v>
      </c>
      <c r="G17" s="79">
        <f>E17</f>
        <v>10</v>
      </c>
      <c r="H17" s="79">
        <f>E17</f>
        <v>10</v>
      </c>
      <c r="I17" s="79">
        <f>E17</f>
        <v>10</v>
      </c>
      <c r="J17" s="67"/>
      <c r="K17" s="81"/>
      <c r="L17" s="81" t="s">
        <v>151</v>
      </c>
      <c r="M17" s="81" t="s">
        <v>151</v>
      </c>
      <c r="N17" s="81" t="s">
        <v>151</v>
      </c>
      <c r="O17" s="81" t="s">
        <v>151</v>
      </c>
      <c r="P17" s="81" t="s">
        <v>151</v>
      </c>
      <c r="Q17" s="81" t="s">
        <v>151</v>
      </c>
      <c r="R17" s="81"/>
    </row>
    <row r="18" s="64" customFormat="1" ht="21" customHeight="1" spans="1:18">
      <c r="A18" s="80" t="s">
        <v>177</v>
      </c>
      <c r="B18" s="79">
        <f t="shared" ref="B18:B23" si="15">C18-1</f>
        <v>53</v>
      </c>
      <c r="C18" s="79">
        <f>D18-1</f>
        <v>54</v>
      </c>
      <c r="D18" s="79">
        <f t="shared" ref="D18:D23" si="16">E18-1</f>
        <v>55</v>
      </c>
      <c r="E18" s="79">
        <v>56</v>
      </c>
      <c r="F18" s="79">
        <f>E18+1</f>
        <v>57</v>
      </c>
      <c r="G18" s="79">
        <f>F18+1</f>
        <v>58</v>
      </c>
      <c r="H18" s="79">
        <f>G18+1.5</f>
        <v>59.5</v>
      </c>
      <c r="I18" s="79">
        <f>H18+1.5</f>
        <v>61</v>
      </c>
      <c r="J18" s="67"/>
      <c r="K18" s="81"/>
      <c r="L18" s="81" t="s">
        <v>171</v>
      </c>
      <c r="M18" s="81" t="s">
        <v>178</v>
      </c>
      <c r="N18" s="81" t="s">
        <v>179</v>
      </c>
      <c r="O18" s="81" t="s">
        <v>171</v>
      </c>
      <c r="P18" s="81" t="s">
        <v>153</v>
      </c>
      <c r="Q18" s="81" t="s">
        <v>171</v>
      </c>
      <c r="R18" s="81"/>
    </row>
    <row r="19" s="64" customFormat="1" ht="21" customHeight="1" spans="1:18">
      <c r="A19" s="80" t="s">
        <v>180</v>
      </c>
      <c r="B19" s="79">
        <f t="shared" si="15"/>
        <v>52</v>
      </c>
      <c r="C19" s="79">
        <f>D19-1</f>
        <v>53</v>
      </c>
      <c r="D19" s="79">
        <f t="shared" si="16"/>
        <v>54</v>
      </c>
      <c r="E19" s="79">
        <v>55</v>
      </c>
      <c r="F19" s="79">
        <f>E19+1</f>
        <v>56</v>
      </c>
      <c r="G19" s="79">
        <f>F19+1</f>
        <v>57</v>
      </c>
      <c r="H19" s="79">
        <f>G19+1.5</f>
        <v>58.5</v>
      </c>
      <c r="I19" s="79">
        <f>H19+1.5</f>
        <v>60</v>
      </c>
      <c r="J19" s="67"/>
      <c r="K19" s="81"/>
      <c r="L19" s="81" t="s">
        <v>151</v>
      </c>
      <c r="M19" s="81" t="s">
        <v>173</v>
      </c>
      <c r="N19" s="81" t="s">
        <v>173</v>
      </c>
      <c r="O19" s="81" t="s">
        <v>171</v>
      </c>
      <c r="P19" s="81" t="s">
        <v>181</v>
      </c>
      <c r="Q19" s="81" t="s">
        <v>171</v>
      </c>
      <c r="R19" s="81"/>
    </row>
    <row r="20" s="64" customFormat="1" ht="21" customHeight="1" spans="1:18">
      <c r="A20" s="80" t="s">
        <v>182</v>
      </c>
      <c r="B20" s="79">
        <f t="shared" si="12"/>
        <v>35</v>
      </c>
      <c r="C20" s="79">
        <f t="shared" si="13"/>
        <v>35.5</v>
      </c>
      <c r="D20" s="79">
        <f t="shared" si="14"/>
        <v>36</v>
      </c>
      <c r="E20" s="79">
        <v>36.5</v>
      </c>
      <c r="F20" s="79">
        <f t="shared" ref="F20:H20" si="17">E20+0.5</f>
        <v>37</v>
      </c>
      <c r="G20" s="79">
        <f t="shared" si="17"/>
        <v>37.5</v>
      </c>
      <c r="H20" s="79">
        <f t="shared" si="17"/>
        <v>38</v>
      </c>
      <c r="I20" s="79">
        <f t="shared" ref="I20:I24" si="18">H20</f>
        <v>38</v>
      </c>
      <c r="J20" s="67"/>
      <c r="K20" s="81"/>
      <c r="L20" s="81" t="s">
        <v>168</v>
      </c>
      <c r="M20" s="81" t="s">
        <v>151</v>
      </c>
      <c r="N20" s="81" t="s">
        <v>160</v>
      </c>
      <c r="O20" s="81" t="s">
        <v>151</v>
      </c>
      <c r="P20" s="81" t="s">
        <v>169</v>
      </c>
      <c r="Q20" s="81" t="s">
        <v>151</v>
      </c>
      <c r="R20" s="81"/>
    </row>
    <row r="21" s="64" customFormat="1" ht="19" customHeight="1" spans="1:18">
      <c r="A21" s="82" t="s">
        <v>183</v>
      </c>
      <c r="B21" s="79">
        <f t="shared" si="12"/>
        <v>26</v>
      </c>
      <c r="C21" s="79">
        <f t="shared" si="13"/>
        <v>26.5</v>
      </c>
      <c r="D21" s="79">
        <f t="shared" si="14"/>
        <v>27</v>
      </c>
      <c r="E21" s="79">
        <v>27.5</v>
      </c>
      <c r="F21" s="79">
        <f t="shared" ref="F21:H21" si="19">E21+0.5</f>
        <v>28</v>
      </c>
      <c r="G21" s="79">
        <f t="shared" si="19"/>
        <v>28.5</v>
      </c>
      <c r="H21" s="79">
        <f t="shared" si="19"/>
        <v>29</v>
      </c>
      <c r="I21" s="83">
        <f t="shared" si="18"/>
        <v>29</v>
      </c>
      <c r="J21" s="84"/>
      <c r="K21" s="81"/>
      <c r="L21" s="81" t="s">
        <v>151</v>
      </c>
      <c r="M21" s="81" t="s">
        <v>173</v>
      </c>
      <c r="N21" s="81" t="s">
        <v>173</v>
      </c>
      <c r="O21" s="81" t="s">
        <v>171</v>
      </c>
      <c r="P21" s="81" t="s">
        <v>171</v>
      </c>
      <c r="Q21" s="81" t="s">
        <v>171</v>
      </c>
      <c r="R21" s="81"/>
    </row>
    <row r="22" s="64" customFormat="1" ht="19" customHeight="1" spans="1:18">
      <c r="A22" s="80" t="s">
        <v>184</v>
      </c>
      <c r="B22" s="79">
        <f>C22</f>
        <v>15</v>
      </c>
      <c r="C22" s="79">
        <f t="shared" ref="C22:C24" si="20">D22</f>
        <v>15</v>
      </c>
      <c r="D22" s="79">
        <f>E22</f>
        <v>15</v>
      </c>
      <c r="E22" s="79">
        <v>15</v>
      </c>
      <c r="F22" s="79">
        <f t="shared" ref="F22:F24" si="21">E22</f>
        <v>15</v>
      </c>
      <c r="G22" s="79">
        <f>F22+2</f>
        <v>17</v>
      </c>
      <c r="H22" s="79">
        <f t="shared" ref="H22:H24" si="22">G22</f>
        <v>17</v>
      </c>
      <c r="I22" s="79">
        <f t="shared" si="18"/>
        <v>17</v>
      </c>
      <c r="J22" s="84"/>
      <c r="K22" s="81"/>
      <c r="L22" s="81" t="s">
        <v>168</v>
      </c>
      <c r="M22" s="81" t="s">
        <v>151</v>
      </c>
      <c r="N22" s="81" t="s">
        <v>160</v>
      </c>
      <c r="O22" s="81" t="s">
        <v>151</v>
      </c>
      <c r="P22" s="81" t="s">
        <v>169</v>
      </c>
      <c r="Q22" s="81" t="s">
        <v>151</v>
      </c>
      <c r="R22" s="81"/>
    </row>
    <row r="23" s="64" customFormat="1" ht="19" customHeight="1" spans="1:18">
      <c r="A23" s="82" t="s">
        <v>185</v>
      </c>
      <c r="B23" s="79">
        <f t="shared" si="15"/>
        <v>17</v>
      </c>
      <c r="C23" s="79">
        <f t="shared" si="20"/>
        <v>18</v>
      </c>
      <c r="D23" s="79">
        <f t="shared" si="16"/>
        <v>18</v>
      </c>
      <c r="E23" s="79">
        <v>19</v>
      </c>
      <c r="F23" s="79">
        <f t="shared" si="21"/>
        <v>19</v>
      </c>
      <c r="G23" s="79">
        <f>F23+1.5</f>
        <v>20.5</v>
      </c>
      <c r="H23" s="79">
        <f t="shared" si="22"/>
        <v>20.5</v>
      </c>
      <c r="I23" s="79">
        <f t="shared" si="18"/>
        <v>20.5</v>
      </c>
      <c r="J23" s="84"/>
      <c r="K23" s="81"/>
      <c r="L23" s="81" t="s">
        <v>168</v>
      </c>
      <c r="M23" s="81" t="s">
        <v>151</v>
      </c>
      <c r="N23" s="81" t="s">
        <v>160</v>
      </c>
      <c r="O23" s="81" t="s">
        <v>151</v>
      </c>
      <c r="P23" s="81" t="s">
        <v>169</v>
      </c>
      <c r="Q23" s="81" t="s">
        <v>151</v>
      </c>
      <c r="R23" s="81"/>
    </row>
    <row r="24" s="64" customFormat="1" ht="19" customHeight="1" spans="1:18">
      <c r="A24" s="80" t="s">
        <v>186</v>
      </c>
      <c r="B24" s="79">
        <f>C24</f>
        <v>3</v>
      </c>
      <c r="C24" s="79">
        <f t="shared" si="20"/>
        <v>3</v>
      </c>
      <c r="D24" s="79">
        <f>E24</f>
        <v>3</v>
      </c>
      <c r="E24" s="79">
        <v>3</v>
      </c>
      <c r="F24" s="79">
        <f t="shared" si="21"/>
        <v>3</v>
      </c>
      <c r="G24" s="79">
        <f>F24</f>
        <v>3</v>
      </c>
      <c r="H24" s="79">
        <f t="shared" si="22"/>
        <v>3</v>
      </c>
      <c r="I24" s="79">
        <f t="shared" si="18"/>
        <v>3</v>
      </c>
      <c r="J24" s="84"/>
      <c r="K24" s="81"/>
      <c r="L24" s="81" t="s">
        <v>171</v>
      </c>
      <c r="M24" s="81" t="s">
        <v>171</v>
      </c>
      <c r="N24" s="81" t="s">
        <v>171</v>
      </c>
      <c r="O24" s="81" t="s">
        <v>171</v>
      </c>
      <c r="P24" s="81" t="s">
        <v>171</v>
      </c>
      <c r="Q24" s="81" t="s">
        <v>171</v>
      </c>
      <c r="R24" s="81"/>
    </row>
    <row r="25" s="63" customFormat="1" ht="47" customHeight="1" spans="1:18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63" t="s">
        <v>266</v>
      </c>
      <c r="L25" s="86">
        <v>46138</v>
      </c>
      <c r="M25" s="63" t="s">
        <v>188</v>
      </c>
      <c r="O25" s="63" t="s">
        <v>189</v>
      </c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24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A11" sqref="A11:D11"/>
    </sheetView>
  </sheetViews>
  <sheetFormatPr defaultColWidth="8.1" defaultRowHeight="13.5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28" t="s">
        <v>268</v>
      </c>
      <c r="B2" s="29" t="s">
        <v>269</v>
      </c>
      <c r="C2" s="29" t="s">
        <v>270</v>
      </c>
      <c r="D2" s="29" t="s">
        <v>271</v>
      </c>
      <c r="E2" s="29" t="s">
        <v>272</v>
      </c>
      <c r="F2" s="29" t="s">
        <v>273</v>
      </c>
      <c r="G2" s="29" t="s">
        <v>274</v>
      </c>
      <c r="H2" s="29" t="s">
        <v>275</v>
      </c>
      <c r="I2" s="28" t="s">
        <v>276</v>
      </c>
      <c r="J2" s="28" t="s">
        <v>277</v>
      </c>
      <c r="K2" s="28" t="s">
        <v>278</v>
      </c>
      <c r="L2" s="28" t="s">
        <v>279</v>
      </c>
      <c r="M2" s="28" t="s">
        <v>280</v>
      </c>
      <c r="N2" s="29" t="s">
        <v>281</v>
      </c>
      <c r="O2" s="29" t="s">
        <v>282</v>
      </c>
    </row>
    <row r="3" s="2" customFormat="1" ht="18" customHeight="1" spans="1:15">
      <c r="A3" s="28"/>
      <c r="B3" s="56"/>
      <c r="C3" s="56"/>
      <c r="D3" s="56"/>
      <c r="E3" s="56"/>
      <c r="F3" s="56"/>
      <c r="G3" s="56"/>
      <c r="H3" s="56"/>
      <c r="I3" s="28" t="s">
        <v>283</v>
      </c>
      <c r="J3" s="28" t="s">
        <v>283</v>
      </c>
      <c r="K3" s="28" t="s">
        <v>283</v>
      </c>
      <c r="L3" s="28" t="s">
        <v>283</v>
      </c>
      <c r="M3" s="28" t="s">
        <v>283</v>
      </c>
      <c r="N3" s="56"/>
      <c r="O3" s="56"/>
    </row>
    <row r="4" s="2" customFormat="1" ht="18" customHeight="1" spans="1:15">
      <c r="A4" s="6">
        <v>1</v>
      </c>
      <c r="B4" s="31" t="s">
        <v>284</v>
      </c>
      <c r="C4" s="32" t="s">
        <v>285</v>
      </c>
      <c r="D4" s="14" t="s">
        <v>103</v>
      </c>
      <c r="E4" s="15" t="s">
        <v>47</v>
      </c>
      <c r="F4" s="13" t="s">
        <v>286</v>
      </c>
      <c r="G4" s="62" t="s">
        <v>79</v>
      </c>
      <c r="H4" s="10"/>
      <c r="I4" s="6">
        <v>1</v>
      </c>
      <c r="J4" s="6"/>
      <c r="K4" s="6">
        <v>1</v>
      </c>
      <c r="L4" s="6"/>
      <c r="M4" s="6">
        <v>1</v>
      </c>
      <c r="N4" s="10">
        <f>SUM(I4:M4)</f>
        <v>3</v>
      </c>
      <c r="O4" s="10"/>
    </row>
    <row r="5" s="2" customFormat="1" ht="18" customHeight="1" spans="1:15">
      <c r="A5" s="6">
        <v>2</v>
      </c>
      <c r="B5" s="31" t="s">
        <v>287</v>
      </c>
      <c r="C5" s="32" t="s">
        <v>285</v>
      </c>
      <c r="D5" s="14" t="s">
        <v>104</v>
      </c>
      <c r="E5" s="15" t="s">
        <v>47</v>
      </c>
      <c r="F5" s="13" t="s">
        <v>286</v>
      </c>
      <c r="G5" s="62" t="s">
        <v>79</v>
      </c>
      <c r="H5" s="10"/>
      <c r="I5" s="6"/>
      <c r="J5" s="6">
        <v>1</v>
      </c>
      <c r="K5" s="6"/>
      <c r="L5" s="6">
        <v>1</v>
      </c>
      <c r="M5" s="6">
        <v>1</v>
      </c>
      <c r="N5" s="10">
        <f>SUM(I5:M5)</f>
        <v>3</v>
      </c>
      <c r="O5" s="10"/>
    </row>
    <row r="6" s="2" customFormat="1" ht="18" customHeight="1" spans="1:15">
      <c r="A6" s="6">
        <v>3</v>
      </c>
      <c r="B6" s="31" t="s">
        <v>288</v>
      </c>
      <c r="C6" s="32" t="s">
        <v>285</v>
      </c>
      <c r="D6" s="14" t="s">
        <v>102</v>
      </c>
      <c r="E6" s="15" t="s">
        <v>47</v>
      </c>
      <c r="F6" s="13" t="s">
        <v>286</v>
      </c>
      <c r="G6" s="62" t="s">
        <v>79</v>
      </c>
      <c r="H6" s="10"/>
      <c r="I6" s="6">
        <v>1</v>
      </c>
      <c r="J6" s="6">
        <v>1</v>
      </c>
      <c r="K6" s="6"/>
      <c r="L6" s="6">
        <v>1</v>
      </c>
      <c r="M6" s="6"/>
      <c r="N6" s="10">
        <f>SUM(I6:M6)</f>
        <v>3</v>
      </c>
      <c r="O6" s="10"/>
    </row>
    <row r="7" s="2" customFormat="1" ht="18" customHeight="1" spans="1:15">
      <c r="A7" s="6">
        <v>4</v>
      </c>
      <c r="B7" s="31" t="s">
        <v>289</v>
      </c>
      <c r="C7" s="32" t="s">
        <v>285</v>
      </c>
      <c r="D7" s="14" t="s">
        <v>101</v>
      </c>
      <c r="E7" s="15" t="s">
        <v>47</v>
      </c>
      <c r="F7" s="13" t="s">
        <v>286</v>
      </c>
      <c r="G7" s="62" t="s">
        <v>79</v>
      </c>
      <c r="H7" s="10"/>
      <c r="I7" s="6">
        <v>1</v>
      </c>
      <c r="J7" s="6"/>
      <c r="K7" s="6">
        <v>1</v>
      </c>
      <c r="L7" s="6"/>
      <c r="M7" s="6">
        <v>1</v>
      </c>
      <c r="N7" s="10">
        <f>SUM(I7:M7)</f>
        <v>3</v>
      </c>
      <c r="O7" s="10"/>
    </row>
    <row r="8" s="2" customFormat="1" ht="18" customHeight="1" spans="1:15">
      <c r="A8" s="6"/>
      <c r="B8" s="31"/>
      <c r="C8" s="32"/>
      <c r="D8" s="14"/>
      <c r="E8" s="15"/>
      <c r="F8" s="13"/>
      <c r="G8" s="62"/>
      <c r="H8" s="10"/>
      <c r="I8" s="6"/>
      <c r="J8" s="6"/>
      <c r="K8" s="6"/>
      <c r="L8" s="6"/>
      <c r="M8" s="6"/>
      <c r="N8" s="10"/>
      <c r="O8" s="10"/>
    </row>
    <row r="9" s="2" customFormat="1" ht="18" customHeight="1" spans="1:15">
      <c r="A9" s="6"/>
      <c r="B9" s="15"/>
      <c r="C9" s="32"/>
      <c r="D9" s="14"/>
      <c r="E9" s="15"/>
      <c r="F9" s="13"/>
      <c r="G9" s="62"/>
      <c r="H9" s="10"/>
      <c r="I9" s="6"/>
      <c r="J9" s="6"/>
      <c r="K9" s="6"/>
      <c r="L9" s="6"/>
      <c r="M9" s="6"/>
      <c r="N9" s="10"/>
      <c r="O9" s="10"/>
    </row>
    <row r="10" s="1" customFormat="1" ht="14.25" customHeight="1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="4" customFormat="1" ht="29.25" customHeight="1" spans="1:15">
      <c r="A11" s="21" t="s">
        <v>290</v>
      </c>
      <c r="B11" s="22"/>
      <c r="C11" s="22"/>
      <c r="D11" s="23"/>
      <c r="E11" s="24"/>
      <c r="F11" s="42"/>
      <c r="G11" s="42"/>
      <c r="H11" s="42"/>
      <c r="I11" s="35"/>
      <c r="J11" s="21" t="s">
        <v>291</v>
      </c>
      <c r="K11" s="22"/>
      <c r="L11" s="22"/>
      <c r="M11" s="23"/>
      <c r="N11" s="22"/>
      <c r="O11" s="25"/>
    </row>
    <row r="12" s="1" customFormat="1" ht="72.95" customHeight="1" spans="1:15">
      <c r="A12" s="26" t="s">
        <v>292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2026-05-07T02:54:00Z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