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尺寸）" sheetId="14" state="hidden" r:id="rId6"/>
    <sheet name="验货尺寸表 （中期尺寸）" sheetId="16" r:id="rId7"/>
    <sheet name="验货尺寸表 （中期洗水尺寸2）" sheetId="17" r:id="rId8"/>
    <sheet name="尾期1" sheetId="5" r:id="rId9"/>
    <sheet name="尾期2" sheetId="15" state="hidden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Sheet1" sheetId="18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<sst xmlns="http://schemas.openxmlformats.org/spreadsheetml/2006/main" count="1627" uniqueCount="480">
  <si>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</si>
  <si>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</si>
  <si>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</si>
  <si>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</si>
  <si>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</si>
  <si>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</si>
  <si>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</si>
  <si>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</si>
  <si>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</si>
  <si>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</si>
  <si>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</si>
  <si>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</si>
  <si>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</si>
  <si>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</si>
  <si>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</si>
  <si>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</si>
  <si>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</si>
  <si>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</si>
  <si>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</si>
  <si>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</si>
  <si>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</si>
  <si>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</si>
  <si>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</si>
  <si>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</si>
  <si>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</si>
  <si>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</si>
  <si>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</si>
  <si>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</si>
  <si>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</si>
  <si>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</si>
  <si>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</si>
  <si>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</si>
  <si>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</si>
  <si>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</si>
  <si>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</si>
  <si>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</si>
  <si>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</si>
  <si>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</si>
  <si>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</si>
  <si>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</si>
  <si>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</si>
  <si>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</si>
  <si>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</si>
  <si>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</si>
  <si>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</si>
  <si>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</si>
  <si>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</si>
  <si>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</si>
  <si>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</si>
  <si>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</si>
  <si>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</si>
  <si>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</si>
  <si>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</si>
  <si>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</si>
  <si>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</si>
  <si>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</si>
  <si>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</si>
  <si>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</si>
  <si>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</si>
  <si>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</si>
  <si>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</si>
  <si>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</si>
  <si>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TAJJFO81933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</si>
  <si>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</si>
  <si>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</si>
  <si>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</si>
  <si>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</si>
  <si>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</si>
  <si>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</si>
  <si>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</si>
  <si>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</si>
  <si>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</si>
  <si>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</si>
  <si>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</si>
  <si>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</si>
  <si>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10500件</t>
  </si>
  <si>
    <t>包装预计完成日</t>
  </si>
  <si>
    <t>印花、刺绣确认样</t>
  </si>
  <si>
    <t>采购凭证编号：</t>
  </si>
  <si>
    <t>CGDD26041600018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</si>
  <si>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</si>
  <si>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</si>
  <si>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</si>
  <si>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</si>
  <si>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</si>
  <si>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</si>
  <si>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</si>
  <si>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</si>
  <si>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</si>
  <si>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</si>
  <si>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</si>
  <si>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</si>
  <si>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</si>
  <si>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</si>
  <si>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</si>
  <si>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</si>
  <si>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</si>
  <si>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</si>
  <si>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</si>
  <si>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</si>
  <si>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</si>
  <si>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</si>
  <si>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</si>
  <si>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</si>
  <si>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</si>
  <si>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</si>
  <si>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</si>
  <si>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</si>
  <si>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</si>
  <si>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</si>
  <si>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</si>
  <si>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</si>
  <si>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</si>
  <si>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</si>
  <si>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</si>
  <si>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</si>
  <si>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</si>
  <si>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</si>
  <si>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</si>
  <si>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</si>
  <si>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</si>
  <si>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</si>
  <si>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</si>
  <si>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</si>
  <si>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</si>
  <si>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</si>
  <si>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</si>
  <si>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</si>
  <si>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1.领嘴左右太细 及起角欠弯顺</t>
  </si>
  <si>
    <t>2.胸筒宽窄太细 及筒周骨位起皱</t>
  </si>
  <si>
    <t>3.上袖口扁机宽窄太细 另封苏骨位高低</t>
  </si>
  <si>
    <t>4.脚叉前后长短欠对称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</si>
  <si>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</si>
  <si>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</si>
  <si>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</si>
  <si>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</si>
  <si>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</si>
  <si>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</si>
  <si>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</si>
  <si>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</si>
  <si>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</si>
  <si>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</si>
  <si>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</si>
  <si>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</si>
  <si>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</si>
  <si>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</si>
  <si>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</si>
  <si>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</si>
  <si>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</si>
  <si>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</si>
  <si>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</si>
  <si>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</si>
  <si>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</si>
  <si>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</si>
  <si>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</si>
  <si>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</si>
  <si>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</si>
  <si>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</si>
  <si>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</si>
  <si>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</si>
  <si>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XXXXXL</t>
  </si>
  <si>
    <t>黑色L</t>
  </si>
  <si>
    <t>白色/XXL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</si>
  <si>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</si>
  <si>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</si>
  <si>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</si>
  <si>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</si>
  <si>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</si>
  <si>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</si>
  <si>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</si>
  <si>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</si>
  <si>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洗前/洗后</t>
  </si>
  <si>
    <t>后中长</t>
  </si>
  <si>
    <t>+1.5</t>
  </si>
  <si>
    <t>+2</t>
  </si>
  <si>
    <t>+1</t>
  </si>
  <si>
    <t>+1/+1.3</t>
  </si>
  <si>
    <t>+1/+1</t>
  </si>
  <si>
    <t>胸围</t>
  </si>
  <si>
    <t>-/-1</t>
  </si>
  <si>
    <t>-1/-2</t>
  </si>
  <si>
    <t>腰围</t>
  </si>
  <si>
    <t>+1/-1</t>
  </si>
  <si>
    <t>下摆</t>
  </si>
  <si>
    <t>106</t>
  </si>
  <si>
    <t>-/-</t>
  </si>
  <si>
    <t>+1/-2</t>
  </si>
  <si>
    <t>肩宽</t>
  </si>
  <si>
    <t>45.5</t>
  </si>
  <si>
    <t>+0.5</t>
  </si>
  <si>
    <t>-0.5</t>
  </si>
  <si>
    <t>-0.5/-0.5</t>
  </si>
  <si>
    <t>-0.4/-0.4</t>
  </si>
  <si>
    <t>肩点短袖长</t>
  </si>
  <si>
    <t>-</t>
  </si>
  <si>
    <t>袖肥</t>
  </si>
  <si>
    <t>19.5</t>
  </si>
  <si>
    <t>+0.2/-0.6</t>
  </si>
  <si>
    <t>袖口松量</t>
  </si>
  <si>
    <t>+0.3</t>
  </si>
  <si>
    <t>+0.2/+0.2</t>
  </si>
  <si>
    <t>底领高</t>
  </si>
  <si>
    <t>扁机领长</t>
  </si>
  <si>
    <t>领尖长</t>
  </si>
  <si>
    <t>-0.3</t>
  </si>
  <si>
    <t>门襟高</t>
  </si>
  <si>
    <t>门襟宽</t>
  </si>
  <si>
    <t>备注：</t>
  </si>
  <si>
    <t xml:space="preserve">     初期请洗测2-3件，有问题的另加测量数量。</t>
  </si>
  <si>
    <t>验货时间：4-14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</si>
  <si>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</si>
  <si>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</si>
  <si>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</si>
  <si>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</si>
  <si>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</si>
  <si>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</si>
  <si>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</si>
  <si>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</si>
  <si>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</si>
  <si>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</si>
  <si>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</si>
  <si>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</si>
  <si>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</si>
  <si>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黑色S/20 M/10 L/20 XXL/10 4XL/10 5XL/5</t>
  </si>
  <si>
    <t>素白M/10 XXL/10</t>
  </si>
  <si>
    <t>冰蓝色M/10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</si>
  <si>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</si>
  <si>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</si>
  <si>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</si>
  <si>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</si>
  <si>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1.前领起皱，及左右长短</t>
  </si>
  <si>
    <t>2.领嘴 左右太细 及起脚欠圆顺</t>
  </si>
  <si>
    <t>3.筒底起皱</t>
  </si>
  <si>
    <t>4.下级领松紧及扭纹</t>
  </si>
  <si>
    <t>5.脚叉长短 冚脚袖口外露毛边</t>
  </si>
  <si>
    <t>6.上袖欠分中夹底多布</t>
  </si>
  <si>
    <t>【整改的严重缺陷及整改复核时间】</t>
  </si>
  <si>
    <t>尾期复核品质情况</t>
  </si>
  <si>
    <t>TAJJFO82933</t>
  </si>
  <si>
    <t>4XL</t>
  </si>
  <si>
    <t>5XL</t>
  </si>
  <si>
    <t>黑色洗前</t>
  </si>
  <si>
    <t>黑色洗前/洗后</t>
  </si>
  <si>
    <t>蓝冰色洗前</t>
  </si>
  <si>
    <t>素白洗前</t>
  </si>
  <si>
    <t>+1.5/+1</t>
  </si>
  <si>
    <t>+1.5/+1.5</t>
  </si>
  <si>
    <t>1.5/+1.5</t>
  </si>
  <si>
    <t>-0.5/-0.8</t>
  </si>
  <si>
    <t>-2/-3</t>
  </si>
  <si>
    <t>-/-2</t>
  </si>
  <si>
    <t>+1/-</t>
  </si>
  <si>
    <t>-1/-1</t>
  </si>
  <si>
    <t>-1.5/-2</t>
  </si>
  <si>
    <t>-0.1/-0.1</t>
  </si>
  <si>
    <t>-0.2/-0.2</t>
  </si>
  <si>
    <t>+0.5/-0.3</t>
  </si>
  <si>
    <t>-0.2/-0.5</t>
  </si>
  <si>
    <t>-/-0.3</t>
  </si>
  <si>
    <t>+0.3/-</t>
  </si>
  <si>
    <t>+0.5/-</t>
  </si>
  <si>
    <t>+0.5/+0.3</t>
  </si>
  <si>
    <t>+0.5/+0.5</t>
  </si>
  <si>
    <t>-0.3/-0.3</t>
  </si>
  <si>
    <t>-0.4/-0.6</t>
  </si>
  <si>
    <t>-0.6/-0.6</t>
  </si>
  <si>
    <t>-0.2/-0.4</t>
  </si>
  <si>
    <t>-0.9/-0.9</t>
  </si>
  <si>
    <t>-0.2/-0.3</t>
  </si>
  <si>
    <t>验货时间：2-1</t>
  </si>
  <si>
    <t>黑色</t>
  </si>
  <si>
    <t>素白</t>
  </si>
  <si>
    <t>冰蓝色</t>
  </si>
  <si>
    <t>冰蓝</t>
  </si>
  <si>
    <t>+1.5/+2</t>
  </si>
  <si>
    <t>+1/+0.5</t>
  </si>
  <si>
    <t>+0.5/+1</t>
  </si>
  <si>
    <t>-/+1</t>
  </si>
  <si>
    <t>-1/-</t>
  </si>
  <si>
    <t>+1/+2</t>
  </si>
  <si>
    <t>+2/+1</t>
  </si>
  <si>
    <t>+2/+2</t>
  </si>
  <si>
    <t>-0.2/-</t>
  </si>
  <si>
    <t>-1/-0.3</t>
  </si>
  <si>
    <t>-0.4/+0.6</t>
  </si>
  <si>
    <t>-0.5/-0.6</t>
  </si>
  <si>
    <t>-0.5/-</t>
  </si>
  <si>
    <t>-0.5/+0.5</t>
  </si>
  <si>
    <t>-/-0.5</t>
  </si>
  <si>
    <t>+0.2/-</t>
  </si>
  <si>
    <t>-/-0.2</t>
  </si>
  <si>
    <t>-/+0.5</t>
  </si>
  <si>
    <t>-0.4/-</t>
  </si>
  <si>
    <t>+0.2/+0.6</t>
  </si>
  <si>
    <t>+0.4/-</t>
  </si>
  <si>
    <t>-0.1/-</t>
  </si>
  <si>
    <t>验货时间：4-21</t>
  </si>
  <si>
    <t>+2/+1.5</t>
  </si>
  <si>
    <t>+1.5/+1.3</t>
  </si>
  <si>
    <t>-0.7/-0.7</t>
  </si>
  <si>
    <t>-0.3/-0.5</t>
  </si>
  <si>
    <t>+0.3/-0.3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</si>
  <si>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</si>
  <si>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</si>
  <si>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</si>
  <si>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</si>
  <si>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</si>
  <si>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</si>
  <si>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</si>
  <si>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</si>
  <si>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</si>
  <si>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</si>
  <si>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</si>
  <si>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</si>
  <si>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</si>
  <si>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</si>
  <si>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</si>
  <si>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</si>
  <si>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</si>
  <si>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</si>
  <si>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</si>
  <si>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</si>
  <si>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</si>
  <si>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</si>
  <si>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</si>
  <si>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</si>
  <si>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</si>
  <si>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</si>
  <si>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</si>
  <si>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</si>
  <si>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</si>
  <si>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</si>
  <si>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</si>
  <si>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</si>
  <si>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</si>
  <si>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</si>
  <si>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</si>
  <si>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</si>
  <si>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</si>
  <si>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</si>
  <si>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</si>
  <si>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1.内领下级领起扭</t>
  </si>
  <si>
    <t>2.前后领骨左右两端皱</t>
  </si>
  <si>
    <t>3.脏污、线头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</si>
  <si>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</si>
  <si>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</si>
  <si>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</si>
  <si>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</si>
  <si>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</si>
  <si>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</si>
  <si>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</si>
  <si>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</si>
  <si>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</si>
  <si>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</si>
  <si>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</si>
  <si>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</si>
  <si>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产品名称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</si>
  <si>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</si>
  <si>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</si>
  <si>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</si>
  <si>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</si>
  <si>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</si>
  <si>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</si>
  <si>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</si>
  <si>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</si>
  <si>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</si>
  <si>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</si>
  <si>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</si>
  <si>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</si>
  <si>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</si>
  <si>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</si>
  <si>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-1/+1</t>
  </si>
  <si>
    <t>-2/-2.5</t>
  </si>
  <si>
    <t>+2/-</t>
  </si>
  <si>
    <t>+0.3/+0.3</t>
  </si>
  <si>
    <t>+0.6/+0.5</t>
  </si>
  <si>
    <t>-/+0.7</t>
  </si>
  <si>
    <t>-/+0.3</t>
  </si>
  <si>
    <t>+1/+1.2</t>
  </si>
  <si>
    <t>+0.5/+0.2</t>
  </si>
  <si>
    <t>+1.2/+1</t>
  </si>
  <si>
    <t>+0.4/+0.5</t>
  </si>
  <si>
    <t>+0.2/-0.5</t>
  </si>
  <si>
    <t>+0.5/-0.5</t>
  </si>
  <si>
    <t>+0.8/+0.5</t>
  </si>
  <si>
    <t>-/-0.4</t>
  </si>
  <si>
    <t>验货时间：5-3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</si>
  <si>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</si>
  <si>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</si>
  <si>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</si>
  <si>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</si>
  <si>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</si>
  <si>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</si>
  <si>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</si>
  <si>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</si>
  <si>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</si>
  <si>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</si>
  <si>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</si>
  <si>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</si>
  <si>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</si>
  <si>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</si>
  <si>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</si>
  <si>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</si>
  <si>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</si>
  <si>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</si>
  <si>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</si>
  <si>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</si>
  <si>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</si>
  <si>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</si>
  <si>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</si>
  <si>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260227378R</t>
  </si>
  <si>
    <t>G01X黑色</t>
  </si>
  <si>
    <t>260227379R</t>
  </si>
  <si>
    <t>制表时间：3-20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</si>
  <si>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</si>
  <si>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</si>
  <si>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</si>
  <si>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</si>
  <si>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</si>
  <si>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</si>
  <si>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</si>
  <si>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</si>
  <si>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</si>
  <si>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</si>
  <si>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径向：-1纬向-2.5</t>
  </si>
  <si>
    <t>制表时间：3-23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</si>
  <si>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</si>
  <si>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</si>
  <si>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</si>
  <si>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</si>
  <si>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</si>
  <si>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</si>
  <si>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</si>
  <si>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</si>
  <si>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</si>
  <si>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</si>
  <si>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</si>
  <si>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</si>
  <si>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</si>
  <si>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</si>
  <si>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</si>
  <si>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</si>
  <si>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</si>
  <si>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</si>
  <si>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</si>
  <si>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</si>
  <si>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</si>
  <si>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</si>
  <si>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</si>
  <si>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</si>
  <si>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</si>
  <si>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</si>
  <si>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</si>
  <si>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</si>
  <si>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</si>
  <si>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</si>
  <si>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</si>
  <si>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</si>
  <si>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</si>
  <si>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</si>
  <si>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</si>
  <si>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</si>
  <si>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</si>
  <si>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</si>
  <si>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</si>
  <si>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</si>
  <si>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</si>
  <si>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</si>
  <si>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</si>
  <si>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</si>
  <si>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</si>
  <si>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</si>
  <si>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</si>
  <si>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</si>
  <si>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</si>
  <si>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</si>
  <si>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</si>
  <si>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制表时间：4-5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</si>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</sst>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3" fillId="3" borderId="2" xfId="49" applyFont="1" applyFill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7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4" borderId="2" xfId="54" applyFont="1" applyFill="1" applyBorder="1" applyAlignment="1">
      <alignment horizont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6" fillId="0" borderId="8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49" fontId="19" fillId="3" borderId="2" xfId="51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0" fillId="0" borderId="0" xfId="49" applyFill="1" applyAlignment="1">
      <alignment horizontal="left" vertical="center"/>
    </xf>
    <xf numFmtId="0" fontId="21" fillId="0" borderId="19" xfId="49" applyFont="1" applyFill="1" applyBorder="1" applyAlignment="1">
      <alignment horizontal="center" vertical="top"/>
    </xf>
    <xf numFmtId="0" fontId="22" fillId="0" borderId="20" xfId="49" applyFont="1" applyFill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58" fontId="23" fillId="0" borderId="17" xfId="49" applyNumberFormat="1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right" vertical="center"/>
    </xf>
    <xf numFmtId="0" fontId="22" fillId="0" borderId="17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vertical="center"/>
    </xf>
    <xf numFmtId="0" fontId="14" fillId="0" borderId="29" xfId="49" applyFont="1" applyFill="1" applyBorder="1" applyAlignment="1">
      <alignment horizontal="right" vertical="center"/>
    </xf>
    <xf numFmtId="0" fontId="22" fillId="0" borderId="29" xfId="49" applyFont="1" applyFill="1" applyBorder="1" applyAlignment="1">
      <alignment vertical="center"/>
    </xf>
    <xf numFmtId="0" fontId="24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17" xfId="49" applyFont="1" applyFill="1" applyBorder="1" applyAlignment="1">
      <alignment horizontal="left" vertical="center" wrapText="1"/>
    </xf>
    <xf numFmtId="0" fontId="24" fillId="0" borderId="18" xfId="49" applyFont="1" applyFill="1" applyBorder="1" applyAlignment="1">
      <alignment horizontal="left" vertical="center" wrapText="1"/>
    </xf>
    <xf numFmtId="0" fontId="22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7" fillId="0" borderId="17" xfId="49" applyFont="1" applyFill="1" applyBorder="1" applyAlignment="1">
      <alignment horizontal="left" vertical="center"/>
    </xf>
    <xf numFmtId="0" fontId="27" fillId="0" borderId="1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3" fillId="0" borderId="29" xfId="49" applyNumberFormat="1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0" fillId="0" borderId="29" xfId="49" applyFill="1" applyBorder="1" applyAlignment="1">
      <alignment horizontal="left" vertical="center"/>
    </xf>
    <xf numFmtId="0" fontId="20" fillId="0" borderId="30" xfId="49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55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29" fillId="0" borderId="17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25" fillId="0" borderId="27" xfId="49" applyFont="1" applyBorder="1" applyAlignment="1">
      <alignment vertical="center"/>
    </xf>
    <xf numFmtId="9" fontId="14" fillId="0" borderId="17" xfId="49" applyNumberFormat="1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17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25" fillId="0" borderId="27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4" fillId="0" borderId="29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14" fontId="14" fillId="0" borderId="29" xfId="49" applyNumberFormat="1" applyFont="1" applyBorder="1" applyAlignment="1">
      <alignment horizontal="center" vertical="center"/>
    </xf>
    <xf numFmtId="14" fontId="14" fillId="0" borderId="30" xfId="49" applyNumberFormat="1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6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20" fillId="0" borderId="22" xfId="49" applyFont="1" applyBorder="1" applyAlignment="1">
      <alignment horizontal="left" vertical="center"/>
    </xf>
    <xf numFmtId="0" fontId="29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9" fillId="0" borderId="17" xfId="49" applyFont="1" applyFill="1" applyBorder="1" applyAlignment="1">
      <alignment horizontal="left" vertical="center"/>
    </xf>
    <xf numFmtId="0" fontId="29" fillId="0" borderId="18" xfId="49" applyFont="1" applyFill="1" applyBorder="1" applyAlignment="1">
      <alignment horizontal="left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6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center" vertical="center"/>
    </xf>
    <xf numFmtId="0" fontId="26" fillId="0" borderId="47" xfId="49" applyFont="1" applyBorder="1" applyAlignment="1">
      <alignment vertical="center"/>
    </xf>
    <xf numFmtId="0" fontId="14" fillId="0" borderId="47" xfId="49" applyFont="1" applyBorder="1" applyAlignment="1">
      <alignment vertical="center"/>
    </xf>
    <xf numFmtId="58" fontId="15" fillId="0" borderId="47" xfId="49" applyNumberFormat="1" applyFont="1" applyBorder="1" applyAlignment="1">
      <alignment vertical="center"/>
    </xf>
    <xf numFmtId="0" fontId="26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16" fillId="0" borderId="2" xfId="54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49" fontId="18" fillId="0" borderId="8" xfId="55" applyNumberFormat="1" applyFont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31" fillId="0" borderId="19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vertical="center"/>
    </xf>
    <xf numFmtId="0" fontId="20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39" xfId="49" applyFont="1" applyBorder="1" applyAlignment="1">
      <alignment horizontal="left" vertical="center" wrapText="1"/>
    </xf>
    <xf numFmtId="0" fontId="25" fillId="0" borderId="40" xfId="49" applyFont="1" applyBorder="1" applyAlignment="1">
      <alignment horizontal="left" vertical="center" wrapText="1"/>
    </xf>
    <xf numFmtId="0" fontId="25" fillId="0" borderId="41" xfId="49" applyFont="1" applyBorder="1" applyAlignment="1">
      <alignment horizontal="left" vertical="center" wrapText="1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4" fillId="0" borderId="42" xfId="49" applyNumberFormat="1" applyFont="1" applyBorder="1" applyAlignment="1">
      <alignment horizontal="center" vertical="center"/>
    </xf>
    <xf numFmtId="9" fontId="29" fillId="0" borderId="17" xfId="49" applyNumberFormat="1" applyFont="1" applyBorder="1" applyAlignment="1">
      <alignment horizontal="center" vertical="center"/>
    </xf>
    <xf numFmtId="0" fontId="5" fillId="0" borderId="18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6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0" fontId="14" fillId="0" borderId="23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58" fontId="15" fillId="0" borderId="21" xfId="49" applyNumberFormat="1" applyFont="1" applyBorder="1" applyAlignment="1">
      <alignment vertical="center"/>
    </xf>
    <xf numFmtId="0" fontId="26" fillId="0" borderId="37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58" fontId="20" fillId="0" borderId="21" xfId="49" applyNumberFormat="1" applyFont="1" applyBorder="1" applyAlignment="1">
      <alignment vertical="center"/>
    </xf>
    <xf numFmtId="0" fontId="29" fillId="0" borderId="23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533400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152400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76200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203200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152400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76200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152400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76200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2">
        <v>1</v>
      </c>
      <c r="B2" s="399" t="s">
        <v>1</v>
      </c>
    </row>
    <row r="3" spans="1:2">
      <c r="A3" s="12">
        <v>2</v>
      </c>
      <c r="B3" s="399" t="s">
        <v>2</v>
      </c>
    </row>
    <row r="4" spans="1:2">
      <c r="A4" s="12">
        <v>3</v>
      </c>
      <c r="B4" s="399" t="s">
        <v>3</v>
      </c>
    </row>
    <row r="5" spans="1:2">
      <c r="A5" s="12">
        <v>4</v>
      </c>
      <c r="B5" s="399" t="s">
        <v>4</v>
      </c>
    </row>
    <row r="6" spans="1:2">
      <c r="A6" s="12">
        <v>5</v>
      </c>
      <c r="B6" s="399" t="s">
        <v>5</v>
      </c>
    </row>
    <row r="7" spans="1:2">
      <c r="A7" s="12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2">
        <v>1</v>
      </c>
      <c r="B10" s="403" t="s">
        <v>9</v>
      </c>
    </row>
    <row r="11" spans="1:2">
      <c r="A11" s="12">
        <v>2</v>
      </c>
      <c r="B11" s="399" t="s">
        <v>10</v>
      </c>
    </row>
    <row r="12" spans="1:2">
      <c r="A12" s="12">
        <v>3</v>
      </c>
      <c r="B12" s="401" t="s">
        <v>11</v>
      </c>
    </row>
    <row r="13" spans="1:2">
      <c r="A13" s="12">
        <v>4</v>
      </c>
      <c r="B13" s="399" t="s">
        <v>12</v>
      </c>
    </row>
    <row r="14" spans="1:2">
      <c r="A14" s="12">
        <v>5</v>
      </c>
      <c r="B14" s="399" t="s">
        <v>13</v>
      </c>
    </row>
    <row r="15" spans="1:2">
      <c r="A15" s="12">
        <v>6</v>
      </c>
      <c r="B15" s="399" t="s">
        <v>14</v>
      </c>
    </row>
    <row r="16" spans="1:2">
      <c r="A16" s="12">
        <v>7</v>
      </c>
      <c r="B16" s="399" t="s">
        <v>15</v>
      </c>
    </row>
    <row r="17" spans="1:2">
      <c r="A17" s="12">
        <v>8</v>
      </c>
      <c r="B17" s="399" t="s">
        <v>16</v>
      </c>
    </row>
    <row r="18" spans="1:2">
      <c r="A18" s="12">
        <v>9</v>
      </c>
      <c r="B18" s="399" t="s">
        <v>17</v>
      </c>
    </row>
    <row r="19" spans="1:2">
      <c r="A19" s="12"/>
      <c r="B19" s="399"/>
    </row>
    <row r="20" ht="20.25" spans="1:2">
      <c r="A20" s="397"/>
      <c r="B20" s="398" t="s">
        <v>18</v>
      </c>
    </row>
    <row r="21" spans="1:2">
      <c r="A21" s="12">
        <v>1</v>
      </c>
      <c r="B21" s="404" t="s">
        <v>19</v>
      </c>
    </row>
    <row r="22" spans="1:2">
      <c r="A22" s="12">
        <v>2</v>
      </c>
      <c r="B22" s="399" t="s">
        <v>20</v>
      </c>
    </row>
    <row r="23" spans="1:2">
      <c r="A23" s="12">
        <v>3</v>
      </c>
      <c r="B23" s="399" t="s">
        <v>21</v>
      </c>
    </row>
    <row r="24" spans="1:2">
      <c r="A24" s="12">
        <v>4</v>
      </c>
      <c r="B24" s="399" t="s">
        <v>22</v>
      </c>
    </row>
    <row r="25" spans="1:2">
      <c r="A25" s="12">
        <v>5</v>
      </c>
      <c r="B25" s="399" t="s">
        <v>23</v>
      </c>
    </row>
    <row r="26" spans="1:2">
      <c r="A26" s="12">
        <v>6</v>
      </c>
      <c r="B26" s="399" t="s">
        <v>24</v>
      </c>
    </row>
    <row r="27" spans="1:2">
      <c r="A27" s="12">
        <v>7</v>
      </c>
      <c r="B27" s="399" t="s">
        <v>25</v>
      </c>
    </row>
    <row r="28" spans="1:2">
      <c r="A28" s="12"/>
      <c r="B28" s="399"/>
    </row>
    <row r="29" ht="20.25" spans="1:2">
      <c r="A29" s="397"/>
      <c r="B29" s="398" t="s">
        <v>26</v>
      </c>
    </row>
    <row r="30" spans="1:2">
      <c r="A30" s="12">
        <v>1</v>
      </c>
      <c r="B30" s="404" t="s">
        <v>27</v>
      </c>
    </row>
    <row r="31" spans="1:2">
      <c r="A31" s="12">
        <v>2</v>
      </c>
      <c r="B31" s="399" t="s">
        <v>28</v>
      </c>
    </row>
    <row r="32" spans="1:2">
      <c r="A32" s="12">
        <v>3</v>
      </c>
      <c r="B32" s="399" t="s">
        <v>29</v>
      </c>
    </row>
    <row r="33" ht="28.5" spans="1:2">
      <c r="A33" s="12">
        <v>4</v>
      </c>
      <c r="B33" s="399" t="s">
        <v>30</v>
      </c>
    </row>
    <row r="34" spans="1:2">
      <c r="A34" s="12">
        <v>5</v>
      </c>
      <c r="B34" s="399" t="s">
        <v>31</v>
      </c>
    </row>
    <row r="35" spans="1:2">
      <c r="A35" s="12">
        <v>6</v>
      </c>
      <c r="B35" s="399" t="s">
        <v>32</v>
      </c>
    </row>
    <row r="36" spans="1:2">
      <c r="A36" s="12">
        <v>7</v>
      </c>
      <c r="B36" s="399" t="s">
        <v>33</v>
      </c>
    </row>
    <row r="37" spans="1:2">
      <c r="A37" s="12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</cols>
  <sheetData>
    <row r="1" ht="26.25" spans="1:11">
      <c r="A1" s="92" t="s">
        <v>302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354</v>
      </c>
      <c r="C2" s="94"/>
      <c r="D2" s="95" t="s">
        <v>61</v>
      </c>
      <c r="E2" s="96" t="s">
        <v>355</v>
      </c>
      <c r="F2" s="97" t="s">
        <v>356</v>
      </c>
      <c r="G2" s="98" t="s">
        <v>357</v>
      </c>
      <c r="H2" s="99"/>
      <c r="I2" s="100" t="s">
        <v>57</v>
      </c>
      <c r="J2" s="101" t="s">
        <v>358</v>
      </c>
      <c r="K2" s="102"/>
    </row>
    <row r="3" spans="1:11">
      <c r="A3" s="103" t="s">
        <v>74</v>
      </c>
      <c r="B3" s="104">
        <v>11684</v>
      </c>
      <c r="C3" s="104"/>
      <c r="D3" s="105" t="s">
        <v>303</v>
      </c>
      <c r="E3" s="106">
        <v>45721</v>
      </c>
      <c r="F3" s="107"/>
      <c r="G3" s="107"/>
      <c r="H3" s="108" t="s">
        <v>304</v>
      </c>
      <c r="I3" s="108"/>
      <c r="J3" s="108"/>
      <c r="K3" s="109"/>
    </row>
    <row r="4" spans="1:11">
      <c r="A4" s="110" t="s">
        <v>71</v>
      </c>
      <c r="B4" s="111">
        <v>4</v>
      </c>
      <c r="C4" s="111">
        <v>6</v>
      </c>
      <c r="D4" s="112" t="s">
        <v>305</v>
      </c>
      <c r="E4" s="107" t="s">
        <v>309</v>
      </c>
      <c r="F4" s="107"/>
      <c r="G4" s="107"/>
      <c r="H4" s="112" t="s">
        <v>307</v>
      </c>
      <c r="I4" s="112"/>
      <c r="J4" s="113" t="s">
        <v>65</v>
      </c>
      <c r="K4" s="114" t="s">
        <v>66</v>
      </c>
    </row>
    <row r="5" spans="1:11">
      <c r="A5" s="110" t="s">
        <v>308</v>
      </c>
      <c r="B5" s="104" t="s">
        <v>359</v>
      </c>
      <c r="C5" s="104"/>
      <c r="D5" s="105" t="s">
        <v>309</v>
      </c>
      <c r="E5" s="105" t="s">
        <v>310</v>
      </c>
      <c r="F5" s="105" t="s">
        <v>311</v>
      </c>
      <c r="G5" s="105" t="s">
        <v>306</v>
      </c>
      <c r="H5" s="112" t="s">
        <v>312</v>
      </c>
      <c r="I5" s="112"/>
      <c r="J5" s="113" t="s">
        <v>65</v>
      </c>
      <c r="K5" s="114" t="s">
        <v>66</v>
      </c>
    </row>
    <row r="6" ht="15" spans="1:11">
      <c r="A6" s="115" t="s">
        <v>313</v>
      </c>
      <c r="B6" s="116">
        <v>315</v>
      </c>
      <c r="C6" s="116"/>
      <c r="D6" s="117" t="s">
        <v>314</v>
      </c>
      <c r="E6" s="118"/>
      <c r="F6" s="119">
        <v>11684</v>
      </c>
      <c r="G6" s="117"/>
      <c r="H6" s="120" t="s">
        <v>315</v>
      </c>
      <c r="I6" s="120"/>
      <c r="J6" s="121" t="s">
        <v>65</v>
      </c>
      <c r="K6" s="122" t="s">
        <v>66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316</v>
      </c>
      <c r="B8" s="97" t="s">
        <v>317</v>
      </c>
      <c r="C8" s="97" t="s">
        <v>318</v>
      </c>
      <c r="D8" s="97" t="s">
        <v>319</v>
      </c>
      <c r="E8" s="97" t="s">
        <v>320</v>
      </c>
      <c r="F8" s="97" t="s">
        <v>321</v>
      </c>
      <c r="G8" s="127" t="s">
        <v>360</v>
      </c>
      <c r="H8" s="128"/>
      <c r="I8" s="128"/>
      <c r="J8" s="128"/>
      <c r="K8" s="129"/>
    </row>
    <row r="9" spans="1:11">
      <c r="A9" s="110" t="s">
        <v>323</v>
      </c>
      <c r="B9" s="112"/>
      <c r="C9" s="113" t="s">
        <v>65</v>
      </c>
      <c r="D9" s="113" t="s">
        <v>66</v>
      </c>
      <c r="E9" s="105" t="s">
        <v>324</v>
      </c>
      <c r="F9" s="130" t="s">
        <v>325</v>
      </c>
      <c r="G9" s="131" t="s">
        <v>326</v>
      </c>
      <c r="H9" s="132"/>
      <c r="I9" s="132"/>
      <c r="J9" s="132"/>
      <c r="K9" s="133"/>
    </row>
    <row r="10" spans="1:11">
      <c r="A10" s="110" t="s">
        <v>327</v>
      </c>
      <c r="B10" s="112"/>
      <c r="C10" s="113" t="s">
        <v>65</v>
      </c>
      <c r="D10" s="113" t="s">
        <v>66</v>
      </c>
      <c r="E10" s="105" t="s">
        <v>328</v>
      </c>
      <c r="F10" s="130" t="s">
        <v>326</v>
      </c>
      <c r="G10" s="131" t="s">
        <v>329</v>
      </c>
      <c r="H10" s="132"/>
      <c r="I10" s="132"/>
      <c r="J10" s="132"/>
      <c r="K10" s="133"/>
    </row>
    <row r="11" spans="1:11">
      <c r="A11" s="134" t="s">
        <v>220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330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331</v>
      </c>
      <c r="J13" s="113" t="s">
        <v>85</v>
      </c>
      <c r="K13" s="114" t="s">
        <v>86</v>
      </c>
    </row>
    <row r="14" ht="15" spans="1:11">
      <c r="A14" s="115" t="s">
        <v>332</v>
      </c>
      <c r="B14" s="121" t="s">
        <v>85</v>
      </c>
      <c r="C14" s="121" t="s">
        <v>86</v>
      </c>
      <c r="D14" s="118"/>
      <c r="E14" s="117" t="s">
        <v>333</v>
      </c>
      <c r="F14" s="121" t="s">
        <v>85</v>
      </c>
      <c r="G14" s="121" t="s">
        <v>86</v>
      </c>
      <c r="H14" s="121"/>
      <c r="I14" s="117" t="s">
        <v>334</v>
      </c>
      <c r="J14" s="121" t="s">
        <v>85</v>
      </c>
      <c r="K14" s="122" t="s">
        <v>86</v>
      </c>
    </row>
    <row r="15" ht="15" spans="1:11">
      <c r="A15" s="123" t="s">
        <v>207</v>
      </c>
      <c r="B15" s="137" t="s">
        <v>326</v>
      </c>
      <c r="C15" s="138"/>
      <c r="D15" s="124"/>
      <c r="E15" s="123"/>
      <c r="F15" s="138"/>
      <c r="G15" s="138"/>
      <c r="H15" s="138"/>
      <c r="I15" s="123"/>
      <c r="J15" s="138"/>
      <c r="K15" s="138"/>
    </row>
    <row r="16" spans="1:11">
      <c r="A16" s="93" t="s">
        <v>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9"/>
    </row>
    <row r="17" spans="1:11">
      <c r="A17" s="110" t="s">
        <v>336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40"/>
    </row>
    <row r="18" spans="1:11">
      <c r="A18" s="110" t="s">
        <v>337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40"/>
    </row>
    <row r="19" spans="1:11">
      <c r="A19" s="141" t="s">
        <v>361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44" t="s">
        <v>362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44" t="s">
        <v>363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44" t="s">
        <v>364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0" t="s">
        <v>125</v>
      </c>
      <c r="B24" s="112"/>
      <c r="C24" s="113" t="s">
        <v>65</v>
      </c>
      <c r="D24" s="113" t="s">
        <v>66</v>
      </c>
      <c r="E24" s="108"/>
      <c r="F24" s="108"/>
      <c r="G24" s="108"/>
      <c r="H24" s="108"/>
      <c r="I24" s="108"/>
      <c r="J24" s="108"/>
      <c r="K24" s="109"/>
    </row>
    <row r="25" ht="15" spans="1:11">
      <c r="A25" s="148" t="s">
        <v>339</v>
      </c>
      <c r="B25" s="149" t="s">
        <v>326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340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3" t="s">
        <v>365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3" t="s">
        <v>366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367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344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10" t="s">
        <v>345</v>
      </c>
      <c r="B38" s="112"/>
      <c r="C38" s="112"/>
      <c r="D38" s="108" t="s">
        <v>346</v>
      </c>
      <c r="E38" s="108"/>
      <c r="F38" s="169" t="s">
        <v>347</v>
      </c>
      <c r="G38" s="170"/>
      <c r="H38" s="112" t="s">
        <v>348</v>
      </c>
      <c r="I38" s="112"/>
      <c r="J38" s="112" t="s">
        <v>349</v>
      </c>
      <c r="K38" s="140"/>
    </row>
    <row r="39" spans="1:11">
      <c r="A39" s="110" t="s">
        <v>207</v>
      </c>
      <c r="B39" s="171" t="s">
        <v>368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40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40"/>
    </row>
    <row r="42" ht="15" spans="1:11">
      <c r="A42" s="115" t="s">
        <v>140</v>
      </c>
      <c r="B42" s="173" t="s">
        <v>351</v>
      </c>
      <c r="C42" s="173"/>
      <c r="D42" s="117" t="s">
        <v>352</v>
      </c>
      <c r="E42" s="174" t="s">
        <v>369</v>
      </c>
      <c r="F42" s="117" t="s">
        <v>144</v>
      </c>
      <c r="G42" s="175">
        <v>45724</v>
      </c>
      <c r="H42" s="176" t="s">
        <v>145</v>
      </c>
      <c r="I42" s="176"/>
      <c r="J42" s="173" t="s">
        <v>369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R21"/>
  <sheetViews>
    <sheetView zoomScale="80" zoomScaleNormal="80" workbookViewId="0">
      <selection activeCell="M17" sqref="M17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1" width="16.5" style="64" customWidth="1"/>
    <col min="12" max="12" width="17" style="64" customWidth="1"/>
    <col min="13" max="13" width="18.5" style="63" customWidth="1"/>
    <col min="14" max="17" width="16.6666666666667" style="63" customWidth="1"/>
    <col min="18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68" t="s">
        <v>238</v>
      </c>
      <c r="C2" s="69"/>
      <c r="D2" s="70" t="s">
        <v>67</v>
      </c>
      <c r="E2" s="70"/>
      <c r="F2" s="71" t="s">
        <v>68</v>
      </c>
      <c r="G2" s="71"/>
      <c r="H2" s="71"/>
      <c r="I2" s="71"/>
      <c r="J2" s="72"/>
      <c r="K2" s="73" t="s">
        <v>57</v>
      </c>
      <c r="L2" s="71" t="s">
        <v>56</v>
      </c>
      <c r="M2" s="71"/>
      <c r="N2" s="71"/>
      <c r="O2" s="71"/>
      <c r="P2" s="71"/>
      <c r="Q2" s="71"/>
      <c r="R2" s="71"/>
    </row>
    <row r="3" s="63" customFormat="1" ht="19.5" customHeight="1" spans="1:18">
      <c r="A3" s="74" t="s">
        <v>150</v>
      </c>
      <c r="B3" s="75" t="s">
        <v>151</v>
      </c>
      <c r="C3" s="75"/>
      <c r="D3" s="75"/>
      <c r="E3" s="75"/>
      <c r="F3" s="75"/>
      <c r="G3" s="75"/>
      <c r="H3" s="75"/>
      <c r="I3" s="75"/>
      <c r="J3" s="72"/>
      <c r="K3" s="74" t="s">
        <v>152</v>
      </c>
      <c r="L3" s="74"/>
      <c r="M3" s="74"/>
      <c r="N3" s="74"/>
      <c r="O3" s="74"/>
      <c r="P3" s="74"/>
      <c r="Q3" s="74"/>
      <c r="R3" s="74"/>
    </row>
    <row r="4" s="63" customFormat="1" ht="19.5" customHeight="1" spans="1:18">
      <c r="A4" s="74"/>
      <c r="B4" s="76" t="s">
        <v>153</v>
      </c>
      <c r="C4" s="77" t="s">
        <v>154</v>
      </c>
      <c r="D4" s="78" t="s">
        <v>155</v>
      </c>
      <c r="E4" s="77" t="s">
        <v>156</v>
      </c>
      <c r="F4" s="77" t="s">
        <v>157</v>
      </c>
      <c r="G4" s="77" t="s">
        <v>158</v>
      </c>
      <c r="H4" s="77" t="s">
        <v>159</v>
      </c>
      <c r="I4" s="77" t="s">
        <v>160</v>
      </c>
      <c r="J4" s="72"/>
      <c r="K4" s="74" t="s">
        <v>153</v>
      </c>
      <c r="L4" s="74" t="s">
        <v>154</v>
      </c>
      <c r="M4" s="74" t="s">
        <v>155</v>
      </c>
      <c r="N4" s="74" t="s">
        <v>156</v>
      </c>
      <c r="O4" s="74" t="s">
        <v>157</v>
      </c>
      <c r="P4" s="74" t="s">
        <v>370</v>
      </c>
      <c r="Q4" s="74" t="s">
        <v>239</v>
      </c>
      <c r="R4" s="74" t="s">
        <v>240</v>
      </c>
    </row>
    <row r="5" s="63" customFormat="1" ht="19.5" customHeight="1" spans="1:18">
      <c r="A5" s="74"/>
      <c r="B5" s="76" t="s">
        <v>163</v>
      </c>
      <c r="C5" s="77" t="s">
        <v>164</v>
      </c>
      <c r="D5" s="77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7" t="s">
        <v>170</v>
      </c>
      <c r="J5" s="72"/>
      <c r="K5" s="79" t="s">
        <v>271</v>
      </c>
      <c r="L5" s="79" t="s">
        <v>271</v>
      </c>
      <c r="M5" s="79" t="s">
        <v>271</v>
      </c>
      <c r="N5" s="79" t="s">
        <v>271</v>
      </c>
      <c r="O5" s="79" t="s">
        <v>271</v>
      </c>
      <c r="P5" s="79" t="s">
        <v>271</v>
      </c>
      <c r="Q5" s="79" t="s">
        <v>271</v>
      </c>
      <c r="R5" s="79" t="s">
        <v>271</v>
      </c>
    </row>
    <row r="6" s="63" customFormat="1" ht="19.5" customHeight="1" spans="1:18">
      <c r="A6" s="80" t="s">
        <v>172</v>
      </c>
      <c r="B6" s="81">
        <f>C6-1</f>
        <v>66</v>
      </c>
      <c r="C6" s="81">
        <f>D6-2</f>
        <v>67</v>
      </c>
      <c r="D6" s="81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81">
        <f>H6+1</f>
        <v>76</v>
      </c>
      <c r="J6" s="72"/>
      <c r="K6" s="82" t="s">
        <v>280</v>
      </c>
      <c r="L6" s="82" t="s">
        <v>297</v>
      </c>
      <c r="M6" s="82" t="s">
        <v>179</v>
      </c>
      <c r="N6" s="82" t="s">
        <v>185</v>
      </c>
      <c r="O6" s="82" t="s">
        <v>245</v>
      </c>
      <c r="P6" s="82" t="s">
        <v>276</v>
      </c>
      <c r="Q6" s="82" t="s">
        <v>298</v>
      </c>
      <c r="R6" s="82" t="s">
        <v>275</v>
      </c>
    </row>
    <row r="7" s="63" customFormat="1" ht="19.5" customHeight="1" spans="1:18">
      <c r="A7" s="77" t="s">
        <v>178</v>
      </c>
      <c r="B7" s="81">
        <f t="shared" ref="B7:B9" si="0">C7-4</f>
        <v>100</v>
      </c>
      <c r="C7" s="81">
        <f t="shared" ref="C7:C9" si="1">D7-4</f>
        <v>104</v>
      </c>
      <c r="D7" s="81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81">
        <f>H7+6</f>
        <v>134</v>
      </c>
      <c r="J7" s="72"/>
      <c r="K7" s="82" t="s">
        <v>179</v>
      </c>
      <c r="L7" s="82" t="s">
        <v>277</v>
      </c>
      <c r="M7" s="82" t="s">
        <v>180</v>
      </c>
      <c r="N7" s="82" t="s">
        <v>185</v>
      </c>
      <c r="O7" s="82" t="s">
        <v>279</v>
      </c>
      <c r="P7" s="82" t="s">
        <v>179</v>
      </c>
      <c r="Q7" s="82" t="s">
        <v>179</v>
      </c>
      <c r="R7" s="82" t="s">
        <v>185</v>
      </c>
    </row>
    <row r="8" s="63" customFormat="1" ht="19.5" customHeight="1" spans="1:18">
      <c r="A8" s="77" t="s">
        <v>181</v>
      </c>
      <c r="B8" s="81">
        <f t="shared" si="0"/>
        <v>98</v>
      </c>
      <c r="C8" s="81">
        <f t="shared" si="1"/>
        <v>102</v>
      </c>
      <c r="D8" s="81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81">
        <f>H8+7</f>
        <v>135</v>
      </c>
      <c r="J8" s="72"/>
      <c r="K8" s="82" t="s">
        <v>250</v>
      </c>
      <c r="L8" s="82" t="s">
        <v>371</v>
      </c>
      <c r="M8" s="82" t="s">
        <v>372</v>
      </c>
      <c r="N8" s="82" t="s">
        <v>252</v>
      </c>
      <c r="O8" s="82" t="s">
        <v>279</v>
      </c>
      <c r="P8" s="82" t="s">
        <v>373</v>
      </c>
      <c r="Q8" s="82" t="s">
        <v>250</v>
      </c>
      <c r="R8" s="82" t="s">
        <v>185</v>
      </c>
    </row>
    <row r="9" s="63" customFormat="1" ht="19.5" customHeight="1" spans="1:18">
      <c r="A9" s="77" t="s">
        <v>183</v>
      </c>
      <c r="B9" s="81">
        <f t="shared" si="0"/>
        <v>98</v>
      </c>
      <c r="C9" s="81">
        <f t="shared" si="1"/>
        <v>102</v>
      </c>
      <c r="D9" s="81" t="s">
        <v>184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81">
        <f>H9+7</f>
        <v>135</v>
      </c>
      <c r="J9" s="72"/>
      <c r="K9" s="82" t="s">
        <v>180</v>
      </c>
      <c r="L9" s="82" t="s">
        <v>185</v>
      </c>
      <c r="M9" s="82" t="s">
        <v>374</v>
      </c>
      <c r="N9" s="82" t="s">
        <v>185</v>
      </c>
      <c r="O9" s="82" t="s">
        <v>279</v>
      </c>
      <c r="P9" s="82" t="s">
        <v>251</v>
      </c>
      <c r="Q9" s="82" t="s">
        <v>250</v>
      </c>
      <c r="R9" s="82" t="s">
        <v>179</v>
      </c>
    </row>
    <row r="10" s="63" customFormat="1" ht="19.5" customHeight="1" spans="1:18">
      <c r="A10" s="77" t="s">
        <v>187</v>
      </c>
      <c r="B10" s="81">
        <f>C10-1.2</f>
        <v>43.1</v>
      </c>
      <c r="C10" s="81">
        <f>D10-1.2</f>
        <v>44.3</v>
      </c>
      <c r="D10" s="81" t="s">
        <v>188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81">
        <f>H10+1.4</f>
        <v>52.1</v>
      </c>
      <c r="J10" s="72"/>
      <c r="K10" s="82" t="s">
        <v>375</v>
      </c>
      <c r="L10" s="82" t="s">
        <v>376</v>
      </c>
      <c r="M10" s="82" t="s">
        <v>185</v>
      </c>
      <c r="N10" s="82" t="s">
        <v>377</v>
      </c>
      <c r="O10" s="82" t="s">
        <v>378</v>
      </c>
      <c r="P10" s="82" t="s">
        <v>377</v>
      </c>
      <c r="Q10" s="82" t="s">
        <v>288</v>
      </c>
      <c r="R10" s="82" t="s">
        <v>259</v>
      </c>
    </row>
    <row r="11" s="63" customFormat="1" ht="19.5" customHeight="1" spans="1:18">
      <c r="A11" s="77" t="s">
        <v>193</v>
      </c>
      <c r="B11" s="83">
        <f>C11-0.5</f>
        <v>21</v>
      </c>
      <c r="C11" s="83">
        <f>D11-0.5</f>
        <v>21.5</v>
      </c>
      <c r="D11" s="81">
        <v>22</v>
      </c>
      <c r="E11" s="83">
        <f t="shared" ref="E11:I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83">
        <f t="shared" si="4"/>
        <v>24.5</v>
      </c>
      <c r="J11" s="72"/>
      <c r="K11" s="82" t="s">
        <v>377</v>
      </c>
      <c r="L11" s="82" t="s">
        <v>275</v>
      </c>
      <c r="M11" s="82" t="s">
        <v>377</v>
      </c>
      <c r="N11" s="82" t="s">
        <v>376</v>
      </c>
      <c r="O11" s="82" t="s">
        <v>262</v>
      </c>
      <c r="P11" s="82" t="s">
        <v>291</v>
      </c>
      <c r="Q11" s="82" t="s">
        <v>379</v>
      </c>
      <c r="R11" s="82" t="s">
        <v>185</v>
      </c>
    </row>
    <row r="12" s="63" customFormat="1" ht="19.5" customHeight="1" spans="1:18">
      <c r="A12" s="77" t="s">
        <v>195</v>
      </c>
      <c r="B12" s="81">
        <f>C12-0.7</f>
        <v>18.1</v>
      </c>
      <c r="C12" s="81">
        <f>D12-0.7</f>
        <v>18.8</v>
      </c>
      <c r="D12" s="83" t="s">
        <v>196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81">
        <f>H12+0.95</f>
        <v>23.75</v>
      </c>
      <c r="J12" s="72"/>
      <c r="K12" s="82" t="s">
        <v>291</v>
      </c>
      <c r="L12" s="82" t="s">
        <v>380</v>
      </c>
      <c r="M12" s="82" t="s">
        <v>185</v>
      </c>
      <c r="N12" s="82" t="s">
        <v>381</v>
      </c>
      <c r="O12" s="82" t="s">
        <v>260</v>
      </c>
      <c r="P12" s="82" t="s">
        <v>382</v>
      </c>
      <c r="Q12" s="82" t="s">
        <v>383</v>
      </c>
      <c r="R12" s="82" t="s">
        <v>374</v>
      </c>
    </row>
    <row r="13" s="63" customFormat="1" ht="19.5" customHeight="1" spans="1:18">
      <c r="A13" s="84" t="s">
        <v>198</v>
      </c>
      <c r="B13" s="85">
        <f>C13-0.4</f>
        <v>16.2</v>
      </c>
      <c r="C13" s="85">
        <f>D13-0.4</f>
        <v>16.6</v>
      </c>
      <c r="D13" s="81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85">
        <f>H13+0.6</f>
        <v>19.6</v>
      </c>
      <c r="J13" s="72"/>
      <c r="K13" s="82" t="s">
        <v>294</v>
      </c>
      <c r="L13" s="82" t="s">
        <v>384</v>
      </c>
      <c r="M13" s="82" t="s">
        <v>194</v>
      </c>
      <c r="N13" s="82" t="s">
        <v>194</v>
      </c>
      <c r="O13" s="82" t="s">
        <v>377</v>
      </c>
      <c r="P13" s="82" t="s">
        <v>185</v>
      </c>
      <c r="Q13" s="82" t="s">
        <v>300</v>
      </c>
      <c r="R13" s="82" t="s">
        <v>385</v>
      </c>
    </row>
    <row r="14" s="63" customFormat="1" ht="19.5" customHeight="1" spans="1:18">
      <c r="A14" s="84" t="s">
        <v>201</v>
      </c>
      <c r="B14" s="83">
        <f t="shared" ref="B14:B18" si="5">C14</f>
        <v>2.5</v>
      </c>
      <c r="C14" s="83">
        <f t="shared" ref="C14:C18" si="6">D14</f>
        <v>2.5</v>
      </c>
      <c r="D14" s="85">
        <v>2.5</v>
      </c>
      <c r="E14" s="83">
        <f t="shared" ref="E14:I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83">
        <f t="shared" si="7"/>
        <v>2.5</v>
      </c>
      <c r="J14" s="72"/>
      <c r="K14" s="82" t="s">
        <v>194</v>
      </c>
      <c r="L14" s="82" t="s">
        <v>194</v>
      </c>
      <c r="M14" s="82" t="s">
        <v>194</v>
      </c>
      <c r="N14" s="82" t="s">
        <v>194</v>
      </c>
      <c r="O14" s="82" t="s">
        <v>194</v>
      </c>
      <c r="P14" s="82" t="s">
        <v>194</v>
      </c>
      <c r="Q14" s="82" t="s">
        <v>194</v>
      </c>
      <c r="R14" s="82" t="s">
        <v>194</v>
      </c>
    </row>
    <row r="15" s="63" customFormat="1" ht="19.5" customHeight="1" spans="1:18">
      <c r="A15" s="77" t="s">
        <v>202</v>
      </c>
      <c r="B15" s="83">
        <f>C15-1</f>
        <v>43</v>
      </c>
      <c r="C15" s="83">
        <f>D15-1</f>
        <v>44</v>
      </c>
      <c r="D15" s="83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83">
        <f>H15+1.5</f>
        <v>51.5</v>
      </c>
      <c r="J15" s="72"/>
      <c r="K15" s="82" t="s">
        <v>194</v>
      </c>
      <c r="L15" s="82" t="s">
        <v>194</v>
      </c>
      <c r="M15" s="82" t="s">
        <v>194</v>
      </c>
      <c r="N15" s="82" t="s">
        <v>194</v>
      </c>
      <c r="O15" s="82" t="s">
        <v>194</v>
      </c>
      <c r="P15" s="82" t="s">
        <v>194</v>
      </c>
      <c r="Q15" s="82" t="s">
        <v>194</v>
      </c>
      <c r="R15" s="82" t="s">
        <v>194</v>
      </c>
    </row>
    <row r="16" s="63" customFormat="1" ht="19.5" customHeight="1" spans="1:18">
      <c r="A16" s="77" t="s">
        <v>203</v>
      </c>
      <c r="B16" s="83">
        <f t="shared" si="5"/>
        <v>5</v>
      </c>
      <c r="C16" s="83">
        <f t="shared" si="6"/>
        <v>5</v>
      </c>
      <c r="D16" s="83">
        <v>5</v>
      </c>
      <c r="E16" s="83">
        <f t="shared" ref="E16:I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83">
        <f t="shared" si="8"/>
        <v>5</v>
      </c>
      <c r="J16" s="72"/>
      <c r="K16" s="82" t="s">
        <v>194</v>
      </c>
      <c r="L16" s="82" t="s">
        <v>194</v>
      </c>
      <c r="M16" s="82" t="s">
        <v>194</v>
      </c>
      <c r="N16" s="82" t="s">
        <v>194</v>
      </c>
      <c r="O16" s="82" t="s">
        <v>194</v>
      </c>
      <c r="P16" s="82" t="s">
        <v>194</v>
      </c>
      <c r="Q16" s="82" t="s">
        <v>194</v>
      </c>
      <c r="R16" s="82" t="s">
        <v>194</v>
      </c>
    </row>
    <row r="17" s="63" customFormat="1" ht="19.5" customHeight="1" spans="1:18">
      <c r="A17" s="86" t="s">
        <v>205</v>
      </c>
      <c r="B17" s="83">
        <f t="shared" si="5"/>
        <v>12</v>
      </c>
      <c r="C17" s="83">
        <f>D17-1.5</f>
        <v>12</v>
      </c>
      <c r="D17" s="83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83">
        <f>H17+2</f>
        <v>17.5</v>
      </c>
      <c r="J17" s="72"/>
      <c r="K17" s="82" t="s">
        <v>194</v>
      </c>
      <c r="L17" s="82" t="s">
        <v>194</v>
      </c>
      <c r="M17" s="82" t="s">
        <v>194</v>
      </c>
      <c r="N17" s="82" t="s">
        <v>194</v>
      </c>
      <c r="O17" s="82" t="s">
        <v>194</v>
      </c>
      <c r="P17" s="82" t="s">
        <v>194</v>
      </c>
      <c r="Q17" s="82" t="s">
        <v>194</v>
      </c>
      <c r="R17" s="82" t="s">
        <v>194</v>
      </c>
    </row>
    <row r="18" s="63" customFormat="1" ht="19.5" customHeight="1" spans="1:18">
      <c r="A18" s="77" t="s">
        <v>206</v>
      </c>
      <c r="B18" s="83">
        <f t="shared" si="5"/>
        <v>2.5</v>
      </c>
      <c r="C18" s="83">
        <f t="shared" si="6"/>
        <v>2.5</v>
      </c>
      <c r="D18" s="83">
        <v>2.5</v>
      </c>
      <c r="E18" s="83">
        <f t="shared" ref="E18:I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83">
        <f t="shared" si="10"/>
        <v>2.5</v>
      </c>
      <c r="J18" s="72"/>
      <c r="K18" s="82" t="s">
        <v>194</v>
      </c>
      <c r="L18" s="82" t="s">
        <v>194</v>
      </c>
      <c r="M18" s="82" t="s">
        <v>194</v>
      </c>
      <c r="N18" s="82" t="s">
        <v>194</v>
      </c>
      <c r="O18" s="82" t="s">
        <v>194</v>
      </c>
      <c r="P18" s="82" t="s">
        <v>194</v>
      </c>
      <c r="Q18" s="82" t="s">
        <v>194</v>
      </c>
      <c r="R18" s="82" t="s">
        <v>194</v>
      </c>
    </row>
    <row r="19" s="63" customFormat="1" ht="16.5" spans="1:18">
      <c r="A19" s="87" t="s">
        <v>207</v>
      </c>
      <c r="D19" s="83"/>
      <c r="E19" s="88"/>
      <c r="F19" s="88"/>
      <c r="G19" s="88"/>
      <c r="H19" s="88"/>
      <c r="I19" s="88"/>
      <c r="J19" s="88"/>
      <c r="K19" s="89"/>
      <c r="L19" s="89"/>
      <c r="M19" s="88"/>
      <c r="N19" s="88"/>
      <c r="O19" s="88"/>
      <c r="P19" s="88"/>
      <c r="Q19" s="88"/>
      <c r="R19" s="88"/>
    </row>
    <row r="20" s="63" customFormat="1" ht="14.25" spans="1:18">
      <c r="A20" s="63" t="s">
        <v>208</v>
      </c>
      <c r="D20" s="88"/>
      <c r="E20" s="88"/>
      <c r="F20" s="88"/>
      <c r="G20" s="88"/>
      <c r="H20" s="88"/>
      <c r="I20" s="88"/>
      <c r="J20" s="88"/>
      <c r="K20" s="89"/>
      <c r="L20" s="89"/>
      <c r="M20" s="88"/>
      <c r="N20" s="88"/>
      <c r="O20" s="88"/>
      <c r="P20" s="88"/>
      <c r="Q20" s="88"/>
      <c r="R20" s="88"/>
    </row>
    <row r="21" s="63" customFormat="1" ht="14.25" spans="1:18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90" t="s">
        <v>386</v>
      </c>
      <c r="L21" s="90"/>
      <c r="M21" s="87" t="s">
        <v>210</v>
      </c>
      <c r="N21" s="87"/>
      <c r="O21" s="87"/>
      <c r="P21" s="87"/>
      <c r="Q21" s="87"/>
      <c r="R21" s="87" t="s">
        <v>211</v>
      </c>
    </row>
  </sheetData>
  <mergeCells count="8">
    <mergeCell ref="A1:R1"/>
    <mergeCell ref="B2:C2"/>
    <mergeCell ref="F2:I2"/>
    <mergeCell ref="L2:R2"/>
    <mergeCell ref="B3:I3"/>
    <mergeCell ref="K3:R3"/>
    <mergeCell ref="A3:A5"/>
    <mergeCell ref="J2:J18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388</v>
      </c>
      <c r="B2" s="5" t="s">
        <v>389</v>
      </c>
      <c r="C2" s="5" t="s">
        <v>390</v>
      </c>
      <c r="D2" s="5" t="s">
        <v>391</v>
      </c>
      <c r="E2" s="5" t="s">
        <v>392</v>
      </c>
      <c r="F2" s="5" t="s">
        <v>393</v>
      </c>
      <c r="G2" s="5" t="s">
        <v>394</v>
      </c>
      <c r="H2" s="5" t="s">
        <v>395</v>
      </c>
      <c r="I2" s="4" t="s">
        <v>396</v>
      </c>
      <c r="J2" s="4" t="s">
        <v>397</v>
      </c>
      <c r="K2" s="4" t="s">
        <v>398</v>
      </c>
      <c r="L2" s="4" t="s">
        <v>399</v>
      </c>
      <c r="M2" s="4" t="s">
        <v>400</v>
      </c>
      <c r="N2" s="57" t="s">
        <v>401</v>
      </c>
      <c r="O2" s="5" t="s">
        <v>402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403</v>
      </c>
      <c r="J3" s="4" t="s">
        <v>403</v>
      </c>
      <c r="K3" s="4" t="s">
        <v>403</v>
      </c>
      <c r="L3" s="4" t="s">
        <v>403</v>
      </c>
      <c r="M3" s="4" t="s">
        <v>403</v>
      </c>
      <c r="N3" s="58"/>
      <c r="O3" s="23"/>
    </row>
    <row r="4" s="55" customFormat="1" spans="1:16">
      <c r="A4" s="7">
        <v>1</v>
      </c>
      <c r="B4" s="8">
        <v>951127250</v>
      </c>
      <c r="C4" s="7" t="s">
        <v>404</v>
      </c>
      <c r="D4" s="7" t="s">
        <v>405</v>
      </c>
      <c r="E4" s="7" t="s">
        <v>62</v>
      </c>
      <c r="F4" s="7" t="s">
        <v>406</v>
      </c>
      <c r="G4" s="7" t="s">
        <v>407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408</v>
      </c>
      <c r="P4" s="60"/>
    </row>
    <row r="5" s="55" customFormat="1" spans="1:16">
      <c r="A5" s="7">
        <v>2</v>
      </c>
      <c r="B5" s="8">
        <v>951130008</v>
      </c>
      <c r="C5" s="7" t="s">
        <v>404</v>
      </c>
      <c r="D5" s="7" t="s">
        <v>405</v>
      </c>
      <c r="E5" s="7" t="s">
        <v>62</v>
      </c>
      <c r="F5" s="7" t="s">
        <v>406</v>
      </c>
      <c r="G5" s="7" t="s">
        <v>407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408</v>
      </c>
      <c r="P5" s="60"/>
    </row>
    <row r="6" s="55" customFormat="1" spans="1:16">
      <c r="A6" s="7">
        <v>3</v>
      </c>
      <c r="B6" s="8">
        <v>260227381</v>
      </c>
      <c r="C6" s="7" t="s">
        <v>404</v>
      </c>
      <c r="D6" s="7" t="s">
        <v>409</v>
      </c>
      <c r="E6" s="7" t="s">
        <v>62</v>
      </c>
      <c r="F6" s="7" t="s">
        <v>406</v>
      </c>
      <c r="G6" s="7" t="s">
        <v>407</v>
      </c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59"/>
      <c r="O6" s="7" t="s">
        <v>408</v>
      </c>
      <c r="P6" s="60"/>
    </row>
    <row r="7" s="55" customFormat="1" spans="1:16">
      <c r="A7" s="7">
        <v>4</v>
      </c>
      <c r="B7" s="11" t="s">
        <v>410</v>
      </c>
      <c r="C7" s="7" t="s">
        <v>404</v>
      </c>
      <c r="D7" s="7" t="s">
        <v>411</v>
      </c>
      <c r="E7" s="7" t="s">
        <v>62</v>
      </c>
      <c r="F7" s="7" t="s">
        <v>406</v>
      </c>
      <c r="G7" s="7" t="s">
        <v>407</v>
      </c>
      <c r="H7" s="9"/>
      <c r="I7" s="9">
        <v>1</v>
      </c>
      <c r="J7" s="9">
        <v>1</v>
      </c>
      <c r="K7" s="9">
        <v>0</v>
      </c>
      <c r="L7" s="9">
        <v>0</v>
      </c>
      <c r="M7" s="9">
        <v>0</v>
      </c>
      <c r="N7" s="59"/>
      <c r="O7" s="7" t="s">
        <v>408</v>
      </c>
      <c r="P7" s="60"/>
    </row>
    <row r="8" s="55" customFormat="1" spans="1:16">
      <c r="A8" s="7">
        <v>5</v>
      </c>
      <c r="B8" s="11" t="s">
        <v>412</v>
      </c>
      <c r="C8" s="7" t="s">
        <v>404</v>
      </c>
      <c r="D8" s="7" t="s">
        <v>411</v>
      </c>
      <c r="E8" s="7" t="s">
        <v>62</v>
      </c>
      <c r="F8" s="7" t="s">
        <v>406</v>
      </c>
      <c r="G8" s="7" t="s">
        <v>407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59"/>
      <c r="O8" s="7" t="s">
        <v>408</v>
      </c>
      <c r="P8" s="60"/>
    </row>
    <row r="9" s="55" customFormat="1" spans="1:16">
      <c r="A9" s="7">
        <v>6</v>
      </c>
      <c r="B9" s="11">
        <v>260404043</v>
      </c>
      <c r="C9" s="7" t="s">
        <v>404</v>
      </c>
      <c r="D9" s="7" t="s">
        <v>411</v>
      </c>
      <c r="E9" s="7" t="s">
        <v>62</v>
      </c>
      <c r="F9" s="7" t="s">
        <v>406</v>
      </c>
      <c r="G9" s="7" t="s">
        <v>407</v>
      </c>
      <c r="H9" s="9"/>
      <c r="I9" s="9">
        <v>1</v>
      </c>
      <c r="J9" s="9">
        <v>0</v>
      </c>
      <c r="K9" s="9">
        <v>0</v>
      </c>
      <c r="L9" s="9">
        <v>1</v>
      </c>
      <c r="M9" s="9">
        <v>0</v>
      </c>
      <c r="N9" s="59"/>
      <c r="O9" s="7" t="s">
        <v>408</v>
      </c>
      <c r="P9" s="60"/>
    </row>
    <row r="10" s="55" customFormat="1" spans="1:16">
      <c r="A10" s="7"/>
      <c r="B10" s="11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9"/>
      <c r="O10" s="7"/>
      <c r="P10" s="60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413</v>
      </c>
      <c r="B12" s="14"/>
      <c r="C12" s="14"/>
      <c r="D12" s="15"/>
      <c r="E12" s="16"/>
      <c r="F12" s="31"/>
      <c r="G12" s="31"/>
      <c r="H12" s="31"/>
      <c r="I12" s="17"/>
      <c r="J12" s="13" t="s">
        <v>414</v>
      </c>
      <c r="K12" s="14"/>
      <c r="L12" s="14"/>
      <c r="M12" s="15"/>
      <c r="N12" s="62"/>
      <c r="O12" s="18"/>
    </row>
    <row r="13" ht="33" customHeight="1" spans="1:16">
      <c r="A13" s="19" t="s">
        <v>415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3" sqref="E2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388</v>
      </c>
      <c r="B2" s="5" t="s">
        <v>393</v>
      </c>
      <c r="C2" s="5" t="s">
        <v>389</v>
      </c>
      <c r="D2" s="5" t="s">
        <v>390</v>
      </c>
      <c r="E2" s="5" t="s">
        <v>391</v>
      </c>
      <c r="F2" s="5" t="s">
        <v>392</v>
      </c>
      <c r="G2" s="4" t="s">
        <v>417</v>
      </c>
      <c r="H2" s="4"/>
      <c r="I2" s="4" t="s">
        <v>418</v>
      </c>
      <c r="J2" s="4"/>
      <c r="K2" s="21" t="s">
        <v>419</v>
      </c>
      <c r="L2" s="51" t="s">
        <v>420</v>
      </c>
      <c r="M2" s="22" t="s">
        <v>421</v>
      </c>
    </row>
    <row r="3" s="1" customFormat="1" ht="16.5" spans="1:13">
      <c r="A3" s="4"/>
      <c r="B3" s="23"/>
      <c r="C3" s="23"/>
      <c r="D3" s="23"/>
      <c r="E3" s="23"/>
      <c r="F3" s="23"/>
      <c r="G3" s="4" t="s">
        <v>422</v>
      </c>
      <c r="H3" s="4" t="s">
        <v>423</v>
      </c>
      <c r="I3" s="4" t="s">
        <v>422</v>
      </c>
      <c r="J3" s="4" t="s">
        <v>423</v>
      </c>
      <c r="K3" s="24"/>
      <c r="L3" s="52"/>
      <c r="M3" s="25"/>
    </row>
    <row r="4" spans="1:13">
      <c r="A4" s="6">
        <v>1</v>
      </c>
      <c r="B4" s="7"/>
      <c r="C4" s="8">
        <v>951127250</v>
      </c>
      <c r="D4" s="7" t="s">
        <v>404</v>
      </c>
      <c r="E4" s="7" t="s">
        <v>405</v>
      </c>
      <c r="F4" s="7" t="s">
        <v>62</v>
      </c>
      <c r="G4" s="9">
        <v>0</v>
      </c>
      <c r="H4" s="53">
        <v>-2</v>
      </c>
      <c r="I4" s="53">
        <v>0.5</v>
      </c>
      <c r="J4" s="53">
        <v>-2.5</v>
      </c>
      <c r="K4" s="9" t="s">
        <v>424</v>
      </c>
      <c r="L4" s="9" t="s">
        <v>408</v>
      </c>
      <c r="M4" s="9" t="s">
        <v>408</v>
      </c>
    </row>
    <row r="5" spans="1:13">
      <c r="A5" s="6">
        <v>2</v>
      </c>
      <c r="B5" s="7"/>
      <c r="C5" s="8">
        <v>951130008</v>
      </c>
      <c r="D5" s="7" t="s">
        <v>404</v>
      </c>
      <c r="E5" s="7" t="s">
        <v>405</v>
      </c>
      <c r="F5" s="7" t="s">
        <v>62</v>
      </c>
      <c r="G5" s="9">
        <v>-0.5</v>
      </c>
      <c r="H5" s="53">
        <v>-0.5</v>
      </c>
      <c r="I5" s="53">
        <v>-0.5</v>
      </c>
      <c r="J5" s="53">
        <v>-0.5</v>
      </c>
      <c r="K5" s="9" t="s">
        <v>424</v>
      </c>
      <c r="L5" s="9" t="s">
        <v>408</v>
      </c>
      <c r="M5" s="9" t="s">
        <v>408</v>
      </c>
    </row>
    <row r="6" spans="1:13">
      <c r="A6" s="6">
        <v>3</v>
      </c>
      <c r="B6" s="7"/>
      <c r="C6" s="8">
        <v>260227381</v>
      </c>
      <c r="D6" s="7" t="s">
        <v>404</v>
      </c>
      <c r="E6" s="7" t="s">
        <v>409</v>
      </c>
      <c r="F6" s="7" t="s">
        <v>62</v>
      </c>
      <c r="G6" s="53">
        <v>0</v>
      </c>
      <c r="H6" s="53">
        <v>-0.5</v>
      </c>
      <c r="I6" s="53">
        <v>0</v>
      </c>
      <c r="J6" s="53">
        <v>-2</v>
      </c>
      <c r="K6" s="9" t="s">
        <v>424</v>
      </c>
      <c r="L6" s="9" t="s">
        <v>408</v>
      </c>
      <c r="M6" s="9" t="s">
        <v>408</v>
      </c>
    </row>
    <row r="7" spans="1:13">
      <c r="A7" s="6">
        <v>4</v>
      </c>
      <c r="B7" s="7"/>
      <c r="C7" s="11" t="s">
        <v>410</v>
      </c>
      <c r="D7" s="7" t="s">
        <v>404</v>
      </c>
      <c r="E7" s="7" t="s">
        <v>411</v>
      </c>
      <c r="F7" s="7" t="s">
        <v>62</v>
      </c>
      <c r="G7" s="53">
        <v>-1</v>
      </c>
      <c r="H7" s="53">
        <v>-1.5</v>
      </c>
      <c r="I7" s="53">
        <v>-1.5</v>
      </c>
      <c r="J7" s="53">
        <v>-1.5</v>
      </c>
      <c r="K7" s="9" t="s">
        <v>424</v>
      </c>
      <c r="L7" s="9" t="s">
        <v>408</v>
      </c>
      <c r="M7" s="9" t="s">
        <v>408</v>
      </c>
    </row>
    <row r="8" spans="1:13">
      <c r="A8" s="6">
        <v>5</v>
      </c>
      <c r="B8" s="7"/>
      <c r="C8" s="11" t="s">
        <v>412</v>
      </c>
      <c r="D8" s="7" t="s">
        <v>404</v>
      </c>
      <c r="E8" s="7" t="s">
        <v>411</v>
      </c>
      <c r="F8" s="7" t="s">
        <v>62</v>
      </c>
      <c r="G8" s="53">
        <v>-2</v>
      </c>
      <c r="H8" s="53">
        <v>-1</v>
      </c>
      <c r="I8" s="53">
        <v>-2</v>
      </c>
      <c r="J8" s="53">
        <v>-1.5</v>
      </c>
      <c r="K8" s="9" t="s">
        <v>424</v>
      </c>
      <c r="L8" s="9" t="s">
        <v>408</v>
      </c>
      <c r="M8" s="9" t="s">
        <v>408</v>
      </c>
    </row>
    <row r="9" spans="1:13">
      <c r="A9" s="6">
        <v>6</v>
      </c>
      <c r="B9" s="7"/>
      <c r="C9" s="11">
        <v>260404043</v>
      </c>
      <c r="D9" s="7" t="s">
        <v>404</v>
      </c>
      <c r="E9" s="7" t="s">
        <v>411</v>
      </c>
      <c r="F9" s="7" t="s">
        <v>62</v>
      </c>
      <c r="G9" s="53">
        <v>0.5</v>
      </c>
      <c r="H9" s="53">
        <v>-1.5</v>
      </c>
      <c r="I9" s="53">
        <v>0.5</v>
      </c>
      <c r="J9" s="53">
        <v>-2.5</v>
      </c>
      <c r="K9" s="9" t="s">
        <v>424</v>
      </c>
      <c r="L9" s="9" t="s">
        <v>408</v>
      </c>
      <c r="M9" s="9" t="s">
        <v>408</v>
      </c>
    </row>
    <row r="10" spans="1:13">
      <c r="A10" s="12"/>
      <c r="B10" s="12"/>
      <c r="C10" s="11"/>
      <c r="D10" s="7"/>
      <c r="E10" s="7"/>
      <c r="F10" s="7"/>
      <c r="G10" s="12"/>
      <c r="H10" s="12"/>
      <c r="I10" s="12"/>
      <c r="J10" s="12"/>
      <c r="K10" s="9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425</v>
      </c>
      <c r="B12" s="14"/>
      <c r="C12" s="14"/>
      <c r="D12" s="14"/>
      <c r="E12" s="15"/>
      <c r="F12" s="16"/>
      <c r="G12" s="17"/>
      <c r="H12" s="13" t="s">
        <v>414</v>
      </c>
      <c r="I12" s="14"/>
      <c r="J12" s="14"/>
      <c r="K12" s="15"/>
      <c r="L12" s="54"/>
      <c r="M12" s="18"/>
    </row>
    <row r="13" ht="32" customHeight="1" spans="1:13">
      <c r="A13" s="19" t="s">
        <v>426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428</v>
      </c>
      <c r="B2" s="5" t="s">
        <v>393</v>
      </c>
      <c r="C2" s="5" t="s">
        <v>389</v>
      </c>
      <c r="D2" s="5" t="s">
        <v>390</v>
      </c>
      <c r="E2" s="5" t="s">
        <v>391</v>
      </c>
      <c r="F2" s="5" t="s">
        <v>392</v>
      </c>
      <c r="G2" s="32" t="s">
        <v>429</v>
      </c>
      <c r="H2" s="33"/>
      <c r="I2" s="34"/>
      <c r="J2" s="32" t="s">
        <v>430</v>
      </c>
      <c r="K2" s="33"/>
      <c r="L2" s="34"/>
      <c r="M2" s="32" t="s">
        <v>431</v>
      </c>
      <c r="N2" s="33"/>
      <c r="O2" s="34"/>
      <c r="P2" s="32" t="s">
        <v>432</v>
      </c>
      <c r="Q2" s="33"/>
      <c r="R2" s="34"/>
      <c r="S2" s="33" t="s">
        <v>433</v>
      </c>
      <c r="T2" s="33"/>
      <c r="U2" s="34"/>
      <c r="V2" s="27" t="s">
        <v>434</v>
      </c>
      <c r="W2" s="27" t="s">
        <v>402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435</v>
      </c>
      <c r="H3" s="4" t="s">
        <v>67</v>
      </c>
      <c r="I3" s="4" t="s">
        <v>393</v>
      </c>
      <c r="J3" s="4" t="s">
        <v>435</v>
      </c>
      <c r="K3" s="4" t="s">
        <v>67</v>
      </c>
      <c r="L3" s="4" t="s">
        <v>393</v>
      </c>
      <c r="M3" s="4" t="s">
        <v>435</v>
      </c>
      <c r="N3" s="4" t="s">
        <v>67</v>
      </c>
      <c r="O3" s="4" t="s">
        <v>393</v>
      </c>
      <c r="P3" s="4" t="s">
        <v>435</v>
      </c>
      <c r="Q3" s="4" t="s">
        <v>67</v>
      </c>
      <c r="R3" s="4" t="s">
        <v>393</v>
      </c>
      <c r="S3" s="4" t="s">
        <v>435</v>
      </c>
      <c r="T3" s="4" t="s">
        <v>67</v>
      </c>
      <c r="U3" s="4" t="s">
        <v>393</v>
      </c>
      <c r="V3" s="36"/>
      <c r="W3" s="36"/>
    </row>
    <row r="4" spans="1:23">
      <c r="A4" s="37" t="s">
        <v>436</v>
      </c>
      <c r="B4" s="38" t="s">
        <v>437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438</v>
      </c>
      <c r="H5" s="33"/>
      <c r="I5" s="34"/>
      <c r="J5" s="32" t="s">
        <v>439</v>
      </c>
      <c r="K5" s="33"/>
      <c r="L5" s="34"/>
      <c r="M5" s="32" t="s">
        <v>440</v>
      </c>
      <c r="N5" s="33"/>
      <c r="O5" s="34"/>
      <c r="P5" s="32" t="s">
        <v>441</v>
      </c>
      <c r="Q5" s="33"/>
      <c r="R5" s="34"/>
      <c r="S5" s="33" t="s">
        <v>442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435</v>
      </c>
      <c r="H6" s="4" t="s">
        <v>67</v>
      </c>
      <c r="I6" s="4" t="s">
        <v>393</v>
      </c>
      <c r="J6" s="4" t="s">
        <v>435</v>
      </c>
      <c r="K6" s="4" t="s">
        <v>67</v>
      </c>
      <c r="L6" s="4" t="s">
        <v>393</v>
      </c>
      <c r="M6" s="4" t="s">
        <v>435</v>
      </c>
      <c r="N6" s="4" t="s">
        <v>67</v>
      </c>
      <c r="O6" s="4" t="s">
        <v>393</v>
      </c>
      <c r="P6" s="4" t="s">
        <v>435</v>
      </c>
      <c r="Q6" s="4" t="s">
        <v>67</v>
      </c>
      <c r="R6" s="4" t="s">
        <v>393</v>
      </c>
      <c r="S6" s="4" t="s">
        <v>435</v>
      </c>
      <c r="T6" s="4" t="s">
        <v>67</v>
      </c>
      <c r="U6" s="4" t="s">
        <v>393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443</v>
      </c>
      <c r="B11" s="14"/>
      <c r="C11" s="14"/>
      <c r="D11" s="14"/>
      <c r="E11" s="15"/>
      <c r="F11" s="16"/>
      <c r="G11" s="17"/>
      <c r="H11" s="31"/>
      <c r="I11" s="31"/>
      <c r="J11" s="13" t="s">
        <v>444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445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447</v>
      </c>
      <c r="B2" s="27" t="s">
        <v>389</v>
      </c>
      <c r="C2" s="27" t="s">
        <v>390</v>
      </c>
      <c r="D2" s="27" t="s">
        <v>391</v>
      </c>
      <c r="E2" s="27" t="s">
        <v>392</v>
      </c>
      <c r="F2" s="27" t="s">
        <v>393</v>
      </c>
      <c r="G2" s="26" t="s">
        <v>448</v>
      </c>
      <c r="H2" s="26" t="s">
        <v>449</v>
      </c>
      <c r="I2" s="26" t="s">
        <v>450</v>
      </c>
      <c r="J2" s="26" t="s">
        <v>449</v>
      </c>
      <c r="K2" s="26" t="s">
        <v>451</v>
      </c>
      <c r="L2" s="26" t="s">
        <v>449</v>
      </c>
      <c r="M2" s="27" t="s">
        <v>434</v>
      </c>
      <c r="N2" s="27" t="s">
        <v>402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447</v>
      </c>
      <c r="B4" s="29" t="s">
        <v>452</v>
      </c>
      <c r="C4" s="29" t="s">
        <v>435</v>
      </c>
      <c r="D4" s="29" t="s">
        <v>391</v>
      </c>
      <c r="E4" s="27" t="s">
        <v>392</v>
      </c>
      <c r="F4" s="27" t="s">
        <v>393</v>
      </c>
      <c r="G4" s="26" t="s">
        <v>448</v>
      </c>
      <c r="H4" s="26" t="s">
        <v>449</v>
      </c>
      <c r="I4" s="26" t="s">
        <v>450</v>
      </c>
      <c r="J4" s="26" t="s">
        <v>449</v>
      </c>
      <c r="K4" s="26" t="s">
        <v>451</v>
      </c>
      <c r="L4" s="26" t="s">
        <v>449</v>
      </c>
      <c r="M4" s="27" t="s">
        <v>434</v>
      </c>
      <c r="N4" s="27" t="s">
        <v>402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453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443</v>
      </c>
      <c r="B11" s="14"/>
      <c r="C11" s="14"/>
      <c r="D11" s="15"/>
      <c r="E11" s="16"/>
      <c r="F11" s="31"/>
      <c r="G11" s="17"/>
      <c r="H11" s="31"/>
      <c r="I11" s="13" t="s">
        <v>454</v>
      </c>
      <c r="J11" s="14"/>
      <c r="K11" s="14"/>
      <c r="L11" s="14"/>
      <c r="M11" s="14"/>
      <c r="N11" s="18"/>
    </row>
    <row r="12" ht="48" customHeight="1" spans="1:14">
      <c r="A12" s="19" t="s">
        <v>455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388</v>
      </c>
      <c r="B2" s="5" t="s">
        <v>393</v>
      </c>
      <c r="C2" s="5" t="s">
        <v>435</v>
      </c>
      <c r="D2" s="5" t="s">
        <v>391</v>
      </c>
      <c r="E2" s="5" t="s">
        <v>392</v>
      </c>
      <c r="F2" s="4" t="s">
        <v>457</v>
      </c>
      <c r="G2" s="4" t="s">
        <v>418</v>
      </c>
      <c r="H2" s="21" t="s">
        <v>419</v>
      </c>
      <c r="I2" s="22" t="s">
        <v>421</v>
      </c>
    </row>
    <row r="3" s="1" customFormat="1" ht="16.5" spans="1:9">
      <c r="A3" s="4"/>
      <c r="B3" s="23"/>
      <c r="C3" s="23"/>
      <c r="D3" s="23"/>
      <c r="E3" s="23"/>
      <c r="F3" s="4" t="s">
        <v>458</v>
      </c>
      <c r="G3" s="4" t="s">
        <v>422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459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460</v>
      </c>
      <c r="B12" s="14"/>
      <c r="C12" s="14"/>
      <c r="D12" s="15"/>
      <c r="E12" s="16"/>
      <c r="F12" s="13" t="s">
        <v>461</v>
      </c>
      <c r="G12" s="14"/>
      <c r="H12" s="15"/>
      <c r="I12" s="18"/>
    </row>
    <row r="13" ht="32" customHeight="1" spans="1:9">
      <c r="A13" s="19" t="s">
        <v>462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20" sqref="I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428</v>
      </c>
      <c r="B2" s="5" t="s">
        <v>393</v>
      </c>
      <c r="C2" s="5" t="s">
        <v>389</v>
      </c>
      <c r="D2" s="5" t="s">
        <v>390</v>
      </c>
      <c r="E2" s="5" t="s">
        <v>391</v>
      </c>
      <c r="F2" s="5" t="s">
        <v>392</v>
      </c>
      <c r="G2" s="4" t="s">
        <v>464</v>
      </c>
      <c r="H2" s="4" t="s">
        <v>465</v>
      </c>
      <c r="I2" s="4" t="s">
        <v>466</v>
      </c>
      <c r="J2" s="4" t="s">
        <v>467</v>
      </c>
      <c r="K2" s="5" t="s">
        <v>434</v>
      </c>
      <c r="L2" s="5" t="s">
        <v>402</v>
      </c>
    </row>
    <row r="3" spans="1:12">
      <c r="A3" s="6" t="s">
        <v>436</v>
      </c>
      <c r="B3" s="7" t="s">
        <v>406</v>
      </c>
      <c r="C3" s="8">
        <v>951130008</v>
      </c>
      <c r="D3" s="7" t="s">
        <v>404</v>
      </c>
      <c r="E3" s="7" t="s">
        <v>405</v>
      </c>
      <c r="F3" s="7" t="s">
        <v>62</v>
      </c>
      <c r="G3" s="9" t="s">
        <v>468</v>
      </c>
      <c r="H3" s="9" t="s">
        <v>469</v>
      </c>
      <c r="I3" s="10"/>
      <c r="J3" s="10"/>
      <c r="K3" s="9" t="s">
        <v>407</v>
      </c>
      <c r="L3" s="9" t="s">
        <v>408</v>
      </c>
    </row>
    <row r="4" spans="1:12">
      <c r="A4" s="6" t="s">
        <v>470</v>
      </c>
      <c r="B4" s="7" t="s">
        <v>406</v>
      </c>
      <c r="C4" s="8">
        <v>260227381</v>
      </c>
      <c r="D4" s="7" t="s">
        <v>404</v>
      </c>
      <c r="E4" s="7" t="s">
        <v>409</v>
      </c>
      <c r="F4" s="7" t="s">
        <v>62</v>
      </c>
      <c r="G4" s="9" t="s">
        <v>468</v>
      </c>
      <c r="H4" s="9" t="s">
        <v>469</v>
      </c>
      <c r="I4" s="10"/>
      <c r="J4" s="10"/>
      <c r="K4" s="9" t="s">
        <v>407</v>
      </c>
      <c r="L4" s="9" t="s">
        <v>408</v>
      </c>
    </row>
    <row r="5" spans="1:12">
      <c r="A5" s="6" t="s">
        <v>471</v>
      </c>
      <c r="B5" s="7" t="s">
        <v>406</v>
      </c>
      <c r="C5" s="11" t="s">
        <v>410</v>
      </c>
      <c r="D5" s="7" t="s">
        <v>404</v>
      </c>
      <c r="E5" s="7" t="s">
        <v>411</v>
      </c>
      <c r="F5" s="7" t="s">
        <v>62</v>
      </c>
      <c r="G5" s="9" t="s">
        <v>468</v>
      </c>
      <c r="H5" s="9" t="s">
        <v>469</v>
      </c>
      <c r="I5" s="10"/>
      <c r="J5" s="10"/>
      <c r="K5" s="9" t="s">
        <v>407</v>
      </c>
      <c r="L5" s="9" t="s">
        <v>408</v>
      </c>
    </row>
    <row r="6" spans="1:12">
      <c r="A6" s="6" t="s">
        <v>472</v>
      </c>
      <c r="B6" s="7" t="s">
        <v>406</v>
      </c>
      <c r="C6" s="8">
        <v>951130008</v>
      </c>
      <c r="D6" s="7" t="s">
        <v>404</v>
      </c>
      <c r="E6" s="7" t="s">
        <v>405</v>
      </c>
      <c r="F6" s="7" t="s">
        <v>62</v>
      </c>
      <c r="G6" s="9" t="s">
        <v>473</v>
      </c>
      <c r="H6" s="9" t="s">
        <v>474</v>
      </c>
      <c r="I6" s="10"/>
      <c r="J6" s="10"/>
      <c r="K6" s="9" t="s">
        <v>407</v>
      </c>
      <c r="L6" s="9" t="s">
        <v>408</v>
      </c>
    </row>
    <row r="7" spans="1:12">
      <c r="A7" s="6" t="s">
        <v>475</v>
      </c>
      <c r="B7" s="7" t="s">
        <v>406</v>
      </c>
      <c r="C7" s="8">
        <v>260227381</v>
      </c>
      <c r="D7" s="7" t="s">
        <v>404</v>
      </c>
      <c r="E7" s="7" t="s">
        <v>409</v>
      </c>
      <c r="F7" s="7" t="s">
        <v>62</v>
      </c>
      <c r="G7" s="9" t="s">
        <v>473</v>
      </c>
      <c r="H7" s="9" t="s">
        <v>474</v>
      </c>
      <c r="I7" s="12"/>
      <c r="J7" s="12"/>
      <c r="K7" s="9" t="s">
        <v>407</v>
      </c>
      <c r="L7" s="9" t="s">
        <v>408</v>
      </c>
    </row>
    <row r="8" spans="1:12">
      <c r="A8" s="6" t="s">
        <v>476</v>
      </c>
      <c r="B8" s="7" t="s">
        <v>406</v>
      </c>
      <c r="C8" s="11" t="s">
        <v>410</v>
      </c>
      <c r="D8" s="7" t="s">
        <v>404</v>
      </c>
      <c r="E8" s="7" t="s">
        <v>411</v>
      </c>
      <c r="F8" s="7" t="s">
        <v>62</v>
      </c>
      <c r="G8" s="9" t="s">
        <v>473</v>
      </c>
      <c r="H8" s="9" t="s">
        <v>474</v>
      </c>
      <c r="I8" s="12"/>
      <c r="J8" s="12"/>
      <c r="K8" s="9" t="s">
        <v>407</v>
      </c>
      <c r="L8" s="9" t="s">
        <v>408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477</v>
      </c>
      <c r="B11" s="14"/>
      <c r="C11" s="14"/>
      <c r="D11" s="14"/>
      <c r="E11" s="15"/>
      <c r="F11" s="16"/>
      <c r="G11" s="17"/>
      <c r="H11" s="13" t="s">
        <v>478</v>
      </c>
      <c r="I11" s="14"/>
      <c r="J11" s="14"/>
      <c r="K11" s="14"/>
      <c r="L11" s="18"/>
    </row>
    <row r="12" ht="67" customHeight="1" spans="1:12">
      <c r="A12" s="19" t="s">
        <v>479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77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84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5" t="s">
        <v>41</v>
      </c>
      <c r="G4" s="385" t="s">
        <v>42</v>
      </c>
      <c r="H4" s="379" t="s">
        <v>41</v>
      </c>
      <c r="I4" s="386" t="s">
        <v>42</v>
      </c>
    </row>
    <row r="5" ht="28" customHeight="1" spans="2:9">
      <c r="B5" s="387" t="s">
        <v>43</v>
      </c>
      <c r="C5" s="12">
        <v>13</v>
      </c>
      <c r="D5" s="12">
        <v>0</v>
      </c>
      <c r="E5" s="12">
        <v>1</v>
      </c>
      <c r="F5" s="388">
        <v>0</v>
      </c>
      <c r="G5" s="388">
        <v>1</v>
      </c>
      <c r="H5" s="12">
        <v>1</v>
      </c>
      <c r="I5" s="389">
        <v>2</v>
      </c>
    </row>
    <row r="6" ht="28" customHeight="1" spans="2:9">
      <c r="B6" s="387" t="s">
        <v>44</v>
      </c>
      <c r="C6" s="12">
        <v>20</v>
      </c>
      <c r="D6" s="12">
        <v>0</v>
      </c>
      <c r="E6" s="12">
        <v>1</v>
      </c>
      <c r="F6" s="388">
        <v>1</v>
      </c>
      <c r="G6" s="388">
        <v>2</v>
      </c>
      <c r="H6" s="12">
        <v>2</v>
      </c>
      <c r="I6" s="389">
        <v>3</v>
      </c>
    </row>
    <row r="7" ht="28" customHeight="1" spans="2:9">
      <c r="B7" s="387" t="s">
        <v>45</v>
      </c>
      <c r="C7" s="12">
        <v>32</v>
      </c>
      <c r="D7" s="12">
        <v>0</v>
      </c>
      <c r="E7" s="12">
        <v>1</v>
      </c>
      <c r="F7" s="388">
        <v>2</v>
      </c>
      <c r="G7" s="388">
        <v>3</v>
      </c>
      <c r="H7" s="12">
        <v>3</v>
      </c>
      <c r="I7" s="389">
        <v>4</v>
      </c>
    </row>
    <row r="8" ht="28" customHeight="1" spans="2:9">
      <c r="B8" s="387" t="s">
        <v>46</v>
      </c>
      <c r="C8" s="12">
        <v>50</v>
      </c>
      <c r="D8" s="12">
        <v>1</v>
      </c>
      <c r="E8" s="12">
        <v>2</v>
      </c>
      <c r="F8" s="388">
        <v>3</v>
      </c>
      <c r="G8" s="388">
        <v>4</v>
      </c>
      <c r="H8" s="12">
        <v>5</v>
      </c>
      <c r="I8" s="389">
        <v>6</v>
      </c>
    </row>
    <row r="9" ht="28" customHeight="1" spans="2:9">
      <c r="B9" s="387" t="s">
        <v>47</v>
      </c>
      <c r="C9" s="12">
        <v>80</v>
      </c>
      <c r="D9" s="12">
        <v>2</v>
      </c>
      <c r="E9" s="12">
        <v>3</v>
      </c>
      <c r="F9" s="388">
        <v>5</v>
      </c>
      <c r="G9" s="388">
        <v>6</v>
      </c>
      <c r="H9" s="12">
        <v>7</v>
      </c>
      <c r="I9" s="389">
        <v>8</v>
      </c>
    </row>
    <row r="10" ht="28" customHeight="1" spans="2:9">
      <c r="B10" s="387" t="s">
        <v>48</v>
      </c>
      <c r="C10" s="12">
        <v>125</v>
      </c>
      <c r="D10" s="12">
        <v>3</v>
      </c>
      <c r="E10" s="12">
        <v>4</v>
      </c>
      <c r="F10" s="388">
        <v>7</v>
      </c>
      <c r="G10" s="388">
        <v>8</v>
      </c>
      <c r="H10" s="12">
        <v>10</v>
      </c>
      <c r="I10" s="389">
        <v>11</v>
      </c>
    </row>
    <row r="11" ht="28" customHeight="1" spans="2:9">
      <c r="B11" s="387" t="s">
        <v>49</v>
      </c>
      <c r="C11" s="12">
        <v>200</v>
      </c>
      <c r="D11" s="12">
        <v>5</v>
      </c>
      <c r="E11" s="12">
        <v>6</v>
      </c>
      <c r="F11" s="388">
        <v>10</v>
      </c>
      <c r="G11" s="388">
        <v>11</v>
      </c>
      <c r="H11" s="12">
        <v>14</v>
      </c>
      <c r="I11" s="389">
        <v>15</v>
      </c>
    </row>
    <row r="12" ht="28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s="187" customFormat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87" customFormat="1" ht="15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192" t="s">
        <v>56</v>
      </c>
      <c r="J2" s="192"/>
      <c r="K2" s="193"/>
    </row>
    <row r="3" s="187" customFormat="1" ht="14.25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="187" customFormat="1" ht="14.25" spans="1:11">
      <c r="A4" s="200" t="s">
        <v>61</v>
      </c>
      <c r="B4" s="68" t="s">
        <v>62</v>
      </c>
      <c r="C4" s="69"/>
      <c r="D4" s="200" t="s">
        <v>63</v>
      </c>
      <c r="E4" s="201"/>
      <c r="F4" s="202">
        <v>46147</v>
      </c>
      <c r="G4" s="203"/>
      <c r="H4" s="200" t="s">
        <v>64</v>
      </c>
      <c r="I4" s="201"/>
      <c r="J4" s="204" t="s">
        <v>65</v>
      </c>
      <c r="K4" s="205" t="s">
        <v>66</v>
      </c>
    </row>
    <row r="5" s="187" customFormat="1" ht="14.25" spans="1:11">
      <c r="A5" s="206" t="s">
        <v>67</v>
      </c>
      <c r="B5" s="68" t="s">
        <v>68</v>
      </c>
      <c r="C5" s="69"/>
      <c r="D5" s="200" t="s">
        <v>69</v>
      </c>
      <c r="E5" s="201"/>
      <c r="F5" s="202">
        <v>46124</v>
      </c>
      <c r="G5" s="203"/>
      <c r="H5" s="200" t="s">
        <v>70</v>
      </c>
      <c r="I5" s="201"/>
      <c r="J5" s="204" t="s">
        <v>65</v>
      </c>
      <c r="K5" s="205" t="s">
        <v>66</v>
      </c>
    </row>
    <row r="6" s="187" customFormat="1" ht="14.25" spans="1:11">
      <c r="A6" s="200" t="s">
        <v>71</v>
      </c>
      <c r="B6" s="209">
        <v>3</v>
      </c>
      <c r="C6" s="210">
        <v>8</v>
      </c>
      <c r="D6" s="206" t="s">
        <v>72</v>
      </c>
      <c r="E6" s="234"/>
      <c r="F6" s="202">
        <v>46130</v>
      </c>
      <c r="G6" s="203"/>
      <c r="H6" s="200" t="s">
        <v>73</v>
      </c>
      <c r="I6" s="201"/>
      <c r="J6" s="204" t="s">
        <v>65</v>
      </c>
      <c r="K6" s="205" t="s">
        <v>66</v>
      </c>
    </row>
    <row r="7" s="187" customFormat="1" ht="14.25" spans="1:11">
      <c r="A7" s="200" t="s">
        <v>74</v>
      </c>
      <c r="B7" s="214" t="s">
        <v>75</v>
      </c>
      <c r="C7" s="215"/>
      <c r="D7" s="206" t="s">
        <v>76</v>
      </c>
      <c r="E7" s="233"/>
      <c r="F7" s="202">
        <v>46135</v>
      </c>
      <c r="G7" s="203"/>
      <c r="H7" s="200" t="s">
        <v>77</v>
      </c>
      <c r="I7" s="201"/>
      <c r="J7" s="204" t="s">
        <v>65</v>
      </c>
      <c r="K7" s="205" t="s">
        <v>66</v>
      </c>
    </row>
    <row r="8" s="187" customFormat="1" ht="15" spans="1:11">
      <c r="A8" s="217" t="s">
        <v>78</v>
      </c>
      <c r="B8" s="218" t="s">
        <v>79</v>
      </c>
      <c r="C8" s="219"/>
      <c r="D8" s="220" t="s">
        <v>80</v>
      </c>
      <c r="E8" s="221"/>
      <c r="F8" s="222">
        <v>46137</v>
      </c>
      <c r="G8" s="223"/>
      <c r="H8" s="220" t="s">
        <v>81</v>
      </c>
      <c r="I8" s="221"/>
      <c r="J8" s="245" t="s">
        <v>65</v>
      </c>
      <c r="K8" s="246" t="s">
        <v>66</v>
      </c>
    </row>
    <row r="9" s="187" customFormat="1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="187" customFormat="1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="187" customFormat="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s="187" customFormat="1" ht="14.25" spans="1:11">
      <c r="A12" s="206" t="s">
        <v>90</v>
      </c>
      <c r="B12" s="232" t="s">
        <v>85</v>
      </c>
      <c r="C12" s="204" t="s">
        <v>86</v>
      </c>
      <c r="D12" s="233"/>
      <c r="E12" s="234" t="s">
        <v>91</v>
      </c>
      <c r="F12" s="232" t="s">
        <v>85</v>
      </c>
      <c r="G12" s="204" t="s">
        <v>86</v>
      </c>
      <c r="H12" s="204" t="s">
        <v>88</v>
      </c>
      <c r="I12" s="234" t="s">
        <v>92</v>
      </c>
      <c r="J12" s="232" t="s">
        <v>85</v>
      </c>
      <c r="K12" s="205" t="s">
        <v>86</v>
      </c>
    </row>
    <row r="13" s="187" customFormat="1" ht="14.25" spans="1:11">
      <c r="A13" s="206" t="s">
        <v>93</v>
      </c>
      <c r="B13" s="232" t="s">
        <v>85</v>
      </c>
      <c r="C13" s="204" t="s">
        <v>86</v>
      </c>
      <c r="D13" s="233"/>
      <c r="E13" s="234" t="s">
        <v>94</v>
      </c>
      <c r="F13" s="204" t="s">
        <v>95</v>
      </c>
      <c r="G13" s="204" t="s">
        <v>96</v>
      </c>
      <c r="H13" s="204" t="s">
        <v>88</v>
      </c>
      <c r="I13" s="234" t="s">
        <v>97</v>
      </c>
      <c r="J13" s="232" t="s">
        <v>85</v>
      </c>
      <c r="K13" s="205" t="s">
        <v>86</v>
      </c>
    </row>
    <row r="14" s="187" customFormat="1" ht="15" spans="1:11">
      <c r="A14" s="220" t="s">
        <v>98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4"/>
    </row>
    <row r="15" s="187" customFormat="1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="187" customFormat="1" ht="14.2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s="187" customFormat="1" customHeight="1" spans="1:22">
      <c r="A17" s="211" t="s">
        <v>103</v>
      </c>
      <c r="B17" s="204" t="s">
        <v>95</v>
      </c>
      <c r="C17" s="204" t="s">
        <v>96</v>
      </c>
      <c r="D17" s="319"/>
      <c r="E17" s="212" t="s">
        <v>104</v>
      </c>
      <c r="F17" s="204" t="s">
        <v>95</v>
      </c>
      <c r="G17" s="204" t="s">
        <v>96</v>
      </c>
      <c r="H17" s="320"/>
      <c r="I17" s="212" t="s">
        <v>105</v>
      </c>
      <c r="J17" s="204" t="s">
        <v>95</v>
      </c>
      <c r="K17" s="205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87" customFormat="1" ht="18" customHeight="1" spans="1:22">
      <c r="A18" s="322" t="s">
        <v>106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301" customFormat="1" ht="18" customHeight="1" spans="1:22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="187" customFormat="1" customHeight="1" spans="1:22">
      <c r="A20" s="325" t="s">
        <v>108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87" customFormat="1" ht="21.75" customHeight="1" spans="1:22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12"/>
      <c r="I21" s="212"/>
      <c r="J21" s="212"/>
      <c r="K21" s="264" t="s">
        <v>116</v>
      </c>
    </row>
    <row r="22" s="187" customFormat="1" customHeight="1" spans="1:22">
      <c r="A22" s="330" t="s">
        <v>117</v>
      </c>
      <c r="B22" s="331">
        <v>1</v>
      </c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2"/>
      <c r="I22" s="332"/>
      <c r="J22" s="332"/>
      <c r="K22" s="333" t="s">
        <v>118</v>
      </c>
    </row>
    <row r="23" s="187" customFormat="1" customHeight="1" spans="1:22">
      <c r="A23" s="330" t="s">
        <v>119</v>
      </c>
      <c r="B23" s="331">
        <v>1</v>
      </c>
      <c r="C23" s="331">
        <v>1</v>
      </c>
      <c r="D23" s="331">
        <v>1</v>
      </c>
      <c r="E23" s="331">
        <v>1</v>
      </c>
      <c r="F23" s="331">
        <v>1</v>
      </c>
      <c r="G23" s="331">
        <v>1</v>
      </c>
      <c r="H23" s="332"/>
      <c r="I23" s="332"/>
      <c r="J23" s="332"/>
      <c r="K23" s="333" t="s">
        <v>118</v>
      </c>
    </row>
    <row r="24" s="187" customFormat="1" customHeight="1" spans="1:22">
      <c r="A24" s="330" t="s">
        <v>120</v>
      </c>
      <c r="B24" s="331">
        <v>1</v>
      </c>
      <c r="C24" s="331">
        <v>1</v>
      </c>
      <c r="D24" s="331">
        <v>1</v>
      </c>
      <c r="E24" s="331">
        <v>1</v>
      </c>
      <c r="F24" s="331">
        <v>1</v>
      </c>
      <c r="G24" s="331">
        <v>1</v>
      </c>
      <c r="H24" s="332"/>
      <c r="I24" s="332"/>
      <c r="J24" s="332"/>
      <c r="K24" s="333" t="s">
        <v>118</v>
      </c>
    </row>
    <row r="25" s="187" customFormat="1" customHeight="1" spans="1:22">
      <c r="A25" s="330"/>
      <c r="B25" s="331"/>
      <c r="C25" s="331"/>
      <c r="D25" s="331"/>
      <c r="E25" s="331"/>
      <c r="F25" s="331"/>
      <c r="G25" s="331"/>
      <c r="H25" s="332"/>
      <c r="I25" s="332"/>
      <c r="J25" s="332"/>
      <c r="K25" s="333"/>
    </row>
    <row r="26" s="187" customFormat="1" customHeight="1" spans="1:22">
      <c r="A26" s="334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s="187" customFormat="1" customHeight="1" spans="1:22">
      <c r="A27" s="336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s="187" customFormat="1" customHeight="1" spans="1:22">
      <c r="A28" s="336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s="187" customFormat="1" ht="18" customHeight="1" spans="1:22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="187" customFormat="1" ht="18.75" customHeight="1" spans="1:22">
      <c r="A30" s="340" t="s">
        <v>122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="187" customFormat="1" ht="18.75" customHeight="1" spans="1:22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="187" customFormat="1" ht="18" customHeight="1" spans="1:22">
      <c r="A32" s="337" t="s">
        <v>123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="187" customFormat="1" ht="14.25" spans="1:11">
      <c r="A33" s="346" t="s">
        <v>124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="187" customFormat="1" ht="15" spans="1:11">
      <c r="A34" s="110" t="s">
        <v>125</v>
      </c>
      <c r="B34" s="112"/>
      <c r="C34" s="204" t="s">
        <v>65</v>
      </c>
      <c r="D34" s="204" t="s">
        <v>66</v>
      </c>
      <c r="E34" s="349" t="s">
        <v>126</v>
      </c>
      <c r="F34" s="350"/>
      <c r="G34" s="350"/>
      <c r="H34" s="350"/>
      <c r="I34" s="350"/>
      <c r="J34" s="350"/>
      <c r="K34" s="351"/>
    </row>
    <row r="35" s="187" customFormat="1" ht="15" spans="1:11">
      <c r="A35" s="352" t="s">
        <v>127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187" customFormat="1" ht="14.25" spans="1:11">
      <c r="A36" s="353" t="s">
        <v>128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="187" customFormat="1" ht="14.25" spans="1:11">
      <c r="A37" s="353" t="s">
        <v>129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="187" customFormat="1" ht="14.25" spans="1:11">
      <c r="A38" s="353" t="s">
        <v>130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s="187" customFormat="1" ht="14.25" spans="1:11">
      <c r="A39" s="358" t="s">
        <v>131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="187" customFormat="1" ht="14.25" spans="1:11">
      <c r="A40" s="358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="187" customFormat="1" ht="14.25" spans="1:11">
      <c r="A41" s="358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="187" customFormat="1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="187" customFormat="1" ht="15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="187" customFormat="1" ht="15" spans="1:11">
      <c r="A44" s="306" t="s">
        <v>133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8"/>
    </row>
    <row r="45" s="187" customFormat="1" ht="14.25" spans="1:11">
      <c r="A45" s="315" t="s">
        <v>134</v>
      </c>
      <c r="B45" s="311" t="s">
        <v>95</v>
      </c>
      <c r="C45" s="311" t="s">
        <v>96</v>
      </c>
      <c r="D45" s="311" t="s">
        <v>88</v>
      </c>
      <c r="E45" s="317" t="s">
        <v>135</v>
      </c>
      <c r="F45" s="311" t="s">
        <v>95</v>
      </c>
      <c r="G45" s="311" t="s">
        <v>96</v>
      </c>
      <c r="H45" s="311" t="s">
        <v>88</v>
      </c>
      <c r="I45" s="317" t="s">
        <v>136</v>
      </c>
      <c r="J45" s="311" t="s">
        <v>95</v>
      </c>
      <c r="K45" s="314" t="s">
        <v>96</v>
      </c>
    </row>
    <row r="46" s="187" customFormat="1" ht="14.25" spans="1:11">
      <c r="A46" s="211" t="s">
        <v>87</v>
      </c>
      <c r="B46" s="204" t="s">
        <v>95</v>
      </c>
      <c r="C46" s="204" t="s">
        <v>96</v>
      </c>
      <c r="D46" s="204" t="s">
        <v>88</v>
      </c>
      <c r="E46" s="212" t="s">
        <v>94</v>
      </c>
      <c r="F46" s="204" t="s">
        <v>95</v>
      </c>
      <c r="G46" s="204" t="s">
        <v>96</v>
      </c>
      <c r="H46" s="204" t="s">
        <v>88</v>
      </c>
      <c r="I46" s="212" t="s">
        <v>105</v>
      </c>
      <c r="J46" s="204" t="s">
        <v>95</v>
      </c>
      <c r="K46" s="205" t="s">
        <v>96</v>
      </c>
    </row>
    <row r="47" s="187" customFormat="1" ht="15" spans="1:11">
      <c r="A47" s="220" t="s">
        <v>137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4"/>
    </row>
    <row r="48" s="187" customFormat="1" ht="15" spans="1:11">
      <c r="A48" s="352" t="s">
        <v>138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187" customFormat="1" ht="15" spans="1:11">
      <c r="A49" s="353" t="s">
        <v>139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s="187" customFormat="1" ht="15" spans="1:11">
      <c r="A50" s="359" t="s">
        <v>140</v>
      </c>
      <c r="B50" s="279" t="s">
        <v>141</v>
      </c>
      <c r="C50" s="279"/>
      <c r="D50" s="360" t="s">
        <v>142</v>
      </c>
      <c r="E50" s="361" t="s">
        <v>143</v>
      </c>
      <c r="F50" s="362" t="s">
        <v>144</v>
      </c>
      <c r="G50" s="363">
        <v>46126</v>
      </c>
      <c r="H50" s="364" t="s">
        <v>145</v>
      </c>
      <c r="I50" s="365"/>
      <c r="J50" s="98" t="s">
        <v>146</v>
      </c>
      <c r="K50" s="366"/>
    </row>
    <row r="51" s="187" customFormat="1" ht="15" spans="1:11">
      <c r="A51" s="352" t="s">
        <v>147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187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="187" customFormat="1" ht="15" spans="1:11">
      <c r="A53" s="359" t="s">
        <v>140</v>
      </c>
      <c r="B53" s="370"/>
      <c r="C53" s="370"/>
      <c r="D53" s="360" t="s">
        <v>142</v>
      </c>
      <c r="E53" s="371"/>
      <c r="F53" s="362" t="s">
        <v>148</v>
      </c>
      <c r="G53" s="372"/>
      <c r="H53" s="364" t="s">
        <v>145</v>
      </c>
      <c r="I53" s="365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1"/>
  <sheetViews>
    <sheetView zoomScale="85" zoomScaleNormal="85" workbookViewId="0">
      <selection activeCell="K25" sqref="K25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1" width="16.5" style="64" customWidth="1"/>
    <col min="12" max="12" width="17" style="64" customWidth="1"/>
    <col min="13" max="13" width="18.5" style="63" customWidth="1"/>
    <col min="14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9"/>
      <c r="D2" s="70" t="s">
        <v>67</v>
      </c>
      <c r="E2" s="70"/>
      <c r="F2" s="71" t="s">
        <v>68</v>
      </c>
      <c r="G2" s="71"/>
      <c r="H2" s="71"/>
      <c r="I2" s="71"/>
      <c r="J2" s="72"/>
      <c r="K2" s="73" t="s">
        <v>57</v>
      </c>
      <c r="L2" s="71" t="s">
        <v>56</v>
      </c>
      <c r="M2" s="71"/>
      <c r="N2" s="71"/>
      <c r="O2" s="71"/>
    </row>
    <row r="3" s="63" customFormat="1" ht="19.5" customHeight="1" spans="1:15">
      <c r="A3" s="74" t="s">
        <v>150</v>
      </c>
      <c r="B3" s="75" t="s">
        <v>151</v>
      </c>
      <c r="C3" s="75"/>
      <c r="D3" s="75"/>
      <c r="E3" s="75"/>
      <c r="F3" s="75"/>
      <c r="G3" s="75"/>
      <c r="H3" s="75"/>
      <c r="I3" s="75"/>
      <c r="J3" s="72"/>
      <c r="K3" s="74" t="s">
        <v>152</v>
      </c>
      <c r="L3" s="74"/>
      <c r="M3" s="74"/>
      <c r="N3" s="74"/>
      <c r="O3" s="74"/>
    </row>
    <row r="4" s="63" customFormat="1" ht="19.5" customHeight="1" spans="1:15">
      <c r="A4" s="74"/>
      <c r="B4" s="76" t="s">
        <v>153</v>
      </c>
      <c r="C4" s="77" t="s">
        <v>154</v>
      </c>
      <c r="D4" s="297" t="s">
        <v>155</v>
      </c>
      <c r="E4" s="77" t="s">
        <v>156</v>
      </c>
      <c r="F4" s="77" t="s">
        <v>157</v>
      </c>
      <c r="G4" s="77" t="s">
        <v>158</v>
      </c>
      <c r="H4" s="77" t="s">
        <v>159</v>
      </c>
      <c r="I4" s="77" t="s">
        <v>160</v>
      </c>
      <c r="J4" s="72"/>
      <c r="K4" s="74" t="s">
        <v>161</v>
      </c>
      <c r="L4" s="74" t="s">
        <v>161</v>
      </c>
      <c r="M4" s="74" t="s">
        <v>161</v>
      </c>
      <c r="N4" s="74" t="s">
        <v>161</v>
      </c>
      <c r="O4" s="74" t="s">
        <v>162</v>
      </c>
    </row>
    <row r="5" s="63" customFormat="1" ht="19.5" customHeight="1" spans="1:15">
      <c r="A5" s="74"/>
      <c r="B5" s="76" t="s">
        <v>163</v>
      </c>
      <c r="C5" s="77" t="s">
        <v>164</v>
      </c>
      <c r="D5" s="297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7" t="s">
        <v>170</v>
      </c>
      <c r="J5" s="72"/>
      <c r="K5" s="297" t="s">
        <v>165</v>
      </c>
      <c r="L5" s="297" t="s">
        <v>165</v>
      </c>
      <c r="M5" s="297" t="s">
        <v>165</v>
      </c>
      <c r="N5" s="79" t="s">
        <v>171</v>
      </c>
      <c r="O5" s="79" t="s">
        <v>171</v>
      </c>
    </row>
    <row r="6" s="63" customFormat="1" ht="19.5" customHeight="1" spans="1:15">
      <c r="A6" s="80" t="s">
        <v>172</v>
      </c>
      <c r="B6" s="81">
        <f>C6-1</f>
        <v>66</v>
      </c>
      <c r="C6" s="81">
        <f>D6-2</f>
        <v>67</v>
      </c>
      <c r="D6" s="83">
        <v>69</v>
      </c>
      <c r="E6" s="81">
        <f>D6+2</f>
        <v>71</v>
      </c>
      <c r="F6" s="81">
        <f>E6+2</f>
        <v>73</v>
      </c>
      <c r="G6" s="81">
        <f t="shared" ref="G6:I6" si="0">F6+1</f>
        <v>74</v>
      </c>
      <c r="H6" s="81">
        <f t="shared" si="0"/>
        <v>75</v>
      </c>
      <c r="I6" s="81">
        <f t="shared" si="0"/>
        <v>76</v>
      </c>
      <c r="J6" s="72"/>
      <c r="K6" s="82" t="s">
        <v>173</v>
      </c>
      <c r="L6" s="82" t="s">
        <v>174</v>
      </c>
      <c r="M6" s="82" t="s">
        <v>175</v>
      </c>
      <c r="N6" s="82" t="s">
        <v>176</v>
      </c>
      <c r="O6" s="82" t="s">
        <v>177</v>
      </c>
    </row>
    <row r="7" s="63" customFormat="1" ht="19.5" customHeight="1" spans="1:15">
      <c r="A7" s="77" t="s">
        <v>178</v>
      </c>
      <c r="B7" s="81">
        <f t="shared" ref="B7:B9" si="1">C7-4</f>
        <v>100</v>
      </c>
      <c r="C7" s="81">
        <f t="shared" ref="C7:C9" si="2">D7-4</f>
        <v>104</v>
      </c>
      <c r="D7" s="83">
        <v>108</v>
      </c>
      <c r="E7" s="81">
        <f t="shared" ref="E7:E9" si="3">D7+4</f>
        <v>112</v>
      </c>
      <c r="F7" s="81">
        <f>E7+4</f>
        <v>116</v>
      </c>
      <c r="G7" s="81">
        <f t="shared" ref="G7:G9" si="4">F7+6</f>
        <v>122</v>
      </c>
      <c r="H7" s="81">
        <f>G7+6</f>
        <v>128</v>
      </c>
      <c r="I7" s="81">
        <f>H7+6</f>
        <v>134</v>
      </c>
      <c r="J7" s="72"/>
      <c r="K7" s="82" t="s">
        <v>175</v>
      </c>
      <c r="L7" s="82" t="s">
        <v>175</v>
      </c>
      <c r="M7" s="82" t="s">
        <v>174</v>
      </c>
      <c r="N7" s="82" t="s">
        <v>179</v>
      </c>
      <c r="O7" s="82" t="s">
        <v>180</v>
      </c>
    </row>
    <row r="8" s="63" customFormat="1" ht="19.5" customHeight="1" spans="1:15">
      <c r="A8" s="77" t="s">
        <v>181</v>
      </c>
      <c r="B8" s="81">
        <f t="shared" si="1"/>
        <v>98</v>
      </c>
      <c r="C8" s="81">
        <f t="shared" si="2"/>
        <v>102</v>
      </c>
      <c r="D8" s="298">
        <v>106</v>
      </c>
      <c r="E8" s="81">
        <f t="shared" si="3"/>
        <v>110</v>
      </c>
      <c r="F8" s="81">
        <f>E8+5</f>
        <v>115</v>
      </c>
      <c r="G8" s="81">
        <f t="shared" si="4"/>
        <v>121</v>
      </c>
      <c r="H8" s="81">
        <f>G8+7</f>
        <v>128</v>
      </c>
      <c r="I8" s="81">
        <f>H8+7</f>
        <v>135</v>
      </c>
      <c r="J8" s="72"/>
      <c r="K8" s="82" t="s">
        <v>175</v>
      </c>
      <c r="L8" s="82" t="s">
        <v>175</v>
      </c>
      <c r="M8" s="82" t="s">
        <v>174</v>
      </c>
      <c r="N8" s="82" t="s">
        <v>182</v>
      </c>
      <c r="O8" s="82" t="s">
        <v>179</v>
      </c>
    </row>
    <row r="9" s="63" customFormat="1" ht="19.5" customHeight="1" spans="1:15">
      <c r="A9" s="77" t="s">
        <v>183</v>
      </c>
      <c r="B9" s="81">
        <f t="shared" si="1"/>
        <v>98</v>
      </c>
      <c r="C9" s="81">
        <f t="shared" si="2"/>
        <v>102</v>
      </c>
      <c r="D9" s="299" t="s">
        <v>184</v>
      </c>
      <c r="E9" s="81">
        <f t="shared" si="3"/>
        <v>110</v>
      </c>
      <c r="F9" s="81">
        <f>E9+5</f>
        <v>115</v>
      </c>
      <c r="G9" s="81">
        <f t="shared" si="4"/>
        <v>121</v>
      </c>
      <c r="H9" s="81">
        <f>G9+7</f>
        <v>128</v>
      </c>
      <c r="I9" s="81">
        <f>H9+7</f>
        <v>135</v>
      </c>
      <c r="J9" s="72"/>
      <c r="K9" s="82" t="s">
        <v>174</v>
      </c>
      <c r="L9" s="82" t="s">
        <v>174</v>
      </c>
      <c r="M9" s="82" t="s">
        <v>174</v>
      </c>
      <c r="N9" s="82" t="s">
        <v>185</v>
      </c>
      <c r="O9" s="82" t="s">
        <v>186</v>
      </c>
    </row>
    <row r="10" s="63" customFormat="1" ht="19.5" customHeight="1" spans="1:15">
      <c r="A10" s="77" t="s">
        <v>187</v>
      </c>
      <c r="B10" s="81">
        <f>C10-1.2</f>
        <v>43.1</v>
      </c>
      <c r="C10" s="81">
        <f>D10-1.2</f>
        <v>44.3</v>
      </c>
      <c r="D10" s="299" t="s">
        <v>188</v>
      </c>
      <c r="E10" s="81">
        <f>D10+1.2</f>
        <v>46.7</v>
      </c>
      <c r="F10" s="81">
        <f>E10+1.2</f>
        <v>47.9</v>
      </c>
      <c r="G10" s="81">
        <f t="shared" ref="G10:I10" si="5">F10+1.4</f>
        <v>49.3</v>
      </c>
      <c r="H10" s="81">
        <f t="shared" si="5"/>
        <v>50.7</v>
      </c>
      <c r="I10" s="81">
        <f t="shared" si="5"/>
        <v>52.1</v>
      </c>
      <c r="J10" s="72"/>
      <c r="K10" s="82" t="s">
        <v>189</v>
      </c>
      <c r="L10" s="82" t="s">
        <v>190</v>
      </c>
      <c r="M10" s="82" t="s">
        <v>189</v>
      </c>
      <c r="N10" s="82" t="s">
        <v>191</v>
      </c>
      <c r="O10" s="82" t="s">
        <v>192</v>
      </c>
    </row>
    <row r="11" s="63" customFormat="1" ht="19.5" customHeight="1" spans="1:15">
      <c r="A11" s="77" t="s">
        <v>193</v>
      </c>
      <c r="B11" s="83">
        <f>C11-0.5</f>
        <v>21</v>
      </c>
      <c r="C11" s="83">
        <f>D11-0.5</f>
        <v>21.5</v>
      </c>
      <c r="D11" s="83">
        <v>22</v>
      </c>
      <c r="E11" s="83">
        <f t="shared" ref="E11:I11" si="6">D11+0.5</f>
        <v>22.5</v>
      </c>
      <c r="F11" s="83">
        <f t="shared" si="6"/>
        <v>23</v>
      </c>
      <c r="G11" s="83">
        <f t="shared" si="6"/>
        <v>23.5</v>
      </c>
      <c r="H11" s="83">
        <f t="shared" si="6"/>
        <v>24</v>
      </c>
      <c r="I11" s="83">
        <f t="shared" si="6"/>
        <v>24.5</v>
      </c>
      <c r="J11" s="72"/>
      <c r="K11" s="82" t="s">
        <v>189</v>
      </c>
      <c r="L11" s="82" t="s">
        <v>194</v>
      </c>
      <c r="M11" s="82" t="s">
        <v>189</v>
      </c>
      <c r="N11" s="82" t="s">
        <v>185</v>
      </c>
      <c r="O11" s="82" t="s">
        <v>185</v>
      </c>
    </row>
    <row r="12" s="63" customFormat="1" ht="19.5" customHeight="1" spans="1:15">
      <c r="A12" s="77" t="s">
        <v>195</v>
      </c>
      <c r="B12" s="81">
        <f>C12-0.7</f>
        <v>18.1</v>
      </c>
      <c r="C12" s="81">
        <f>D12-0.7</f>
        <v>18.8</v>
      </c>
      <c r="D12" s="299" t="s">
        <v>196</v>
      </c>
      <c r="E12" s="81">
        <f>D12+0.7</f>
        <v>20.2</v>
      </c>
      <c r="F12" s="81">
        <f>E12+0.7</f>
        <v>20.9</v>
      </c>
      <c r="G12" s="81">
        <f t="shared" ref="G12:I12" si="7">F12+0.95</f>
        <v>21.85</v>
      </c>
      <c r="H12" s="81">
        <f t="shared" si="7"/>
        <v>22.8</v>
      </c>
      <c r="I12" s="81">
        <f t="shared" si="7"/>
        <v>23.75</v>
      </c>
      <c r="J12" s="72"/>
      <c r="K12" s="82" t="s">
        <v>194</v>
      </c>
      <c r="L12" s="82" t="s">
        <v>189</v>
      </c>
      <c r="M12" s="82" t="s">
        <v>189</v>
      </c>
      <c r="N12" s="82" t="s">
        <v>191</v>
      </c>
      <c r="O12" s="82" t="s">
        <v>197</v>
      </c>
    </row>
    <row r="13" s="63" customFormat="1" ht="19.5" customHeight="1" spans="1:15">
      <c r="A13" s="84" t="s">
        <v>198</v>
      </c>
      <c r="B13" s="85">
        <f>C13-0.4</f>
        <v>16.2</v>
      </c>
      <c r="C13" s="85">
        <f>D13-0.4</f>
        <v>16.6</v>
      </c>
      <c r="D13" s="85">
        <v>17</v>
      </c>
      <c r="E13" s="85">
        <f>D13+0.4</f>
        <v>17.4</v>
      </c>
      <c r="F13" s="85">
        <f>E13+0.4</f>
        <v>17.8</v>
      </c>
      <c r="G13" s="85">
        <f t="shared" ref="G13:I13" si="8">F13+0.6</f>
        <v>18.4</v>
      </c>
      <c r="H13" s="85">
        <f t="shared" si="8"/>
        <v>19</v>
      </c>
      <c r="I13" s="85">
        <f t="shared" si="8"/>
        <v>19.6</v>
      </c>
      <c r="J13" s="72"/>
      <c r="K13" s="82" t="s">
        <v>189</v>
      </c>
      <c r="L13" s="82" t="s">
        <v>189</v>
      </c>
      <c r="M13" s="82" t="s">
        <v>199</v>
      </c>
      <c r="N13" s="82" t="s">
        <v>185</v>
      </c>
      <c r="O13" s="82" t="s">
        <v>200</v>
      </c>
    </row>
    <row r="14" s="63" customFormat="1" ht="19.5" customHeight="1" spans="1:15">
      <c r="A14" s="84" t="s">
        <v>201</v>
      </c>
      <c r="B14" s="83">
        <f t="shared" ref="B14:B18" si="9">C14</f>
        <v>2.5</v>
      </c>
      <c r="C14" s="83">
        <f t="shared" ref="C14:C18" si="10">D14</f>
        <v>2.5</v>
      </c>
      <c r="D14" s="83">
        <v>2.5</v>
      </c>
      <c r="E14" s="83">
        <f t="shared" ref="E14:I14" si="11">D14</f>
        <v>2.5</v>
      </c>
      <c r="F14" s="83">
        <f t="shared" si="11"/>
        <v>2.5</v>
      </c>
      <c r="G14" s="83">
        <f t="shared" si="11"/>
        <v>2.5</v>
      </c>
      <c r="H14" s="83">
        <f t="shared" si="11"/>
        <v>2.5</v>
      </c>
      <c r="I14" s="83">
        <f t="shared" si="11"/>
        <v>2.5</v>
      </c>
      <c r="J14" s="72"/>
      <c r="K14" s="82" t="s">
        <v>194</v>
      </c>
      <c r="L14" s="82" t="s">
        <v>194</v>
      </c>
      <c r="M14" s="82" t="s">
        <v>194</v>
      </c>
      <c r="N14" s="82" t="s">
        <v>194</v>
      </c>
      <c r="O14" s="82" t="s">
        <v>194</v>
      </c>
    </row>
    <row r="15" s="63" customFormat="1" ht="19.5" customHeight="1" spans="1:15">
      <c r="A15" s="77" t="s">
        <v>202</v>
      </c>
      <c r="B15" s="83">
        <f>C15-1</f>
        <v>43</v>
      </c>
      <c r="C15" s="83">
        <f>D15-1</f>
        <v>44</v>
      </c>
      <c r="D15" s="83">
        <v>45</v>
      </c>
      <c r="E15" s="83">
        <f>D15+1</f>
        <v>46</v>
      </c>
      <c r="F15" s="83">
        <f>E15+1</f>
        <v>47</v>
      </c>
      <c r="G15" s="83">
        <f t="shared" ref="G15:I15" si="12">F15+1.5</f>
        <v>48.5</v>
      </c>
      <c r="H15" s="83">
        <f t="shared" si="12"/>
        <v>50</v>
      </c>
      <c r="I15" s="83">
        <f t="shared" si="12"/>
        <v>51.5</v>
      </c>
      <c r="J15" s="72"/>
      <c r="K15" s="82" t="s">
        <v>194</v>
      </c>
      <c r="L15" s="82" t="s">
        <v>194</v>
      </c>
      <c r="M15" s="82" t="s">
        <v>194</v>
      </c>
      <c r="N15" s="82" t="s">
        <v>194</v>
      </c>
      <c r="O15" s="82" t="s">
        <v>194</v>
      </c>
    </row>
    <row r="16" s="63" customFormat="1" ht="19.5" customHeight="1" spans="1:15">
      <c r="A16" s="77" t="s">
        <v>203</v>
      </c>
      <c r="B16" s="83">
        <f t="shared" si="9"/>
        <v>5</v>
      </c>
      <c r="C16" s="83">
        <f t="shared" si="10"/>
        <v>5</v>
      </c>
      <c r="D16" s="83">
        <v>5</v>
      </c>
      <c r="E16" s="83">
        <f t="shared" ref="E16:I16" si="13">D16</f>
        <v>5</v>
      </c>
      <c r="F16" s="83">
        <f t="shared" si="13"/>
        <v>5</v>
      </c>
      <c r="G16" s="83">
        <f t="shared" si="13"/>
        <v>5</v>
      </c>
      <c r="H16" s="83">
        <f t="shared" si="13"/>
        <v>5</v>
      </c>
      <c r="I16" s="83">
        <f t="shared" si="13"/>
        <v>5</v>
      </c>
      <c r="J16" s="72"/>
      <c r="K16" s="82" t="s">
        <v>204</v>
      </c>
      <c r="L16" s="82" t="s">
        <v>194</v>
      </c>
      <c r="M16" s="82" t="s">
        <v>194</v>
      </c>
      <c r="N16" s="82" t="s">
        <v>194</v>
      </c>
      <c r="O16" s="82" t="s">
        <v>194</v>
      </c>
    </row>
    <row r="17" s="63" customFormat="1" ht="19.5" customHeight="1" spans="1:15">
      <c r="A17" s="86" t="s">
        <v>205</v>
      </c>
      <c r="B17" s="83">
        <f t="shared" si="9"/>
        <v>12</v>
      </c>
      <c r="C17" s="83">
        <f>D17-1.5</f>
        <v>12</v>
      </c>
      <c r="D17" s="300">
        <v>13.5</v>
      </c>
      <c r="E17" s="83">
        <f t="shared" ref="E17:H17" si="14">D17</f>
        <v>13.5</v>
      </c>
      <c r="F17" s="83">
        <f>E17+2</f>
        <v>15.5</v>
      </c>
      <c r="G17" s="83">
        <f t="shared" si="14"/>
        <v>15.5</v>
      </c>
      <c r="H17" s="83">
        <f t="shared" si="14"/>
        <v>15.5</v>
      </c>
      <c r="I17" s="83">
        <f>H17+2</f>
        <v>17.5</v>
      </c>
      <c r="J17" s="72"/>
      <c r="K17" s="82" t="s">
        <v>194</v>
      </c>
      <c r="L17" s="82" t="s">
        <v>194</v>
      </c>
      <c r="M17" s="82" t="s">
        <v>194</v>
      </c>
      <c r="N17" s="82" t="s">
        <v>194</v>
      </c>
      <c r="O17" s="82" t="s">
        <v>194</v>
      </c>
    </row>
    <row r="18" s="63" customFormat="1" ht="19.5" customHeight="1" spans="1:15">
      <c r="A18" s="77" t="s">
        <v>206</v>
      </c>
      <c r="B18" s="83">
        <f t="shared" si="9"/>
        <v>2.5</v>
      </c>
      <c r="C18" s="83">
        <f t="shared" si="10"/>
        <v>2.5</v>
      </c>
      <c r="D18" s="83">
        <v>2.5</v>
      </c>
      <c r="E18" s="83">
        <f t="shared" ref="E18:I18" si="15">D18</f>
        <v>2.5</v>
      </c>
      <c r="F18" s="83">
        <f t="shared" si="15"/>
        <v>2.5</v>
      </c>
      <c r="G18" s="83">
        <f t="shared" si="15"/>
        <v>2.5</v>
      </c>
      <c r="H18" s="83">
        <f t="shared" si="15"/>
        <v>2.5</v>
      </c>
      <c r="I18" s="83">
        <f t="shared" si="15"/>
        <v>2.5</v>
      </c>
      <c r="J18" s="72"/>
      <c r="K18" s="82" t="s">
        <v>194</v>
      </c>
      <c r="L18" s="82" t="s">
        <v>194</v>
      </c>
      <c r="M18" s="82" t="s">
        <v>194</v>
      </c>
      <c r="N18" s="82" t="s">
        <v>194</v>
      </c>
      <c r="O18" s="82" t="s">
        <v>194</v>
      </c>
    </row>
    <row r="19" s="63" customFormat="1" ht="14.25" spans="1:15">
      <c r="A19" s="87" t="s">
        <v>207</v>
      </c>
      <c r="D19" s="88"/>
      <c r="E19" s="88"/>
      <c r="F19" s="88"/>
      <c r="G19" s="88"/>
      <c r="H19" s="88"/>
      <c r="I19" s="88"/>
      <c r="J19" s="88"/>
      <c r="K19" s="89"/>
      <c r="L19" s="89"/>
      <c r="M19" s="88"/>
      <c r="N19" s="88"/>
      <c r="O19" s="88"/>
    </row>
    <row r="20" s="63" customFormat="1" ht="14.25" spans="1:15">
      <c r="A20" s="63" t="s">
        <v>208</v>
      </c>
      <c r="D20" s="88"/>
      <c r="E20" s="88"/>
      <c r="F20" s="88"/>
      <c r="G20" s="88"/>
      <c r="H20" s="88"/>
      <c r="I20" s="88"/>
      <c r="J20" s="88"/>
      <c r="K20" s="89"/>
      <c r="L20" s="89"/>
      <c r="M20" s="88"/>
      <c r="N20" s="88"/>
      <c r="O20" s="88"/>
    </row>
    <row r="21" s="63" customFormat="1" ht="14.25" spans="1:1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90" t="s">
        <v>209</v>
      </c>
      <c r="L21" s="90"/>
      <c r="M21" s="87" t="s">
        <v>210</v>
      </c>
      <c r="N21" s="87"/>
      <c r="O21" s="87" t="s">
        <v>211</v>
      </c>
    </row>
  </sheetData>
  <mergeCells count="8">
    <mergeCell ref="A1:O1"/>
    <mergeCell ref="B2:C2"/>
    <mergeCell ref="F2:I2"/>
    <mergeCell ref="L2:O2"/>
    <mergeCell ref="B3:I3"/>
    <mergeCell ref="K3:O3"/>
    <mergeCell ref="A3:A5"/>
    <mergeCell ref="J2:J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212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192" t="s">
        <v>56</v>
      </c>
      <c r="J2" s="192"/>
      <c r="K2" s="193"/>
    </row>
    <row r="3" customHeight="1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customHeight="1" spans="1:11">
      <c r="A4" s="200" t="s">
        <v>61</v>
      </c>
      <c r="B4" s="68" t="s">
        <v>62</v>
      </c>
      <c r="C4" s="69"/>
      <c r="D4" s="200" t="s">
        <v>63</v>
      </c>
      <c r="E4" s="201"/>
      <c r="F4" s="202">
        <v>46147</v>
      </c>
      <c r="G4" s="203"/>
      <c r="H4" s="200" t="s">
        <v>213</v>
      </c>
      <c r="I4" s="201"/>
      <c r="J4" s="204" t="s">
        <v>65</v>
      </c>
      <c r="K4" s="205" t="s">
        <v>66</v>
      </c>
    </row>
    <row r="5" customHeight="1" spans="1:11">
      <c r="A5" s="206" t="s">
        <v>67</v>
      </c>
      <c r="B5" s="68" t="s">
        <v>68</v>
      </c>
      <c r="C5" s="69"/>
      <c r="D5" s="200" t="s">
        <v>214</v>
      </c>
      <c r="E5" s="201"/>
      <c r="F5" s="207">
        <v>1</v>
      </c>
      <c r="G5" s="208"/>
      <c r="H5" s="200" t="s">
        <v>215</v>
      </c>
      <c r="I5" s="201"/>
      <c r="J5" s="204" t="s">
        <v>65</v>
      </c>
      <c r="K5" s="205" t="s">
        <v>66</v>
      </c>
    </row>
    <row r="6" customHeight="1" spans="1:11">
      <c r="A6" s="200" t="s">
        <v>71</v>
      </c>
      <c r="B6" s="209">
        <v>3</v>
      </c>
      <c r="C6" s="210">
        <v>8</v>
      </c>
      <c r="D6" s="200" t="s">
        <v>216</v>
      </c>
      <c r="E6" s="201"/>
      <c r="F6" s="207">
        <v>0.5</v>
      </c>
      <c r="G6" s="208"/>
      <c r="H6" s="211" t="s">
        <v>217</v>
      </c>
      <c r="I6" s="212"/>
      <c r="J6" s="212"/>
      <c r="K6" s="213"/>
    </row>
    <row r="7" customHeight="1" spans="1:11">
      <c r="A7" s="200" t="s">
        <v>74</v>
      </c>
      <c r="B7" s="214" t="s">
        <v>75</v>
      </c>
      <c r="C7" s="215"/>
      <c r="D7" s="200" t="s">
        <v>218</v>
      </c>
      <c r="E7" s="201"/>
      <c r="F7" s="207">
        <v>0.3</v>
      </c>
      <c r="G7" s="208"/>
      <c r="H7" s="216" t="s">
        <v>219</v>
      </c>
      <c r="I7" s="204"/>
      <c r="J7" s="204"/>
      <c r="K7" s="205"/>
    </row>
    <row r="8" customHeight="1" spans="1:11">
      <c r="A8" s="217" t="s">
        <v>78</v>
      </c>
      <c r="B8" s="218" t="s">
        <v>79</v>
      </c>
      <c r="C8" s="219"/>
      <c r="D8" s="220" t="s">
        <v>80</v>
      </c>
      <c r="E8" s="221"/>
      <c r="F8" s="222">
        <v>46140</v>
      </c>
      <c r="G8" s="223"/>
      <c r="H8" s="220"/>
      <c r="I8" s="221"/>
      <c r="J8" s="221"/>
      <c r="K8" s="224"/>
    </row>
    <row r="9" customHeight="1" spans="1:11">
      <c r="A9" s="225" t="s">
        <v>220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84</v>
      </c>
      <c r="B10" s="227" t="s">
        <v>85</v>
      </c>
      <c r="C10" s="228" t="s">
        <v>86</v>
      </c>
      <c r="D10" s="229"/>
      <c r="E10" s="230" t="s">
        <v>89</v>
      </c>
      <c r="F10" s="227" t="s">
        <v>85</v>
      </c>
      <c r="G10" s="228" t="s">
        <v>86</v>
      </c>
      <c r="H10" s="227"/>
      <c r="I10" s="230" t="s">
        <v>87</v>
      </c>
      <c r="J10" s="227" t="s">
        <v>85</v>
      </c>
      <c r="K10" s="231" t="s">
        <v>86</v>
      </c>
    </row>
    <row r="11" customHeight="1" spans="1:11">
      <c r="A11" s="206" t="s">
        <v>90</v>
      </c>
      <c r="B11" s="232" t="s">
        <v>85</v>
      </c>
      <c r="C11" s="204" t="s">
        <v>86</v>
      </c>
      <c r="D11" s="233"/>
      <c r="E11" s="234" t="s">
        <v>92</v>
      </c>
      <c r="F11" s="232" t="s">
        <v>85</v>
      </c>
      <c r="G11" s="204" t="s">
        <v>86</v>
      </c>
      <c r="H11" s="232"/>
      <c r="I11" s="234" t="s">
        <v>97</v>
      </c>
      <c r="J11" s="232" t="s">
        <v>85</v>
      </c>
      <c r="K11" s="205" t="s">
        <v>86</v>
      </c>
    </row>
    <row r="12" customHeight="1" spans="1:11">
      <c r="A12" s="220" t="s">
        <v>221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4"/>
    </row>
    <row r="13" customHeight="1" spans="1:11">
      <c r="A13" s="235" t="s">
        <v>222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223</v>
      </c>
      <c r="B14" s="237"/>
      <c r="C14" s="237"/>
      <c r="D14" s="237"/>
      <c r="E14" s="237"/>
      <c r="F14" s="237"/>
      <c r="G14" s="237"/>
      <c r="H14" s="238"/>
      <c r="I14" s="239"/>
      <c r="J14" s="239"/>
      <c r="K14" s="240"/>
    </row>
    <row r="15" customHeight="1" spans="1:11">
      <c r="A15" s="236" t="s">
        <v>224</v>
      </c>
      <c r="B15" s="237"/>
      <c r="C15" s="237"/>
      <c r="D15" s="237"/>
      <c r="E15" s="237"/>
      <c r="F15" s="237"/>
      <c r="G15" s="237"/>
      <c r="H15" s="238"/>
      <c r="I15" s="241"/>
      <c r="J15" s="242"/>
      <c r="K15" s="243"/>
    </row>
    <row r="16" customHeight="1" spans="1:11">
      <c r="A16" s="244" t="s">
        <v>225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customHeight="1" spans="1:11">
      <c r="A17" s="235" t="s">
        <v>226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7"/>
      <c r="B18" s="248"/>
      <c r="C18" s="248"/>
      <c r="D18" s="248"/>
      <c r="E18" s="249"/>
      <c r="F18" s="249"/>
      <c r="G18" s="249"/>
      <c r="H18" s="249"/>
      <c r="I18" s="239"/>
      <c r="J18" s="239"/>
      <c r="K18" s="240"/>
    </row>
    <row r="19" customHeight="1" spans="1:11">
      <c r="A19" s="250"/>
      <c r="B19" s="251"/>
      <c r="C19" s="251"/>
      <c r="D19" s="252"/>
      <c r="E19" s="253"/>
      <c r="F19" s="254"/>
      <c r="G19" s="254"/>
      <c r="H19" s="255"/>
      <c r="I19" s="241"/>
      <c r="J19" s="242"/>
      <c r="K19" s="243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customHeight="1" spans="1:11">
      <c r="A21" s="256" t="s">
        <v>123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93" t="s">
        <v>124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9"/>
    </row>
    <row r="23" customHeight="1" spans="1:11">
      <c r="A23" s="110" t="s">
        <v>125</v>
      </c>
      <c r="B23" s="112"/>
      <c r="C23" s="204" t="s">
        <v>65</v>
      </c>
      <c r="D23" s="204" t="s">
        <v>66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57" t="s">
        <v>227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9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2"/>
    </row>
    <row r="26" customHeight="1" spans="1:11">
      <c r="A26" s="225" t="s">
        <v>133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4" t="s">
        <v>134</v>
      </c>
      <c r="B27" s="228" t="s">
        <v>95</v>
      </c>
      <c r="C27" s="228" t="s">
        <v>96</v>
      </c>
      <c r="D27" s="228" t="s">
        <v>88</v>
      </c>
      <c r="E27" s="195" t="s">
        <v>135</v>
      </c>
      <c r="F27" s="228" t="s">
        <v>95</v>
      </c>
      <c r="G27" s="228" t="s">
        <v>96</v>
      </c>
      <c r="H27" s="228" t="s">
        <v>88</v>
      </c>
      <c r="I27" s="195" t="s">
        <v>136</v>
      </c>
      <c r="J27" s="228" t="s">
        <v>95</v>
      </c>
      <c r="K27" s="231" t="s">
        <v>96</v>
      </c>
    </row>
    <row r="28" customHeight="1" spans="1:11">
      <c r="A28" s="211" t="s">
        <v>87</v>
      </c>
      <c r="B28" s="204" t="s">
        <v>95</v>
      </c>
      <c r="C28" s="204" t="s">
        <v>96</v>
      </c>
      <c r="D28" s="204" t="s">
        <v>88</v>
      </c>
      <c r="E28" s="212" t="s">
        <v>94</v>
      </c>
      <c r="F28" s="204" t="s">
        <v>95</v>
      </c>
      <c r="G28" s="204" t="s">
        <v>96</v>
      </c>
      <c r="H28" s="204" t="s">
        <v>88</v>
      </c>
      <c r="I28" s="212" t="s">
        <v>105</v>
      </c>
      <c r="J28" s="204" t="s">
        <v>95</v>
      </c>
      <c r="K28" s="205" t="s">
        <v>96</v>
      </c>
    </row>
    <row r="29" customHeight="1" spans="1:11">
      <c r="A29" s="200" t="s">
        <v>228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customHeight="1" spans="1:11">
      <c r="A31" s="268" t="s">
        <v>229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 t="s">
        <v>230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ht="17.25" customHeight="1" spans="1:11">
      <c r="A33" s="272" t="s">
        <v>231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ht="17.25" customHeight="1" spans="1:11">
      <c r="A34" s="272" t="s">
        <v>232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ht="17.25" customHeight="1" spans="1:11">
      <c r="A35" s="272" t="s">
        <v>233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ht="17.25" customHeight="1" spans="1:11">
      <c r="A36" s="272" t="s">
        <v>234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ht="17.25" customHeight="1" spans="1:11">
      <c r="A37" s="272" t="s">
        <v>235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ht="17.25" customHeight="1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customHeight="1" spans="1:11">
      <c r="A44" s="268" t="s">
        <v>236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5" t="s">
        <v>221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ht="18" customHeight="1" spans="1:1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ht="21" customHeight="1" spans="1:11">
      <c r="A48" s="278" t="s">
        <v>140</v>
      </c>
      <c r="B48" s="279" t="s">
        <v>141</v>
      </c>
      <c r="C48" s="279"/>
      <c r="D48" s="280" t="s">
        <v>142</v>
      </c>
      <c r="E48" s="281" t="s">
        <v>143</v>
      </c>
      <c r="F48" s="280" t="s">
        <v>144</v>
      </c>
      <c r="G48" s="282">
        <v>46132</v>
      </c>
      <c r="H48" s="283" t="s">
        <v>145</v>
      </c>
      <c r="I48" s="283"/>
      <c r="J48" s="279" t="s">
        <v>146</v>
      </c>
      <c r="K48" s="284"/>
    </row>
    <row r="49" customHeight="1" spans="1:11">
      <c r="A49" s="285" t="s">
        <v>147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customHeight="1" spans="1:11">
      <c r="A50" s="288" t="s">
        <v>237</v>
      </c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customHeight="1" spans="1:1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ht="21" customHeight="1" spans="1:11">
      <c r="A52" s="278" t="s">
        <v>140</v>
      </c>
      <c r="B52" s="294"/>
      <c r="C52" s="294"/>
      <c r="D52" s="280" t="s">
        <v>142</v>
      </c>
      <c r="E52" s="280"/>
      <c r="F52" s="280" t="s">
        <v>144</v>
      </c>
      <c r="G52" s="280"/>
      <c r="H52" s="283" t="s">
        <v>145</v>
      </c>
      <c r="I52" s="283"/>
      <c r="J52" s="295"/>
      <c r="K52" s="29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21"/>
  <sheetViews>
    <sheetView zoomScale="80" zoomScaleNormal="80" topLeftCell="B1" workbookViewId="0">
      <selection activeCell="K2" sqref="K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238</v>
      </c>
      <c r="C2" s="71"/>
      <c r="D2" s="70" t="s">
        <v>67</v>
      </c>
      <c r="E2" s="70"/>
      <c r="F2" s="71" t="s">
        <v>68</v>
      </c>
      <c r="G2" s="71"/>
      <c r="H2" s="71"/>
      <c r="I2" s="72"/>
      <c r="J2" s="73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4" t="s">
        <v>150</v>
      </c>
      <c r="B3" s="75" t="s">
        <v>151</v>
      </c>
      <c r="C3" s="75"/>
      <c r="D3" s="75"/>
      <c r="E3" s="75"/>
      <c r="F3" s="75"/>
      <c r="G3" s="75"/>
      <c r="H3" s="75"/>
      <c r="I3" s="72"/>
      <c r="J3" s="74" t="s">
        <v>152</v>
      </c>
      <c r="K3" s="74"/>
      <c r="L3" s="74"/>
      <c r="M3" s="74"/>
      <c r="N3" s="74"/>
      <c r="O3" s="74"/>
      <c r="P3" s="74"/>
      <c r="Q3" s="74"/>
    </row>
    <row r="4" s="63" customFormat="1" ht="19.5" customHeight="1" spans="1:17">
      <c r="A4" s="74"/>
      <c r="B4" s="76" t="s">
        <v>153</v>
      </c>
      <c r="C4" s="77" t="s">
        <v>154</v>
      </c>
      <c r="D4" s="78" t="s">
        <v>155</v>
      </c>
      <c r="E4" s="77" t="s">
        <v>156</v>
      </c>
      <c r="F4" s="77" t="s">
        <v>157</v>
      </c>
      <c r="G4" s="77" t="s">
        <v>158</v>
      </c>
      <c r="H4" s="77" t="s">
        <v>159</v>
      </c>
      <c r="I4" s="72"/>
      <c r="J4" s="74" t="s">
        <v>153</v>
      </c>
      <c r="K4" s="74" t="s">
        <v>154</v>
      </c>
      <c r="L4" s="74" t="s">
        <v>155</v>
      </c>
      <c r="M4" s="74" t="s">
        <v>156</v>
      </c>
      <c r="N4" s="74" t="s">
        <v>157</v>
      </c>
      <c r="O4" s="74" t="s">
        <v>158</v>
      </c>
      <c r="P4" s="74" t="s">
        <v>239</v>
      </c>
      <c r="Q4" s="74" t="s">
        <v>240</v>
      </c>
    </row>
    <row r="5" s="63" customFormat="1" ht="19.5" customHeight="1" spans="1:17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2"/>
      <c r="J5" s="79" t="s">
        <v>241</v>
      </c>
      <c r="K5" s="79" t="s">
        <v>242</v>
      </c>
      <c r="L5" s="79" t="s">
        <v>242</v>
      </c>
      <c r="M5" s="79" t="s">
        <v>242</v>
      </c>
      <c r="N5" s="79" t="s">
        <v>243</v>
      </c>
      <c r="O5" s="79" t="s">
        <v>244</v>
      </c>
      <c r="P5" s="79" t="s">
        <v>241</v>
      </c>
      <c r="Q5" s="79" t="s">
        <v>244</v>
      </c>
    </row>
    <row r="6" s="63" customFormat="1" ht="19.5" customHeight="1" spans="1:17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72"/>
      <c r="J6" s="82" t="s">
        <v>245</v>
      </c>
      <c r="K6" s="79" t="s">
        <v>246</v>
      </c>
      <c r="L6" s="79" t="s">
        <v>247</v>
      </c>
      <c r="M6" s="79" t="s">
        <v>246</v>
      </c>
      <c r="N6" s="79" t="s">
        <v>177</v>
      </c>
      <c r="O6" s="82" t="s">
        <v>185</v>
      </c>
      <c r="P6" s="82" t="s">
        <v>177</v>
      </c>
      <c r="Q6" s="82" t="s">
        <v>248</v>
      </c>
    </row>
    <row r="7" s="63" customFormat="1" ht="19.5" customHeight="1" spans="1:17">
      <c r="A7" s="77" t="s">
        <v>178</v>
      </c>
      <c r="B7" s="81">
        <f t="shared" ref="B7:B9" si="0">C7-4</f>
        <v>100</v>
      </c>
      <c r="C7" s="81">
        <f t="shared" ref="C7:C9" si="1">D7-4</f>
        <v>104</v>
      </c>
      <c r="D7" s="86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72"/>
      <c r="J7" s="82" t="s">
        <v>180</v>
      </c>
      <c r="K7" s="82" t="s">
        <v>249</v>
      </c>
      <c r="L7" s="82" t="s">
        <v>180</v>
      </c>
      <c r="M7" s="82" t="s">
        <v>180</v>
      </c>
      <c r="N7" s="82" t="s">
        <v>180</v>
      </c>
      <c r="O7" s="82" t="s">
        <v>182</v>
      </c>
      <c r="P7" s="82" t="s">
        <v>250</v>
      </c>
      <c r="Q7" s="82" t="s">
        <v>251</v>
      </c>
    </row>
    <row r="8" s="63" customFormat="1" ht="19.5" customHeight="1" spans="1:17">
      <c r="A8" s="77" t="s">
        <v>181</v>
      </c>
      <c r="B8" s="81">
        <f t="shared" si="0"/>
        <v>98</v>
      </c>
      <c r="C8" s="81">
        <f t="shared" si="1"/>
        <v>102</v>
      </c>
      <c r="D8" s="183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72"/>
      <c r="J8" s="82" t="s">
        <v>252</v>
      </c>
      <c r="K8" s="82" t="s">
        <v>253</v>
      </c>
      <c r="L8" s="82" t="s">
        <v>250</v>
      </c>
      <c r="M8" s="82" t="s">
        <v>179</v>
      </c>
      <c r="N8" s="82" t="s">
        <v>180</v>
      </c>
      <c r="O8" s="82" t="s">
        <v>179</v>
      </c>
      <c r="P8" s="82" t="s">
        <v>250</v>
      </c>
      <c r="Q8" s="82" t="s">
        <v>251</v>
      </c>
    </row>
    <row r="9" s="63" customFormat="1" ht="19.5" customHeight="1" spans="1:17">
      <c r="A9" s="77" t="s">
        <v>183</v>
      </c>
      <c r="B9" s="81">
        <f t="shared" si="0"/>
        <v>98</v>
      </c>
      <c r="C9" s="81">
        <f t="shared" si="1"/>
        <v>102</v>
      </c>
      <c r="D9" s="184" t="s">
        <v>184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72"/>
      <c r="J9" s="82" t="s">
        <v>179</v>
      </c>
      <c r="K9" s="82" t="s">
        <v>180</v>
      </c>
      <c r="L9" s="82" t="s">
        <v>250</v>
      </c>
      <c r="M9" s="82" t="s">
        <v>252</v>
      </c>
      <c r="N9" s="82" t="s">
        <v>180</v>
      </c>
      <c r="O9" s="82" t="s">
        <v>185</v>
      </c>
      <c r="P9" s="82" t="s">
        <v>250</v>
      </c>
      <c r="Q9" s="82" t="s">
        <v>251</v>
      </c>
    </row>
    <row r="10" s="63" customFormat="1" ht="19.5" customHeight="1" spans="1:17">
      <c r="A10" s="77" t="s">
        <v>187</v>
      </c>
      <c r="B10" s="81">
        <f>C10-1.2</f>
        <v>43.1</v>
      </c>
      <c r="C10" s="81">
        <f>D10-1.2</f>
        <v>44.3</v>
      </c>
      <c r="D10" s="184" t="s">
        <v>188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72"/>
      <c r="J10" s="82" t="s">
        <v>254</v>
      </c>
      <c r="K10" s="82" t="s">
        <v>252</v>
      </c>
      <c r="L10" s="82" t="s">
        <v>191</v>
      </c>
      <c r="M10" s="82" t="s">
        <v>255</v>
      </c>
      <c r="N10" s="82" t="s">
        <v>192</v>
      </c>
      <c r="O10" s="82" t="s">
        <v>256</v>
      </c>
      <c r="P10" s="82" t="s">
        <v>257</v>
      </c>
      <c r="Q10" s="82" t="s">
        <v>258</v>
      </c>
    </row>
    <row r="11" s="63" customFormat="1" ht="19.5" customHeight="1" spans="1:17">
      <c r="A11" s="77" t="s">
        <v>193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H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72"/>
      <c r="J11" s="82" t="s">
        <v>259</v>
      </c>
      <c r="K11" s="82" t="s">
        <v>185</v>
      </c>
      <c r="L11" s="82" t="s">
        <v>260</v>
      </c>
      <c r="M11" s="82" t="s">
        <v>261</v>
      </c>
      <c r="N11" s="82" t="s">
        <v>185</v>
      </c>
      <c r="O11" s="82" t="s">
        <v>262</v>
      </c>
      <c r="P11" s="82" t="s">
        <v>185</v>
      </c>
      <c r="Q11" s="82" t="s">
        <v>263</v>
      </c>
    </row>
    <row r="12" s="63" customFormat="1" ht="19.5" customHeight="1" spans="1:17">
      <c r="A12" s="77" t="s">
        <v>195</v>
      </c>
      <c r="B12" s="81">
        <f>C12-0.7</f>
        <v>18.1</v>
      </c>
      <c r="C12" s="81">
        <f>D12-0.7</f>
        <v>18.8</v>
      </c>
      <c r="D12" s="184" t="s">
        <v>196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72"/>
      <c r="J12" s="82" t="s">
        <v>264</v>
      </c>
      <c r="K12" s="82" t="s">
        <v>265</v>
      </c>
      <c r="L12" s="82" t="s">
        <v>265</v>
      </c>
      <c r="M12" s="82" t="s">
        <v>191</v>
      </c>
      <c r="N12" s="82" t="s">
        <v>266</v>
      </c>
      <c r="O12" s="82" t="s">
        <v>185</v>
      </c>
      <c r="P12" s="82" t="s">
        <v>265</v>
      </c>
      <c r="Q12" s="82" t="s">
        <v>200</v>
      </c>
    </row>
    <row r="13" s="63" customFormat="1" ht="19.5" customHeight="1" spans="1:17">
      <c r="A13" s="84" t="s">
        <v>198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72"/>
      <c r="J13" s="82" t="s">
        <v>192</v>
      </c>
      <c r="K13" s="82" t="s">
        <v>267</v>
      </c>
      <c r="L13" s="82" t="s">
        <v>191</v>
      </c>
      <c r="M13" s="82" t="s">
        <v>192</v>
      </c>
      <c r="N13" s="82" t="s">
        <v>268</v>
      </c>
      <c r="O13" s="82" t="s">
        <v>185</v>
      </c>
      <c r="P13" s="82" t="s">
        <v>258</v>
      </c>
      <c r="Q13" s="82" t="s">
        <v>200</v>
      </c>
    </row>
    <row r="14" s="63" customFormat="1" ht="19.5" customHeight="1" spans="1:17">
      <c r="A14" s="84" t="s">
        <v>201</v>
      </c>
      <c r="B14" s="83">
        <f t="shared" ref="B14:B18" si="5">C14</f>
        <v>2.5</v>
      </c>
      <c r="C14" s="83">
        <f t="shared" ref="C14:C18" si="6">D14</f>
        <v>2.5</v>
      </c>
      <c r="D14" s="86">
        <v>2.5</v>
      </c>
      <c r="E14" s="83">
        <f t="shared" ref="E14:H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72"/>
      <c r="J14" s="82" t="s">
        <v>194</v>
      </c>
      <c r="K14" s="82" t="s">
        <v>194</v>
      </c>
      <c r="L14" s="82" t="s">
        <v>194</v>
      </c>
      <c r="M14" s="82" t="s">
        <v>194</v>
      </c>
      <c r="N14" s="82" t="s">
        <v>194</v>
      </c>
      <c r="O14" s="82" t="s">
        <v>194</v>
      </c>
      <c r="P14" s="82" t="s">
        <v>194</v>
      </c>
      <c r="Q14" s="82" t="s">
        <v>194</v>
      </c>
    </row>
    <row r="15" s="63" customFormat="1" ht="19.5" customHeight="1" spans="1:17">
      <c r="A15" s="77" t="s">
        <v>202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72"/>
      <c r="J15" s="82" t="s">
        <v>194</v>
      </c>
      <c r="K15" s="82" t="s">
        <v>194</v>
      </c>
      <c r="L15" s="82" t="s">
        <v>194</v>
      </c>
      <c r="M15" s="82" t="s">
        <v>194</v>
      </c>
      <c r="N15" s="82" t="s">
        <v>194</v>
      </c>
      <c r="O15" s="82" t="s">
        <v>194</v>
      </c>
      <c r="P15" s="82" t="s">
        <v>194</v>
      </c>
      <c r="Q15" s="82" t="s">
        <v>194</v>
      </c>
    </row>
    <row r="16" s="63" customFormat="1" ht="19.5" customHeight="1" spans="1:17">
      <c r="A16" s="77" t="s">
        <v>203</v>
      </c>
      <c r="B16" s="83">
        <f t="shared" si="5"/>
        <v>5</v>
      </c>
      <c r="C16" s="83">
        <f t="shared" si="6"/>
        <v>5</v>
      </c>
      <c r="D16" s="185">
        <v>5</v>
      </c>
      <c r="E16" s="83">
        <f t="shared" ref="E16:H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72"/>
      <c r="J16" s="82" t="s">
        <v>194</v>
      </c>
      <c r="K16" s="82" t="s">
        <v>194</v>
      </c>
      <c r="L16" s="82" t="s">
        <v>194</v>
      </c>
      <c r="M16" s="82" t="s">
        <v>194</v>
      </c>
      <c r="N16" s="82" t="s">
        <v>194</v>
      </c>
      <c r="O16" s="82" t="s">
        <v>194</v>
      </c>
      <c r="P16" s="82" t="s">
        <v>194</v>
      </c>
      <c r="Q16" s="82" t="s">
        <v>194</v>
      </c>
    </row>
    <row r="17" s="63" customFormat="1" ht="19.5" customHeight="1" spans="1:17">
      <c r="A17" s="86" t="s">
        <v>205</v>
      </c>
      <c r="B17" s="83">
        <f t="shared" si="5"/>
        <v>12</v>
      </c>
      <c r="C17" s="83">
        <f>D17-1.5</f>
        <v>12</v>
      </c>
      <c r="D17" s="186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72"/>
      <c r="J17" s="82" t="s">
        <v>194</v>
      </c>
      <c r="K17" s="82" t="s">
        <v>194</v>
      </c>
      <c r="L17" s="82" t="s">
        <v>194</v>
      </c>
      <c r="M17" s="82" t="s">
        <v>194</v>
      </c>
      <c r="N17" s="82" t="s">
        <v>194</v>
      </c>
      <c r="O17" s="82" t="s">
        <v>194</v>
      </c>
      <c r="P17" s="82" t="s">
        <v>194</v>
      </c>
      <c r="Q17" s="82" t="s">
        <v>194</v>
      </c>
    </row>
    <row r="18" s="63" customFormat="1" ht="19.5" customHeight="1" spans="1:17">
      <c r="A18" s="77" t="s">
        <v>206</v>
      </c>
      <c r="B18" s="83">
        <f t="shared" si="5"/>
        <v>2.5</v>
      </c>
      <c r="C18" s="83">
        <f t="shared" si="6"/>
        <v>2.5</v>
      </c>
      <c r="D18" s="86">
        <v>2.5</v>
      </c>
      <c r="E18" s="83">
        <f t="shared" ref="E18:H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72"/>
      <c r="J18" s="82" t="s">
        <v>194</v>
      </c>
      <c r="K18" s="82" t="s">
        <v>194</v>
      </c>
      <c r="L18" s="82" t="s">
        <v>194</v>
      </c>
      <c r="M18" s="82" t="s">
        <v>194</v>
      </c>
      <c r="N18" s="82" t="s">
        <v>194</v>
      </c>
      <c r="O18" s="82" t="s">
        <v>194</v>
      </c>
      <c r="P18" s="82" t="s">
        <v>194</v>
      </c>
      <c r="Q18" s="82" t="s">
        <v>194</v>
      </c>
    </row>
    <row r="19" s="63" customFormat="1" ht="14.25" spans="1:17">
      <c r="A19" s="87" t="s">
        <v>207</v>
      </c>
      <c r="D19" s="88"/>
      <c r="E19" s="88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88"/>
      <c r="Q19" s="88"/>
    </row>
    <row r="20" s="63" customFormat="1" ht="14.25" spans="1:17">
      <c r="A20" s="63" t="s">
        <v>208</v>
      </c>
      <c r="D20" s="88"/>
      <c r="E20" s="88"/>
      <c r="F20" s="88"/>
      <c r="G20" s="88"/>
      <c r="H20" s="88"/>
      <c r="I20" s="88"/>
      <c r="J20" s="89"/>
      <c r="K20" s="89"/>
      <c r="L20" s="88"/>
      <c r="M20" s="88"/>
      <c r="N20" s="88"/>
      <c r="O20" s="88"/>
      <c r="P20" s="88"/>
      <c r="Q20" s="88"/>
    </row>
    <row r="21" s="63" customFormat="1" ht="14.25" spans="1:17">
      <c r="A21" s="88"/>
      <c r="B21" s="88"/>
      <c r="C21" s="88"/>
      <c r="D21" s="88"/>
      <c r="E21" s="88"/>
      <c r="F21" s="88"/>
      <c r="G21" s="88"/>
      <c r="H21" s="88"/>
      <c r="I21" s="88"/>
      <c r="J21" s="90" t="s">
        <v>269</v>
      </c>
      <c r="K21" s="90"/>
      <c r="L21" s="87" t="s">
        <v>210</v>
      </c>
      <c r="M21" s="87"/>
      <c r="N21" s="87"/>
      <c r="O21" s="87"/>
      <c r="P21" s="87"/>
      <c r="Q21" s="87" t="s">
        <v>211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0" zoomScaleNormal="80" workbookViewId="0">
      <selection activeCell="K24" sqref="K24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2" width="16.5" style="64" customWidth="1"/>
    <col min="13" max="13" width="17" style="64" customWidth="1"/>
    <col min="14" max="15" width="18.5" style="63" customWidth="1"/>
    <col min="16" max="16" width="16.6666666666667" style="63" customWidth="1"/>
    <col min="17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1"/>
      <c r="J2" s="72"/>
      <c r="K2" s="73"/>
      <c r="L2" s="73" t="s">
        <v>57</v>
      </c>
      <c r="M2" s="71" t="s">
        <v>56</v>
      </c>
      <c r="N2" s="71"/>
      <c r="O2" s="71"/>
      <c r="P2" s="71"/>
      <c r="Q2" s="71"/>
      <c r="R2" s="71"/>
    </row>
    <row r="3" s="63" customFormat="1" ht="19.5" customHeight="1" spans="1:18">
      <c r="A3" s="74" t="s">
        <v>150</v>
      </c>
      <c r="B3" s="75" t="s">
        <v>151</v>
      </c>
      <c r="C3" s="75"/>
      <c r="D3" s="75"/>
      <c r="E3" s="75"/>
      <c r="F3" s="75"/>
      <c r="G3" s="75"/>
      <c r="H3" s="75"/>
      <c r="I3" s="75"/>
      <c r="J3" s="72"/>
      <c r="K3" s="74"/>
      <c r="L3" s="74" t="s">
        <v>152</v>
      </c>
      <c r="M3" s="74"/>
      <c r="N3" s="74"/>
      <c r="O3" s="74"/>
      <c r="P3" s="74"/>
      <c r="Q3" s="74"/>
      <c r="R3" s="74"/>
    </row>
    <row r="4" s="63" customFormat="1" ht="19.5" customHeight="1" spans="1:18">
      <c r="A4" s="74"/>
      <c r="B4" s="76" t="s">
        <v>153</v>
      </c>
      <c r="C4" s="77" t="s">
        <v>154</v>
      </c>
      <c r="D4" s="78" t="s">
        <v>155</v>
      </c>
      <c r="E4" s="77" t="s">
        <v>156</v>
      </c>
      <c r="F4" s="77" t="s">
        <v>157</v>
      </c>
      <c r="G4" s="77" t="s">
        <v>158</v>
      </c>
      <c r="H4" s="77" t="s">
        <v>159</v>
      </c>
      <c r="I4" s="77" t="s">
        <v>160</v>
      </c>
      <c r="J4" s="72"/>
      <c r="K4" s="74" t="s">
        <v>153</v>
      </c>
      <c r="L4" s="74" t="s">
        <v>154</v>
      </c>
      <c r="M4" s="74" t="s">
        <v>155</v>
      </c>
      <c r="N4" s="74" t="s">
        <v>156</v>
      </c>
      <c r="O4" s="74" t="s">
        <v>157</v>
      </c>
      <c r="P4" s="74" t="s">
        <v>158</v>
      </c>
      <c r="Q4" s="74" t="s">
        <v>239</v>
      </c>
      <c r="R4" s="74" t="s">
        <v>240</v>
      </c>
    </row>
    <row r="5" s="63" customFormat="1" ht="19.5" customHeight="1" spans="1:18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7" t="s">
        <v>170</v>
      </c>
      <c r="J5" s="72"/>
      <c r="K5" s="79" t="s">
        <v>270</v>
      </c>
      <c r="L5" s="79" t="s">
        <v>271</v>
      </c>
      <c r="M5" s="79" t="s">
        <v>270</v>
      </c>
      <c r="N5" s="79" t="s">
        <v>272</v>
      </c>
      <c r="O5" s="79" t="s">
        <v>271</v>
      </c>
      <c r="P5" s="79" t="s">
        <v>273</v>
      </c>
      <c r="Q5" s="79" t="s">
        <v>270</v>
      </c>
      <c r="R5" s="79" t="s">
        <v>270</v>
      </c>
    </row>
    <row r="6" s="63" customFormat="1" ht="19.5" customHeight="1" spans="1:18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 t="shared" ref="G6:I6" si="0">F6+1</f>
        <v>74</v>
      </c>
      <c r="H6" s="81">
        <f t="shared" si="0"/>
        <v>75</v>
      </c>
      <c r="I6" s="81">
        <f t="shared" si="0"/>
        <v>76</v>
      </c>
      <c r="J6" s="72"/>
      <c r="K6" s="79" t="s">
        <v>177</v>
      </c>
      <c r="L6" s="79" t="s">
        <v>177</v>
      </c>
      <c r="M6" s="79" t="s">
        <v>274</v>
      </c>
      <c r="N6" s="79" t="s">
        <v>262</v>
      </c>
      <c r="O6" s="79" t="s">
        <v>275</v>
      </c>
      <c r="P6" s="82" t="s">
        <v>276</v>
      </c>
      <c r="Q6" s="82" t="s">
        <v>177</v>
      </c>
      <c r="R6" s="82" t="s">
        <v>251</v>
      </c>
    </row>
    <row r="7" s="63" customFormat="1" ht="19.5" customHeight="1" spans="1:18">
      <c r="A7" s="77" t="s">
        <v>178</v>
      </c>
      <c r="B7" s="81">
        <f t="shared" ref="B7:B9" si="1">C7-4</f>
        <v>100</v>
      </c>
      <c r="C7" s="81">
        <f t="shared" ref="C7:C9" si="2">D7-4</f>
        <v>104</v>
      </c>
      <c r="D7" s="86">
        <v>108</v>
      </c>
      <c r="E7" s="81">
        <f t="shared" ref="E7:E9" si="3">D7+4</f>
        <v>112</v>
      </c>
      <c r="F7" s="81">
        <f>E7+4</f>
        <v>116</v>
      </c>
      <c r="G7" s="81">
        <f t="shared" ref="G7:G9" si="4">F7+6</f>
        <v>122</v>
      </c>
      <c r="H7" s="81">
        <f>G7+6</f>
        <v>128</v>
      </c>
      <c r="I7" s="81">
        <f>H7+6</f>
        <v>134</v>
      </c>
      <c r="J7" s="72"/>
      <c r="K7" s="82" t="s">
        <v>277</v>
      </c>
      <c r="L7" s="82" t="s">
        <v>185</v>
      </c>
      <c r="M7" s="82" t="s">
        <v>177</v>
      </c>
      <c r="N7" s="82" t="s">
        <v>278</v>
      </c>
      <c r="O7" s="82" t="s">
        <v>185</v>
      </c>
      <c r="P7" s="82" t="s">
        <v>185</v>
      </c>
      <c r="Q7" s="82" t="s">
        <v>185</v>
      </c>
      <c r="R7" s="82" t="s">
        <v>279</v>
      </c>
    </row>
    <row r="8" s="63" customFormat="1" ht="19.5" customHeight="1" spans="1:18">
      <c r="A8" s="77" t="s">
        <v>181</v>
      </c>
      <c r="B8" s="81">
        <f t="shared" si="1"/>
        <v>98</v>
      </c>
      <c r="C8" s="81">
        <f t="shared" si="2"/>
        <v>102</v>
      </c>
      <c r="D8" s="183">
        <v>106</v>
      </c>
      <c r="E8" s="81">
        <f t="shared" si="3"/>
        <v>110</v>
      </c>
      <c r="F8" s="81">
        <f>E8+5</f>
        <v>115</v>
      </c>
      <c r="G8" s="81">
        <f t="shared" si="4"/>
        <v>121</v>
      </c>
      <c r="H8" s="81">
        <f>G8+7</f>
        <v>128</v>
      </c>
      <c r="I8" s="81">
        <f>H8+7</f>
        <v>135</v>
      </c>
      <c r="J8" s="72"/>
      <c r="K8" s="82" t="s">
        <v>279</v>
      </c>
      <c r="L8" s="82" t="s">
        <v>277</v>
      </c>
      <c r="M8" s="82" t="s">
        <v>177</v>
      </c>
      <c r="N8" s="82" t="s">
        <v>185</v>
      </c>
      <c r="O8" s="82" t="s">
        <v>185</v>
      </c>
      <c r="P8" s="82" t="s">
        <v>280</v>
      </c>
      <c r="Q8" s="82" t="s">
        <v>278</v>
      </c>
      <c r="R8" s="82" t="s">
        <v>177</v>
      </c>
    </row>
    <row r="9" s="63" customFormat="1" ht="19.5" customHeight="1" spans="1:18">
      <c r="A9" s="77" t="s">
        <v>183</v>
      </c>
      <c r="B9" s="81">
        <f t="shared" si="1"/>
        <v>98</v>
      </c>
      <c r="C9" s="81">
        <f t="shared" si="2"/>
        <v>102</v>
      </c>
      <c r="D9" s="184" t="s">
        <v>184</v>
      </c>
      <c r="E9" s="81">
        <f t="shared" si="3"/>
        <v>110</v>
      </c>
      <c r="F9" s="81">
        <f>E9+5</f>
        <v>115</v>
      </c>
      <c r="G9" s="81">
        <f t="shared" si="4"/>
        <v>121</v>
      </c>
      <c r="H9" s="81">
        <f>G9+7</f>
        <v>128</v>
      </c>
      <c r="I9" s="81">
        <f>H9+7</f>
        <v>135</v>
      </c>
      <c r="J9" s="72"/>
      <c r="K9" s="82" t="s">
        <v>279</v>
      </c>
      <c r="L9" s="82" t="s">
        <v>252</v>
      </c>
      <c r="M9" s="82" t="s">
        <v>281</v>
      </c>
      <c r="N9" s="82" t="s">
        <v>277</v>
      </c>
      <c r="O9" s="82" t="s">
        <v>281</v>
      </c>
      <c r="P9" s="82" t="s">
        <v>280</v>
      </c>
      <c r="Q9" s="82" t="s">
        <v>177</v>
      </c>
      <c r="R9" s="82" t="s">
        <v>280</v>
      </c>
    </row>
    <row r="10" s="63" customFormat="1" ht="19.5" customHeight="1" spans="1:18">
      <c r="A10" s="77" t="s">
        <v>187</v>
      </c>
      <c r="B10" s="81">
        <f>C10-1.2</f>
        <v>43.1</v>
      </c>
      <c r="C10" s="81">
        <f>D10-1.2</f>
        <v>44.3</v>
      </c>
      <c r="D10" s="184" t="s">
        <v>188</v>
      </c>
      <c r="E10" s="81">
        <f>D10+1.2</f>
        <v>46.7</v>
      </c>
      <c r="F10" s="81">
        <f>E10+1.2</f>
        <v>47.9</v>
      </c>
      <c r="G10" s="81">
        <f t="shared" ref="G10:I10" si="5">F10+1.4</f>
        <v>49.3</v>
      </c>
      <c r="H10" s="81">
        <f t="shared" si="5"/>
        <v>50.7</v>
      </c>
      <c r="I10" s="81">
        <f t="shared" si="5"/>
        <v>52.1</v>
      </c>
      <c r="J10" s="72"/>
      <c r="K10" s="82" t="s">
        <v>282</v>
      </c>
      <c r="L10" s="82" t="s">
        <v>283</v>
      </c>
      <c r="M10" s="82" t="s">
        <v>191</v>
      </c>
      <c r="N10" s="82" t="s">
        <v>191</v>
      </c>
      <c r="O10" s="82" t="s">
        <v>284</v>
      </c>
      <c r="P10" s="82" t="s">
        <v>263</v>
      </c>
      <c r="Q10" s="82" t="s">
        <v>285</v>
      </c>
      <c r="R10" s="82" t="s">
        <v>179</v>
      </c>
    </row>
    <row r="11" s="63" customFormat="1" ht="19.5" customHeight="1" spans="1:18">
      <c r="A11" s="77" t="s">
        <v>193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I11" si="6">D11+0.5</f>
        <v>22.5</v>
      </c>
      <c r="F11" s="83">
        <f t="shared" si="6"/>
        <v>23</v>
      </c>
      <c r="G11" s="83">
        <f t="shared" si="6"/>
        <v>23.5</v>
      </c>
      <c r="H11" s="83">
        <f t="shared" si="6"/>
        <v>24</v>
      </c>
      <c r="I11" s="83">
        <f t="shared" si="6"/>
        <v>24.5</v>
      </c>
      <c r="J11" s="72"/>
      <c r="K11" s="82" t="s">
        <v>286</v>
      </c>
      <c r="L11" s="82" t="s">
        <v>287</v>
      </c>
      <c r="M11" s="82" t="s">
        <v>185</v>
      </c>
      <c r="N11" s="82" t="s">
        <v>288</v>
      </c>
      <c r="O11" s="82" t="s">
        <v>185</v>
      </c>
      <c r="P11" s="82" t="s">
        <v>282</v>
      </c>
      <c r="Q11" s="82" t="s">
        <v>288</v>
      </c>
      <c r="R11" s="82" t="s">
        <v>191</v>
      </c>
    </row>
    <row r="12" s="63" customFormat="1" ht="19.5" customHeight="1" spans="1:18">
      <c r="A12" s="77" t="s">
        <v>195</v>
      </c>
      <c r="B12" s="81">
        <f>C12-0.7</f>
        <v>18.1</v>
      </c>
      <c r="C12" s="81">
        <f>D12-0.7</f>
        <v>18.8</v>
      </c>
      <c r="D12" s="184" t="s">
        <v>196</v>
      </c>
      <c r="E12" s="81">
        <f>D12+0.7</f>
        <v>20.2</v>
      </c>
      <c r="F12" s="81">
        <f>E12+0.7</f>
        <v>20.9</v>
      </c>
      <c r="G12" s="81">
        <f t="shared" ref="G12:I12" si="7">F12+0.95</f>
        <v>21.85</v>
      </c>
      <c r="H12" s="81">
        <f t="shared" si="7"/>
        <v>22.8</v>
      </c>
      <c r="I12" s="81">
        <f t="shared" si="7"/>
        <v>23.75</v>
      </c>
      <c r="J12" s="72"/>
      <c r="K12" s="82" t="s">
        <v>185</v>
      </c>
      <c r="L12" s="82" t="s">
        <v>289</v>
      </c>
      <c r="M12" s="82" t="s">
        <v>260</v>
      </c>
      <c r="N12" s="82" t="s">
        <v>290</v>
      </c>
      <c r="O12" s="82" t="s">
        <v>291</v>
      </c>
      <c r="P12" s="82" t="s">
        <v>292</v>
      </c>
      <c r="Q12" s="82" t="s">
        <v>185</v>
      </c>
      <c r="R12" s="82" t="s">
        <v>268</v>
      </c>
    </row>
    <row r="13" s="63" customFormat="1" ht="19.5" customHeight="1" spans="1:18">
      <c r="A13" s="84" t="s">
        <v>198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 t="shared" ref="G13:I13" si="8">F13+0.6</f>
        <v>18.4</v>
      </c>
      <c r="H13" s="85">
        <f t="shared" si="8"/>
        <v>19</v>
      </c>
      <c r="I13" s="85">
        <f t="shared" si="8"/>
        <v>19.6</v>
      </c>
      <c r="J13" s="72"/>
      <c r="K13" s="82" t="s">
        <v>185</v>
      </c>
      <c r="L13" s="82" t="s">
        <v>185</v>
      </c>
      <c r="M13" s="82" t="s">
        <v>185</v>
      </c>
      <c r="N13" s="82" t="s">
        <v>185</v>
      </c>
      <c r="O13" s="82" t="s">
        <v>185</v>
      </c>
      <c r="P13" s="82" t="s">
        <v>293</v>
      </c>
      <c r="Q13" s="82" t="s">
        <v>260</v>
      </c>
      <c r="R13" s="82" t="s">
        <v>294</v>
      </c>
    </row>
    <row r="14" s="63" customFormat="1" ht="19.5" customHeight="1" spans="1:18">
      <c r="A14" s="84" t="s">
        <v>201</v>
      </c>
      <c r="B14" s="83">
        <f t="shared" ref="B14:B18" si="9">C14</f>
        <v>2.5</v>
      </c>
      <c r="C14" s="83">
        <f t="shared" ref="C14:C18" si="10">D14</f>
        <v>2.5</v>
      </c>
      <c r="D14" s="86">
        <v>2.5</v>
      </c>
      <c r="E14" s="83">
        <f t="shared" ref="E14:I14" si="11">D14</f>
        <v>2.5</v>
      </c>
      <c r="F14" s="83">
        <f t="shared" si="11"/>
        <v>2.5</v>
      </c>
      <c r="G14" s="83">
        <f t="shared" si="11"/>
        <v>2.5</v>
      </c>
      <c r="H14" s="83">
        <f t="shared" si="11"/>
        <v>2.5</v>
      </c>
      <c r="I14" s="83">
        <f t="shared" si="11"/>
        <v>2.5</v>
      </c>
      <c r="J14" s="72"/>
      <c r="K14" s="82" t="s">
        <v>295</v>
      </c>
      <c r="L14" s="82" t="s">
        <v>185</v>
      </c>
      <c r="M14" s="82" t="s">
        <v>185</v>
      </c>
      <c r="N14" s="82" t="s">
        <v>185</v>
      </c>
      <c r="O14" s="82" t="s">
        <v>185</v>
      </c>
      <c r="P14" s="82" t="s">
        <v>185</v>
      </c>
      <c r="Q14" s="82" t="s">
        <v>185</v>
      </c>
      <c r="R14" s="82" t="s">
        <v>185</v>
      </c>
    </row>
    <row r="15" s="63" customFormat="1" ht="19.5" customHeight="1" spans="1:18">
      <c r="A15" s="77" t="s">
        <v>202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 t="shared" ref="G15:I15" si="12">F15+1.5</f>
        <v>48.5</v>
      </c>
      <c r="H15" s="83">
        <f t="shared" si="12"/>
        <v>50</v>
      </c>
      <c r="I15" s="83">
        <f t="shared" si="12"/>
        <v>51.5</v>
      </c>
      <c r="J15" s="72"/>
      <c r="K15" s="82" t="s">
        <v>185</v>
      </c>
      <c r="L15" s="82" t="s">
        <v>185</v>
      </c>
      <c r="M15" s="82" t="s">
        <v>185</v>
      </c>
      <c r="N15" s="82" t="s">
        <v>185</v>
      </c>
      <c r="O15" s="82" t="s">
        <v>185</v>
      </c>
      <c r="P15" s="82" t="s">
        <v>185</v>
      </c>
      <c r="Q15" s="82" t="s">
        <v>185</v>
      </c>
      <c r="R15" s="82" t="s">
        <v>185</v>
      </c>
    </row>
    <row r="16" s="63" customFormat="1" ht="19.5" customHeight="1" spans="1:18">
      <c r="A16" s="77" t="s">
        <v>203</v>
      </c>
      <c r="B16" s="83">
        <f t="shared" si="9"/>
        <v>5</v>
      </c>
      <c r="C16" s="83">
        <f t="shared" si="10"/>
        <v>5</v>
      </c>
      <c r="D16" s="185">
        <v>5</v>
      </c>
      <c r="E16" s="83">
        <f t="shared" ref="E16:I16" si="13">D16</f>
        <v>5</v>
      </c>
      <c r="F16" s="83">
        <f t="shared" si="13"/>
        <v>5</v>
      </c>
      <c r="G16" s="83">
        <f t="shared" si="13"/>
        <v>5</v>
      </c>
      <c r="H16" s="83">
        <f t="shared" si="13"/>
        <v>5</v>
      </c>
      <c r="I16" s="83">
        <f t="shared" si="13"/>
        <v>5</v>
      </c>
      <c r="J16" s="72"/>
      <c r="K16" s="82" t="s">
        <v>185</v>
      </c>
      <c r="L16" s="82" t="s">
        <v>185</v>
      </c>
      <c r="M16" s="82" t="s">
        <v>185</v>
      </c>
      <c r="N16" s="82" t="s">
        <v>185</v>
      </c>
      <c r="O16" s="82" t="s">
        <v>185</v>
      </c>
      <c r="P16" s="82" t="s">
        <v>185</v>
      </c>
      <c r="Q16" s="82" t="s">
        <v>185</v>
      </c>
      <c r="R16" s="82" t="s">
        <v>185</v>
      </c>
    </row>
    <row r="17" s="63" customFormat="1" ht="19.5" customHeight="1" spans="1:18">
      <c r="A17" s="86" t="s">
        <v>205</v>
      </c>
      <c r="B17" s="83">
        <f t="shared" si="9"/>
        <v>12</v>
      </c>
      <c r="C17" s="83">
        <f>D17-1.5</f>
        <v>12</v>
      </c>
      <c r="D17" s="186">
        <v>13.5</v>
      </c>
      <c r="E17" s="83">
        <f t="shared" ref="E17:H17" si="14">D17</f>
        <v>13.5</v>
      </c>
      <c r="F17" s="83">
        <f>E17+2</f>
        <v>15.5</v>
      </c>
      <c r="G17" s="83">
        <f t="shared" si="14"/>
        <v>15.5</v>
      </c>
      <c r="H17" s="83">
        <f t="shared" si="14"/>
        <v>15.5</v>
      </c>
      <c r="I17" s="83">
        <f>H17+2</f>
        <v>17.5</v>
      </c>
      <c r="J17" s="72"/>
      <c r="K17" s="82" t="s">
        <v>185</v>
      </c>
      <c r="L17" s="82" t="s">
        <v>185</v>
      </c>
      <c r="M17" s="82" t="s">
        <v>185</v>
      </c>
      <c r="N17" s="82" t="s">
        <v>185</v>
      </c>
      <c r="O17" s="82" t="s">
        <v>185</v>
      </c>
      <c r="P17" s="82" t="s">
        <v>185</v>
      </c>
      <c r="Q17" s="82" t="s">
        <v>185</v>
      </c>
      <c r="R17" s="82" t="s">
        <v>185</v>
      </c>
    </row>
    <row r="18" s="63" customFormat="1" ht="19.5" customHeight="1" spans="1:18">
      <c r="A18" s="77" t="s">
        <v>206</v>
      </c>
      <c r="B18" s="83">
        <f t="shared" si="9"/>
        <v>2.5</v>
      </c>
      <c r="C18" s="83">
        <f t="shared" si="10"/>
        <v>2.5</v>
      </c>
      <c r="D18" s="86">
        <v>2.5</v>
      </c>
      <c r="E18" s="83">
        <f t="shared" ref="E18:I18" si="15">D18</f>
        <v>2.5</v>
      </c>
      <c r="F18" s="83">
        <f t="shared" si="15"/>
        <v>2.5</v>
      </c>
      <c r="G18" s="83">
        <f t="shared" si="15"/>
        <v>2.5</v>
      </c>
      <c r="H18" s="83">
        <f t="shared" si="15"/>
        <v>2.5</v>
      </c>
      <c r="I18" s="83">
        <f t="shared" si="15"/>
        <v>2.5</v>
      </c>
      <c r="J18" s="72"/>
      <c r="K18" s="82" t="s">
        <v>185</v>
      </c>
      <c r="L18" s="82" t="s">
        <v>185</v>
      </c>
      <c r="M18" s="82" t="s">
        <v>185</v>
      </c>
      <c r="N18" s="82" t="s">
        <v>185</v>
      </c>
      <c r="O18" s="82" t="s">
        <v>185</v>
      </c>
      <c r="P18" s="82" t="s">
        <v>185</v>
      </c>
      <c r="Q18" s="82" t="s">
        <v>185</v>
      </c>
      <c r="R18" s="82" t="s">
        <v>185</v>
      </c>
    </row>
    <row r="19" s="63" customFormat="1" ht="14.25" spans="1:18">
      <c r="A19" s="87" t="s">
        <v>207</v>
      </c>
      <c r="D19" s="88"/>
      <c r="E19" s="88"/>
      <c r="F19" s="88"/>
      <c r="G19" s="88"/>
      <c r="H19" s="88"/>
      <c r="I19" s="88"/>
      <c r="J19" s="88"/>
      <c r="K19" s="89"/>
      <c r="L19" s="89"/>
      <c r="M19" s="89"/>
      <c r="N19" s="88"/>
      <c r="O19" s="88"/>
      <c r="P19" s="88"/>
      <c r="Q19" s="88"/>
      <c r="R19" s="88"/>
    </row>
    <row r="20" s="63" customFormat="1" ht="14.25" spans="1:18">
      <c r="A20" s="63" t="s">
        <v>208</v>
      </c>
      <c r="D20" s="88"/>
      <c r="E20" s="88"/>
      <c r="F20" s="88"/>
      <c r="G20" s="88"/>
      <c r="H20" s="88"/>
      <c r="I20" s="88"/>
      <c r="J20" s="88"/>
      <c r="K20" s="89"/>
      <c r="L20" s="89"/>
      <c r="M20" s="89"/>
      <c r="N20" s="88"/>
      <c r="O20" s="88"/>
      <c r="P20" s="88"/>
      <c r="Q20" s="88"/>
      <c r="R20" s="88"/>
    </row>
    <row r="21" s="63" customFormat="1" ht="14.25" spans="1:18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90"/>
      <c r="L21" s="90" t="s">
        <v>296</v>
      </c>
      <c r="M21" s="90"/>
      <c r="N21" s="87" t="s">
        <v>210</v>
      </c>
      <c r="O21" s="87"/>
      <c r="P21" s="87"/>
      <c r="Q21" s="87"/>
      <c r="R21" s="87" t="s">
        <v>211</v>
      </c>
    </row>
  </sheetData>
  <mergeCells count="8">
    <mergeCell ref="A1:R1"/>
    <mergeCell ref="B2:C2"/>
    <mergeCell ref="F2:I2"/>
    <mergeCell ref="M2:R2"/>
    <mergeCell ref="B3:I3"/>
    <mergeCell ref="L3:R3"/>
    <mergeCell ref="A3:A5"/>
    <mergeCell ref="J2:J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0" zoomScaleNormal="80" workbookViewId="0">
      <selection activeCell="H4" sqref="H4:I18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2" width="16.5" style="64" customWidth="1"/>
    <col min="13" max="13" width="17" style="64" customWidth="1"/>
    <col min="14" max="15" width="18.5" style="63" customWidth="1"/>
    <col min="16" max="16" width="16.6666666666667" style="63" customWidth="1"/>
    <col min="17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1"/>
      <c r="J2" s="72"/>
      <c r="K2" s="73"/>
      <c r="L2" s="73" t="s">
        <v>57</v>
      </c>
      <c r="M2" s="71" t="s">
        <v>56</v>
      </c>
      <c r="N2" s="71"/>
      <c r="O2" s="71"/>
      <c r="P2" s="71"/>
      <c r="Q2" s="71"/>
      <c r="R2" s="71"/>
    </row>
    <row r="3" s="63" customFormat="1" ht="19.5" customHeight="1" spans="1:18">
      <c r="A3" s="74" t="s">
        <v>150</v>
      </c>
      <c r="B3" s="75" t="s">
        <v>151</v>
      </c>
      <c r="C3" s="75"/>
      <c r="D3" s="75"/>
      <c r="E3" s="75"/>
      <c r="F3" s="75"/>
      <c r="G3" s="75"/>
      <c r="H3" s="75"/>
      <c r="I3" s="75"/>
      <c r="J3" s="72"/>
      <c r="K3" s="74"/>
      <c r="L3" s="74" t="s">
        <v>152</v>
      </c>
      <c r="M3" s="74"/>
      <c r="N3" s="74"/>
      <c r="O3" s="74"/>
      <c r="P3" s="74"/>
      <c r="Q3" s="74"/>
      <c r="R3" s="74"/>
    </row>
    <row r="4" s="63" customFormat="1" ht="19.5" customHeight="1" spans="1:18">
      <c r="A4" s="74"/>
      <c r="B4" s="76" t="s">
        <v>153</v>
      </c>
      <c r="C4" s="77" t="s">
        <v>154</v>
      </c>
      <c r="D4" s="78" t="s">
        <v>155</v>
      </c>
      <c r="E4" s="77" t="s">
        <v>156</v>
      </c>
      <c r="F4" s="77" t="s">
        <v>157</v>
      </c>
      <c r="G4" s="77" t="s">
        <v>158</v>
      </c>
      <c r="H4" s="77" t="s">
        <v>159</v>
      </c>
      <c r="I4" s="77" t="s">
        <v>160</v>
      </c>
      <c r="J4" s="72"/>
      <c r="K4" s="74" t="s">
        <v>153</v>
      </c>
      <c r="L4" s="74" t="s">
        <v>154</v>
      </c>
      <c r="M4" s="74" t="s">
        <v>155</v>
      </c>
      <c r="N4" s="74" t="s">
        <v>156</v>
      </c>
      <c r="O4" s="74" t="s">
        <v>157</v>
      </c>
      <c r="P4" s="74" t="s">
        <v>158</v>
      </c>
      <c r="Q4" s="74" t="s">
        <v>239</v>
      </c>
      <c r="R4" s="74" t="s">
        <v>240</v>
      </c>
    </row>
    <row r="5" s="63" customFormat="1" ht="19.5" customHeight="1" spans="1:18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7" t="s">
        <v>170</v>
      </c>
      <c r="J5" s="72"/>
      <c r="K5" s="79" t="s">
        <v>171</v>
      </c>
      <c r="L5" s="79" t="s">
        <v>171</v>
      </c>
      <c r="M5" s="79" t="s">
        <v>171</v>
      </c>
      <c r="N5" s="79" t="s">
        <v>171</v>
      </c>
      <c r="O5" s="79" t="s">
        <v>171</v>
      </c>
      <c r="P5" s="79" t="s">
        <v>171</v>
      </c>
      <c r="Q5" s="79" t="s">
        <v>171</v>
      </c>
      <c r="R5" s="79" t="s">
        <v>171</v>
      </c>
    </row>
    <row r="6" s="63" customFormat="1" ht="19.5" customHeight="1" spans="1:18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81">
        <f>H6+1</f>
        <v>76</v>
      </c>
      <c r="J6" s="72"/>
      <c r="K6" s="79" t="s">
        <v>185</v>
      </c>
      <c r="L6" s="79" t="s">
        <v>297</v>
      </c>
      <c r="M6" s="79" t="s">
        <v>298</v>
      </c>
      <c r="N6" s="79" t="s">
        <v>297</v>
      </c>
      <c r="O6" s="79" t="s">
        <v>177</v>
      </c>
      <c r="P6" s="82" t="s">
        <v>275</v>
      </c>
      <c r="Q6" s="82" t="s">
        <v>246</v>
      </c>
      <c r="R6" s="82" t="s">
        <v>177</v>
      </c>
    </row>
    <row r="7" s="63" customFormat="1" ht="19.5" customHeight="1" spans="1:18">
      <c r="A7" s="77" t="s">
        <v>178</v>
      </c>
      <c r="B7" s="81">
        <f t="shared" ref="B7:B9" si="0">C7-4</f>
        <v>100</v>
      </c>
      <c r="C7" s="81">
        <f t="shared" ref="C7:C9" si="1">D7-4</f>
        <v>104</v>
      </c>
      <c r="D7" s="86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81">
        <f>H7+6</f>
        <v>134</v>
      </c>
      <c r="J7" s="72"/>
      <c r="K7" s="82" t="s">
        <v>185</v>
      </c>
      <c r="L7" s="82" t="s">
        <v>252</v>
      </c>
      <c r="M7" s="82" t="s">
        <v>179</v>
      </c>
      <c r="N7" s="82" t="s">
        <v>180</v>
      </c>
      <c r="O7" s="82" t="s">
        <v>180</v>
      </c>
      <c r="P7" s="82" t="s">
        <v>180</v>
      </c>
      <c r="Q7" s="82" t="s">
        <v>252</v>
      </c>
      <c r="R7" s="82" t="s">
        <v>179</v>
      </c>
    </row>
    <row r="8" s="63" customFormat="1" ht="19.5" customHeight="1" spans="1:18">
      <c r="A8" s="77" t="s">
        <v>181</v>
      </c>
      <c r="B8" s="81">
        <f t="shared" si="0"/>
        <v>98</v>
      </c>
      <c r="C8" s="81">
        <f t="shared" si="1"/>
        <v>102</v>
      </c>
      <c r="D8" s="183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81">
        <f>H8+7</f>
        <v>135</v>
      </c>
      <c r="J8" s="72"/>
      <c r="K8" s="82" t="s">
        <v>185</v>
      </c>
      <c r="L8" s="82" t="s">
        <v>185</v>
      </c>
      <c r="M8" s="82" t="s">
        <v>185</v>
      </c>
      <c r="N8" s="82" t="s">
        <v>179</v>
      </c>
      <c r="O8" s="82" t="s">
        <v>185</v>
      </c>
      <c r="P8" s="82" t="s">
        <v>179</v>
      </c>
      <c r="Q8" s="82" t="s">
        <v>180</v>
      </c>
      <c r="R8" s="82" t="s">
        <v>252</v>
      </c>
    </row>
    <row r="9" s="63" customFormat="1" ht="19.5" customHeight="1" spans="1:18">
      <c r="A9" s="77" t="s">
        <v>183</v>
      </c>
      <c r="B9" s="81">
        <f t="shared" si="0"/>
        <v>98</v>
      </c>
      <c r="C9" s="81">
        <f t="shared" si="1"/>
        <v>102</v>
      </c>
      <c r="D9" s="184" t="s">
        <v>184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81">
        <f>H9+7</f>
        <v>135</v>
      </c>
      <c r="J9" s="72"/>
      <c r="K9" s="82" t="s">
        <v>280</v>
      </c>
      <c r="L9" s="82" t="s">
        <v>185</v>
      </c>
      <c r="M9" s="82" t="s">
        <v>251</v>
      </c>
      <c r="N9" s="82" t="s">
        <v>179</v>
      </c>
      <c r="O9" s="82" t="s">
        <v>186</v>
      </c>
      <c r="P9" s="82" t="s">
        <v>252</v>
      </c>
      <c r="Q9" s="82" t="s">
        <v>180</v>
      </c>
      <c r="R9" s="82" t="s">
        <v>179</v>
      </c>
    </row>
    <row r="10" s="63" customFormat="1" ht="19.5" customHeight="1" spans="1:18">
      <c r="A10" s="77" t="s">
        <v>187</v>
      </c>
      <c r="B10" s="81">
        <f>C10-1.2</f>
        <v>43.1</v>
      </c>
      <c r="C10" s="81">
        <f>D10-1.2</f>
        <v>44.3</v>
      </c>
      <c r="D10" s="184" t="s">
        <v>188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81">
        <f>H10+1.4</f>
        <v>52.1</v>
      </c>
      <c r="J10" s="72"/>
      <c r="K10" s="82" t="s">
        <v>192</v>
      </c>
      <c r="L10" s="82" t="s">
        <v>263</v>
      </c>
      <c r="M10" s="82" t="s">
        <v>191</v>
      </c>
      <c r="N10" s="82" t="s">
        <v>179</v>
      </c>
      <c r="O10" s="82" t="s">
        <v>192</v>
      </c>
      <c r="P10" s="82" t="s">
        <v>263</v>
      </c>
      <c r="Q10" s="82" t="s">
        <v>299</v>
      </c>
      <c r="R10" s="82" t="s">
        <v>265</v>
      </c>
    </row>
    <row r="11" s="63" customFormat="1" ht="19.5" customHeight="1" spans="1:18">
      <c r="A11" s="77" t="s">
        <v>193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I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83">
        <f t="shared" si="4"/>
        <v>24.5</v>
      </c>
      <c r="J11" s="72"/>
      <c r="K11" s="82" t="s">
        <v>185</v>
      </c>
      <c r="L11" s="82" t="s">
        <v>262</v>
      </c>
      <c r="M11" s="82" t="s">
        <v>185</v>
      </c>
      <c r="N11" s="82" t="s">
        <v>288</v>
      </c>
      <c r="O11" s="82" t="s">
        <v>185</v>
      </c>
      <c r="P11" s="82" t="s">
        <v>185</v>
      </c>
      <c r="Q11" s="82" t="s">
        <v>191</v>
      </c>
      <c r="R11" s="82" t="s">
        <v>300</v>
      </c>
    </row>
    <row r="12" s="63" customFormat="1" ht="19.5" customHeight="1" spans="1:18">
      <c r="A12" s="77" t="s">
        <v>195</v>
      </c>
      <c r="B12" s="81">
        <f>C12-0.7</f>
        <v>18.1</v>
      </c>
      <c r="C12" s="81">
        <f>D12-0.7</f>
        <v>18.8</v>
      </c>
      <c r="D12" s="184" t="s">
        <v>196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81">
        <f>H12+0.95</f>
        <v>23.75</v>
      </c>
      <c r="J12" s="72"/>
      <c r="K12" s="82" t="s">
        <v>185</v>
      </c>
      <c r="L12" s="82" t="s">
        <v>263</v>
      </c>
      <c r="M12" s="82" t="s">
        <v>191</v>
      </c>
      <c r="N12" s="82" t="s">
        <v>290</v>
      </c>
      <c r="O12" s="82" t="s">
        <v>197</v>
      </c>
      <c r="P12" s="82" t="s">
        <v>192</v>
      </c>
      <c r="Q12" s="82" t="s">
        <v>263</v>
      </c>
      <c r="R12" s="82" t="s">
        <v>286</v>
      </c>
    </row>
    <row r="13" s="63" customFormat="1" ht="19.5" customHeight="1" spans="1:18">
      <c r="A13" s="84" t="s">
        <v>198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85">
        <f>H13+0.6</f>
        <v>19.6</v>
      </c>
      <c r="J13" s="72"/>
      <c r="K13" s="82" t="s">
        <v>255</v>
      </c>
      <c r="L13" s="82" t="s">
        <v>185</v>
      </c>
      <c r="M13" s="82" t="s">
        <v>185</v>
      </c>
      <c r="N13" s="82" t="s">
        <v>290</v>
      </c>
      <c r="O13" s="82" t="s">
        <v>200</v>
      </c>
      <c r="P13" s="82" t="s">
        <v>185</v>
      </c>
      <c r="Q13" s="82" t="s">
        <v>301</v>
      </c>
      <c r="R13" s="82" t="s">
        <v>185</v>
      </c>
    </row>
    <row r="14" s="63" customFormat="1" ht="19.5" customHeight="1" spans="1:18">
      <c r="A14" s="84" t="s">
        <v>201</v>
      </c>
      <c r="B14" s="83">
        <f t="shared" ref="B14:B18" si="5">C14</f>
        <v>2.5</v>
      </c>
      <c r="C14" s="83">
        <f t="shared" ref="C14:C18" si="6">D14</f>
        <v>2.5</v>
      </c>
      <c r="D14" s="86">
        <v>2.5</v>
      </c>
      <c r="E14" s="83">
        <f t="shared" ref="E14:I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83">
        <f t="shared" si="7"/>
        <v>2.5</v>
      </c>
      <c r="J14" s="72"/>
      <c r="K14" s="82" t="s">
        <v>185</v>
      </c>
      <c r="L14" s="82" t="s">
        <v>185</v>
      </c>
      <c r="M14" s="82" t="s">
        <v>185</v>
      </c>
      <c r="N14" s="82" t="s">
        <v>185</v>
      </c>
      <c r="O14" s="82" t="s">
        <v>185</v>
      </c>
      <c r="P14" s="82" t="s">
        <v>185</v>
      </c>
      <c r="Q14" s="82" t="s">
        <v>185</v>
      </c>
      <c r="R14" s="82" t="s">
        <v>185</v>
      </c>
    </row>
    <row r="15" s="63" customFormat="1" ht="19.5" customHeight="1" spans="1:18">
      <c r="A15" s="77" t="s">
        <v>202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83">
        <f>H15+1.5</f>
        <v>51.5</v>
      </c>
      <c r="J15" s="72"/>
      <c r="K15" s="82" t="s">
        <v>185</v>
      </c>
      <c r="L15" s="82" t="s">
        <v>185</v>
      </c>
      <c r="M15" s="82" t="s">
        <v>185</v>
      </c>
      <c r="N15" s="82" t="s">
        <v>185</v>
      </c>
      <c r="O15" s="82" t="s">
        <v>185</v>
      </c>
      <c r="P15" s="82" t="s">
        <v>185</v>
      </c>
      <c r="Q15" s="82" t="s">
        <v>185</v>
      </c>
      <c r="R15" s="82" t="s">
        <v>185</v>
      </c>
    </row>
    <row r="16" s="63" customFormat="1" ht="19.5" customHeight="1" spans="1:18">
      <c r="A16" s="77" t="s">
        <v>203</v>
      </c>
      <c r="B16" s="83">
        <f t="shared" si="5"/>
        <v>5</v>
      </c>
      <c r="C16" s="83">
        <f t="shared" si="6"/>
        <v>5</v>
      </c>
      <c r="D16" s="185">
        <v>5</v>
      </c>
      <c r="E16" s="83">
        <f t="shared" ref="E16:I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83">
        <f t="shared" si="8"/>
        <v>5</v>
      </c>
      <c r="J16" s="72"/>
      <c r="K16" s="82" t="s">
        <v>185</v>
      </c>
      <c r="L16" s="82" t="s">
        <v>185</v>
      </c>
      <c r="M16" s="82" t="s">
        <v>185</v>
      </c>
      <c r="N16" s="82" t="s">
        <v>185</v>
      </c>
      <c r="O16" s="82" t="s">
        <v>185</v>
      </c>
      <c r="P16" s="82" t="s">
        <v>185</v>
      </c>
      <c r="Q16" s="82" t="s">
        <v>185</v>
      </c>
      <c r="R16" s="82" t="s">
        <v>185</v>
      </c>
    </row>
    <row r="17" s="63" customFormat="1" ht="19.5" customHeight="1" spans="1:18">
      <c r="A17" s="86" t="s">
        <v>205</v>
      </c>
      <c r="B17" s="83">
        <f t="shared" si="5"/>
        <v>12</v>
      </c>
      <c r="C17" s="83">
        <f>D17-1.5</f>
        <v>12</v>
      </c>
      <c r="D17" s="186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83">
        <f>H17+2</f>
        <v>17.5</v>
      </c>
      <c r="J17" s="72"/>
      <c r="K17" s="82" t="s">
        <v>185</v>
      </c>
      <c r="L17" s="82" t="s">
        <v>185</v>
      </c>
      <c r="M17" s="82" t="s">
        <v>185</v>
      </c>
      <c r="N17" s="82" t="s">
        <v>185</v>
      </c>
      <c r="O17" s="82" t="s">
        <v>185</v>
      </c>
      <c r="P17" s="82" t="s">
        <v>185</v>
      </c>
      <c r="Q17" s="82" t="s">
        <v>185</v>
      </c>
      <c r="R17" s="82" t="s">
        <v>185</v>
      </c>
    </row>
    <row r="18" s="63" customFormat="1" ht="19.5" customHeight="1" spans="1:18">
      <c r="A18" s="77" t="s">
        <v>206</v>
      </c>
      <c r="B18" s="83">
        <f t="shared" si="5"/>
        <v>2.5</v>
      </c>
      <c r="C18" s="83">
        <f t="shared" si="6"/>
        <v>2.5</v>
      </c>
      <c r="D18" s="86">
        <v>2.5</v>
      </c>
      <c r="E18" s="83">
        <f t="shared" ref="E18:I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83">
        <f t="shared" si="10"/>
        <v>2.5</v>
      </c>
      <c r="J18" s="72"/>
      <c r="K18" s="82" t="s">
        <v>185</v>
      </c>
      <c r="L18" s="82" t="s">
        <v>185</v>
      </c>
      <c r="M18" s="82" t="s">
        <v>185</v>
      </c>
      <c r="N18" s="82" t="s">
        <v>185</v>
      </c>
      <c r="O18" s="82" t="s">
        <v>185</v>
      </c>
      <c r="P18" s="82" t="s">
        <v>185</v>
      </c>
      <c r="Q18" s="82" t="s">
        <v>185</v>
      </c>
      <c r="R18" s="82" t="s">
        <v>185</v>
      </c>
    </row>
    <row r="19" s="63" customFormat="1" ht="14.25" spans="1:18">
      <c r="A19" s="87" t="s">
        <v>207</v>
      </c>
      <c r="D19" s="88"/>
      <c r="E19" s="88"/>
      <c r="F19" s="88"/>
      <c r="G19" s="88"/>
      <c r="H19" s="88"/>
      <c r="I19" s="88"/>
      <c r="J19" s="88"/>
      <c r="K19" s="89"/>
      <c r="L19" s="89"/>
      <c r="M19" s="89"/>
      <c r="N19" s="88"/>
      <c r="O19" s="88"/>
      <c r="P19" s="88"/>
      <c r="Q19" s="88"/>
      <c r="R19" s="88"/>
    </row>
    <row r="20" s="63" customFormat="1" ht="14.25" spans="1:18">
      <c r="A20" s="63" t="s">
        <v>208</v>
      </c>
      <c r="D20" s="88"/>
      <c r="E20" s="88"/>
      <c r="F20" s="88"/>
      <c r="G20" s="88"/>
      <c r="H20" s="88"/>
      <c r="I20" s="88"/>
      <c r="J20" s="88"/>
      <c r="K20" s="89"/>
      <c r="L20" s="89"/>
      <c r="M20" s="89"/>
      <c r="N20" s="88"/>
      <c r="O20" s="88"/>
      <c r="P20" s="88"/>
      <c r="Q20" s="88"/>
      <c r="R20" s="88"/>
    </row>
    <row r="21" s="63" customFormat="1" ht="14.25" spans="1:18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90"/>
      <c r="L21" s="90" t="s">
        <v>296</v>
      </c>
      <c r="M21" s="90"/>
      <c r="N21" s="87" t="s">
        <v>210</v>
      </c>
      <c r="O21" s="87"/>
      <c r="P21" s="87"/>
      <c r="Q21" s="87"/>
      <c r="R21" s="87" t="s">
        <v>211</v>
      </c>
    </row>
  </sheetData>
  <mergeCells count="8">
    <mergeCell ref="A1:R1"/>
    <mergeCell ref="B2:C2"/>
    <mergeCell ref="F2:I2"/>
    <mergeCell ref="M2:R2"/>
    <mergeCell ref="B3:I3"/>
    <mergeCell ref="L3:R3"/>
    <mergeCell ref="A3:A5"/>
    <mergeCell ref="J2:J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tabSelected="1" workbookViewId="0">
      <selection activeCell="M41" sqref="M41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302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68" t="s">
        <v>62</v>
      </c>
      <c r="F2" s="69"/>
      <c r="G2" s="98" t="s">
        <v>68</v>
      </c>
      <c r="H2" s="99"/>
      <c r="I2" s="100" t="s">
        <v>57</v>
      </c>
      <c r="J2" s="101" t="s">
        <v>56</v>
      </c>
      <c r="K2" s="180"/>
    </row>
    <row r="3" spans="1:11">
      <c r="A3" s="103" t="s">
        <v>74</v>
      </c>
      <c r="B3" s="104">
        <v>10500</v>
      </c>
      <c r="C3" s="104"/>
      <c r="D3" s="105" t="s">
        <v>303</v>
      </c>
      <c r="E3" s="106">
        <v>46147</v>
      </c>
      <c r="F3" s="107"/>
      <c r="G3" s="107"/>
      <c r="H3" s="108" t="s">
        <v>304</v>
      </c>
      <c r="I3" s="108"/>
      <c r="J3" s="108"/>
      <c r="K3" s="109"/>
    </row>
    <row r="4" spans="1:11">
      <c r="A4" s="110" t="s">
        <v>71</v>
      </c>
      <c r="B4" s="111">
        <v>3</v>
      </c>
      <c r="C4" s="111">
        <v>8</v>
      </c>
      <c r="D4" s="112" t="s">
        <v>305</v>
      </c>
      <c r="E4" s="107" t="s">
        <v>306</v>
      </c>
      <c r="F4" s="107"/>
      <c r="G4" s="107"/>
      <c r="H4" s="112" t="s">
        <v>307</v>
      </c>
      <c r="I4" s="112"/>
      <c r="J4" s="113" t="s">
        <v>65</v>
      </c>
      <c r="K4" s="114" t="s">
        <v>66</v>
      </c>
    </row>
    <row r="5" spans="1:11">
      <c r="A5" s="110" t="s">
        <v>308</v>
      </c>
      <c r="B5" s="104">
        <v>3</v>
      </c>
      <c r="C5" s="104"/>
      <c r="D5" s="105" t="s">
        <v>309</v>
      </c>
      <c r="E5" s="105" t="s">
        <v>310</v>
      </c>
      <c r="F5" s="105" t="s">
        <v>311</v>
      </c>
      <c r="G5" s="105" t="s">
        <v>306</v>
      </c>
      <c r="H5" s="112" t="s">
        <v>312</v>
      </c>
      <c r="I5" s="112"/>
      <c r="J5" s="113" t="s">
        <v>65</v>
      </c>
      <c r="K5" s="114" t="s">
        <v>66</v>
      </c>
    </row>
    <row r="6" spans="1:11">
      <c r="A6" s="115" t="s">
        <v>313</v>
      </c>
      <c r="B6" s="116">
        <v>125</v>
      </c>
      <c r="C6" s="116"/>
      <c r="D6" s="117" t="s">
        <v>314</v>
      </c>
      <c r="E6" s="118"/>
      <c r="F6" s="173">
        <v>3000</v>
      </c>
      <c r="G6" s="117"/>
      <c r="H6" s="120" t="s">
        <v>315</v>
      </c>
      <c r="I6" s="120"/>
      <c r="J6" s="121" t="s">
        <v>65</v>
      </c>
      <c r="K6" s="122" t="s">
        <v>66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316</v>
      </c>
      <c r="B8" s="97" t="s">
        <v>317</v>
      </c>
      <c r="C8" s="97" t="s">
        <v>318</v>
      </c>
      <c r="D8" s="97" t="s">
        <v>319</v>
      </c>
      <c r="E8" s="97" t="s">
        <v>320</v>
      </c>
      <c r="F8" s="97" t="s">
        <v>321</v>
      </c>
      <c r="G8" s="127" t="s">
        <v>322</v>
      </c>
      <c r="H8" s="128"/>
      <c r="I8" s="128"/>
      <c r="J8" s="128"/>
      <c r="K8" s="129"/>
    </row>
    <row r="9" spans="1:11">
      <c r="A9" s="110" t="s">
        <v>323</v>
      </c>
      <c r="B9" s="112"/>
      <c r="C9" s="113" t="s">
        <v>65</v>
      </c>
      <c r="D9" s="113" t="s">
        <v>66</v>
      </c>
      <c r="E9" s="105" t="s">
        <v>324</v>
      </c>
      <c r="F9" s="130" t="s">
        <v>325</v>
      </c>
      <c r="G9" s="131" t="s">
        <v>326</v>
      </c>
      <c r="H9" s="160"/>
      <c r="I9" s="160"/>
      <c r="J9" s="160"/>
      <c r="K9" s="161"/>
    </row>
    <row r="10" spans="1:11">
      <c r="A10" s="110" t="s">
        <v>327</v>
      </c>
      <c r="B10" s="112"/>
      <c r="C10" s="113" t="s">
        <v>65</v>
      </c>
      <c r="D10" s="113" t="s">
        <v>66</v>
      </c>
      <c r="E10" s="105" t="s">
        <v>328</v>
      </c>
      <c r="F10" s="130" t="s">
        <v>326</v>
      </c>
      <c r="G10" s="131" t="s">
        <v>329</v>
      </c>
      <c r="H10" s="160"/>
      <c r="I10" s="160"/>
      <c r="J10" s="160"/>
      <c r="K10" s="161"/>
    </row>
    <row r="11" spans="1:11">
      <c r="A11" s="134" t="s">
        <v>220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330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331</v>
      </c>
      <c r="J13" s="113" t="s">
        <v>85</v>
      </c>
      <c r="K13" s="114" t="s">
        <v>86</v>
      </c>
    </row>
    <row r="14" ht="15" spans="1:11">
      <c r="A14" s="115" t="s">
        <v>332</v>
      </c>
      <c r="B14" s="121" t="s">
        <v>85</v>
      </c>
      <c r="C14" s="121" t="s">
        <v>86</v>
      </c>
      <c r="D14" s="118"/>
      <c r="E14" s="117" t="s">
        <v>333</v>
      </c>
      <c r="F14" s="121" t="s">
        <v>85</v>
      </c>
      <c r="G14" s="121" t="s">
        <v>86</v>
      </c>
      <c r="H14" s="121"/>
      <c r="I14" s="117" t="s">
        <v>334</v>
      </c>
      <c r="J14" s="121" t="s">
        <v>85</v>
      </c>
      <c r="K14" s="122" t="s">
        <v>86</v>
      </c>
    </row>
    <row r="15" ht="15" spans="1:11">
      <c r="A15" s="123" t="s">
        <v>207</v>
      </c>
      <c r="B15" s="137" t="s">
        <v>326</v>
      </c>
      <c r="C15" s="138"/>
      <c r="D15" s="124"/>
      <c r="E15" s="123"/>
      <c r="F15" s="138"/>
      <c r="G15" s="138"/>
      <c r="H15" s="138"/>
      <c r="I15" s="123"/>
      <c r="J15" s="138"/>
      <c r="K15" s="138"/>
    </row>
    <row r="16" s="178" customFormat="1" spans="1:11">
      <c r="A16" s="93" t="s">
        <v>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9"/>
    </row>
    <row r="17" spans="1:11">
      <c r="A17" s="110" t="s">
        <v>336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40"/>
    </row>
    <row r="18" spans="1:11">
      <c r="A18" s="110" t="s">
        <v>337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40"/>
    </row>
    <row r="19" spans="1:11">
      <c r="A19" s="141" t="s">
        <v>338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44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0" t="s">
        <v>125</v>
      </c>
      <c r="B24" s="112"/>
      <c r="C24" s="113" t="s">
        <v>65</v>
      </c>
      <c r="D24" s="113" t="s">
        <v>66</v>
      </c>
      <c r="E24" s="108"/>
      <c r="F24" s="108"/>
      <c r="G24" s="108"/>
      <c r="H24" s="108"/>
      <c r="I24" s="108"/>
      <c r="J24" s="108"/>
      <c r="K24" s="109"/>
    </row>
    <row r="25" ht="15" spans="1:11">
      <c r="A25" s="148" t="s">
        <v>339</v>
      </c>
      <c r="B25" s="149" t="s">
        <v>326</v>
      </c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340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3" t="s">
        <v>341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342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343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3">
      <c r="A35" s="162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344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179" customFormat="1" ht="18.75" customHeight="1" spans="1:13">
      <c r="A38" s="110" t="s">
        <v>345</v>
      </c>
      <c r="B38" s="112"/>
      <c r="C38" s="112"/>
      <c r="D38" s="108" t="s">
        <v>346</v>
      </c>
      <c r="E38" s="108"/>
      <c r="F38" s="169" t="s">
        <v>347</v>
      </c>
      <c r="G38" s="170"/>
      <c r="H38" s="112" t="s">
        <v>348</v>
      </c>
      <c r="I38" s="112"/>
      <c r="J38" s="112" t="s">
        <v>349</v>
      </c>
      <c r="K38" s="140"/>
    </row>
    <row r="39" ht="18.75" customHeight="1" spans="1:13">
      <c r="A39" s="110" t="s">
        <v>207</v>
      </c>
      <c r="B39" s="171" t="s">
        <v>350</v>
      </c>
      <c r="C39" s="171"/>
      <c r="D39" s="171"/>
      <c r="E39" s="171"/>
      <c r="F39" s="171"/>
      <c r="G39" s="171"/>
      <c r="H39" s="171"/>
      <c r="I39" s="171"/>
      <c r="J39" s="171"/>
      <c r="K39" s="172"/>
      <c r="M39" s="179"/>
    </row>
    <row r="40" ht="31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40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40"/>
    </row>
    <row r="42" ht="32" customHeight="1" spans="1:13">
      <c r="A42" s="115" t="s">
        <v>140</v>
      </c>
      <c r="B42" s="173" t="s">
        <v>351</v>
      </c>
      <c r="C42" s="173"/>
      <c r="D42" s="117" t="s">
        <v>352</v>
      </c>
      <c r="E42" s="174" t="s">
        <v>353</v>
      </c>
      <c r="F42" s="117" t="s">
        <v>144</v>
      </c>
      <c r="G42" s="175">
        <v>46145</v>
      </c>
      <c r="H42" s="176" t="s">
        <v>145</v>
      </c>
      <c r="I42" s="176"/>
      <c r="J42" s="173" t="s">
        <v>146</v>
      </c>
      <c r="K42" s="17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（中期洗水尺寸）</vt:lpstr>
      <vt:lpstr>验货尺寸表 （中期尺寸）</vt:lpstr>
      <vt:lpstr>验货尺寸表 （中期洗水尺寸2）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2026-05-06T12:05:09Z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