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<sst xmlns="http://schemas.openxmlformats.org/spreadsheetml/2006/main" count="90" uniqueCount="54">
  <si>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探路者产品规格表</t>
  </si>
  <si>
    <t>单位：</t>
  </si>
  <si>
    <t>cm</t>
  </si>
  <si>
    <t>日期</t>
  </si>
  <si>
    <t>产品代码：</t>
  </si>
  <si>
    <t>女套绒冲锋衣</t>
  </si>
  <si>
    <t>款号</t>
  </si>
  <si>
    <t>TAWWBO92714</t>
  </si>
  <si>
    <t>女抓绒内件</t>
  </si>
  <si>
    <t>TAWWBO92714-B</t>
  </si>
  <si>
    <t>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</si>
  <si>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</si>
  <si>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</si>
  <si>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</si>
  <si>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</si>
  <si>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</si>
  <si>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</si>
  <si>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</si>
  <si>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</si>
  <si>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</si>
  <si>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</si>
  <si>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</si>
  <si>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</si>
  <si>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</si>
  <si>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</si>
  <si>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</si>
  <si>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</si>
  <si>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前中长</t>
  </si>
  <si>
    <t>前中拉链长</t>
  </si>
  <si>
    <t>内主项拉链</t>
  </si>
  <si>
    <t>胸围</t>
  </si>
  <si>
    <t>腰围</t>
  </si>
  <si>
    <t>摆围</t>
  </si>
  <si>
    <t>肩宽</t>
  </si>
  <si>
    <t>前领高</t>
  </si>
  <si>
    <t>后领高</t>
  </si>
  <si>
    <t>上领围</t>
  </si>
  <si>
    <t>下领围</t>
  </si>
  <si>
    <t>肩点袖长</t>
  </si>
  <si>
    <t>袖肥/2（参考值）</t>
  </si>
  <si>
    <t>袖肘围/2</t>
  </si>
  <si>
    <t>袖口围/2(松量)</t>
  </si>
  <si>
    <t>帽高</t>
  </si>
  <si>
    <t>插手袋长</t>
  </si>
  <si>
    <t>帽宽</t>
  </si>
  <si>
    <t>外套类胸围——腋下侧缝2厘米处横量</t>
  </si>
  <si>
    <t>外插手袋口长</t>
  </si>
  <si>
    <t>外套类袖肥——腋下袖底缝2厘米处横量</t>
  </si>
  <si>
    <t>胸袋拉链长</t>
  </si>
  <si>
    <t>后中袖长——四点量，从后中经肩点、经袖肘位量至水平袖口处</t>
  </si>
  <si>
    <t>帽后拉链</t>
  </si>
  <si>
    <t>袖肥/2（参考值/推版软件都具有功能：给出袖山高袖山曲线对应袖窿等长自动得出袖肥）</t>
  </si>
  <si>
    <t>腰围：XXL以上尺寸以缩小前腰省为前提。后片后背宽腰省要保持，
侧线腰省和前胸宽腰省可减少。</t>
  </si>
  <si>
    <t>袖肥/2（参考值/推版软件都具有功能：给出袖山高袖山曲线对应袖窿
等长自动得出袖肥）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</si>
</sst>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华文楷体"/>
      <charset val="134"/>
    </font>
    <font>
      <b/>
      <sz val="18"/>
      <color rgb="FFFF0000"/>
      <name val="华文细黑"/>
      <charset val="134"/>
    </font>
    <font>
      <b/>
      <sz val="18"/>
      <color rgb="FFFF0000"/>
      <name val="华文楷体"/>
      <charset val="134"/>
    </font>
    <font>
      <b/>
      <sz val="12"/>
      <color rgb="FFFF0000"/>
      <name val="华文细黑"/>
      <charset val="134"/>
    </font>
    <font>
      <b/>
      <sz val="12"/>
      <color rgb="FFFF0000"/>
      <name val="华文楷体"/>
      <charset val="134"/>
    </font>
    <font>
      <sz val="12"/>
      <name val="华文细黑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5" borderId="5">
      <alignment vertical="center"/>
    </xf>
    <xf numFmtId="0" fontId="19" fillId="6" borderId="6">
      <alignment vertical="center"/>
    </xf>
    <xf numFmtId="0" fontId="20" fillId="6" borderId="5">
      <alignment vertical="center"/>
    </xf>
    <xf numFmtId="0" fontId="21" fillId="7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left" vertical="top"/>
    </xf>
    <xf numFmtId="0" fontId="1" fillId="0" borderId="0" xfId="49" applyAlignment="1">
      <alignment vertical="top"/>
    </xf>
    <xf numFmtId="0" fontId="1" fillId="0" borderId="0" xfId="49" applyAlignment="1">
      <alignment horizontal="center" vertical="center"/>
    </xf>
    <xf numFmtId="0" fontId="3" fillId="0" borderId="1" xfId="50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0" fontId="5" fillId="0" borderId="1" xfId="50" applyFont="1" applyBorder="1" applyAlignment="1">
      <alignment horizontal="left" vertical="top"/>
    </xf>
    <xf numFmtId="31" fontId="5" fillId="0" borderId="1" xfId="50" applyNumberFormat="1" applyFont="1" applyBorder="1" applyAlignment="1">
      <alignment horizontal="left" vertical="top"/>
    </xf>
    <xf numFmtId="0" fontId="6" fillId="0" borderId="1" xfId="50" applyFont="1" applyBorder="1" applyAlignment="1">
      <alignment horizontal="left" vertical="top"/>
    </xf>
    <xf numFmtId="0" fontId="7" fillId="0" borderId="1" xfId="50" applyFont="1" applyBorder="1" applyAlignment="1">
      <alignment horizontal="left" vertical="top"/>
    </xf>
    <xf numFmtId="0" fontId="8" fillId="0" borderId="1" xfId="50" applyFont="1" applyBorder="1" applyAlignment="1">
      <alignment horizontal="left" vertical="top"/>
    </xf>
    <xf numFmtId="0" fontId="9" fillId="0" borderId="1" xfId="50" applyFont="1" applyBorder="1" applyAlignment="1">
      <alignment horizontal="left" vertical="top"/>
    </xf>
    <xf numFmtId="0" fontId="8" fillId="2" borderId="1" xfId="50" applyFont="1" applyFill="1" applyBorder="1" applyAlignment="1">
      <alignment horizontal="left" vertical="top"/>
    </xf>
    <xf numFmtId="0" fontId="8" fillId="0" borderId="0" xfId="50" applyFont="1" applyAlignment="1">
      <alignment horizontal="left"/>
    </xf>
    <xf numFmtId="0" fontId="8" fillId="0" borderId="0" xfId="49" applyFont="1" applyAlignment="1">
      <alignment horizontal="center" vertical="center"/>
    </xf>
    <xf numFmtId="0" fontId="9" fillId="3" borderId="1" xfId="50" applyFont="1" applyFill="1" applyBorder="1" applyAlignment="1">
      <alignment horizontal="left" vertical="top"/>
    </xf>
    <xf numFmtId="0" fontId="8" fillId="0" borderId="0" xfId="50" applyFont="1" applyAlignment="1">
      <alignment horizontal="left" vertical="top"/>
    </xf>
    <xf numFmtId="0" fontId="8" fillId="0" borderId="0" xfId="49" applyFont="1" applyAlignment="1">
      <alignment horizontal="center" vertical="top"/>
    </xf>
    <xf numFmtId="0" fontId="8" fillId="0" borderId="0" xfId="49" applyFont="1" applyAlignment="1">
      <alignment horizontal="left" vertical="top"/>
    </xf>
    <xf numFmtId="0" fontId="8" fillId="0" borderId="0" xfId="50" applyFont="1" applyAlignment="1">
      <alignment horizontal="left" vertical="top" wrapText="1"/>
    </xf>
    <xf numFmtId="0" fontId="1" fillId="0" borderId="0" xfId="49" applyAlignment="1">
      <alignment horizontal="center" vertical="top"/>
    </xf>
    <xf numFmtId="0" fontId="8" fillId="0" borderId="0" xfId="49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23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K6" sqref="K6"/>
    </sheetView>
  </sheetViews>
  <sheetFormatPr defaultColWidth="9" defaultRowHeight="14.4"/>
  <cols>
    <col min="1" max="1" width="16.2222222222222" style="1" customWidth="1"/>
    <col min="2" max="8" width="10.3333333333333" style="4" customWidth="1"/>
    <col min="9" max="9" width="9" style="1"/>
    <col min="10" max="10" width="14.3333333333333" style="1" customWidth="1"/>
    <col min="11" max="16384" width="9" style="1"/>
  </cols>
  <sheetData>
    <row r="1" s="1" customFormat="1" ht="27" customHeight="1" spans="1:17">
      <c r="A1" s="5" t="s">
        <v>0</v>
      </c>
      <c r="B1" s="5"/>
      <c r="C1" s="5"/>
      <c r="D1" s="5"/>
      <c r="E1" s="5"/>
      <c r="F1" s="5"/>
      <c r="G1" s="5"/>
      <c r="H1" s="5"/>
      <c r="J1" s="6" t="s">
        <v>0</v>
      </c>
      <c r="K1" s="6"/>
      <c r="L1" s="6"/>
      <c r="M1" s="6"/>
      <c r="N1" s="6"/>
      <c r="O1" s="6"/>
      <c r="P1" s="6"/>
      <c r="Q1" s="6"/>
    </row>
    <row r="2" s="1" customFormat="1" ht="30.75" customHeight="1" spans="1:17">
      <c r="A2" s="7" t="s">
        <v>1</v>
      </c>
      <c r="B2" s="7" t="s">
        <v>2</v>
      </c>
      <c r="C2" s="7"/>
      <c r="D2" s="7"/>
      <c r="E2" s="7" t="s">
        <v>3</v>
      </c>
      <c r="F2" s="8">
        <v>46030</v>
      </c>
      <c r="G2" s="7"/>
      <c r="H2" s="7"/>
      <c r="J2" s="9" t="s">
        <v>1</v>
      </c>
      <c r="K2" s="9" t="s">
        <v>2</v>
      </c>
      <c r="L2" s="9"/>
      <c r="M2" s="9"/>
      <c r="N2" s="9" t="s">
        <v>3</v>
      </c>
      <c r="O2" s="8">
        <v>46043</v>
      </c>
      <c r="P2" s="7"/>
      <c r="Q2" s="7"/>
    </row>
    <row r="3" s="1" customFormat="1" ht="30.75" customHeight="1" spans="1:17">
      <c r="A3" s="7" t="s">
        <v>4</v>
      </c>
      <c r="B3" s="7" t="s">
        <v>5</v>
      </c>
      <c r="C3" s="7"/>
      <c r="D3" s="7"/>
      <c r="E3" s="7" t="s">
        <v>6</v>
      </c>
      <c r="F3" s="7" t="s">
        <v>7</v>
      </c>
      <c r="G3" s="7"/>
      <c r="H3" s="7"/>
      <c r="J3" s="9" t="s">
        <v>4</v>
      </c>
      <c r="K3" s="9" t="s">
        <v>8</v>
      </c>
      <c r="L3" s="9"/>
      <c r="M3" s="9"/>
      <c r="N3" s="9" t="s">
        <v>6</v>
      </c>
      <c r="O3" s="7" t="s">
        <v>9</v>
      </c>
      <c r="P3" s="7"/>
      <c r="Q3" s="7"/>
    </row>
    <row r="4" s="2" customFormat="1" ht="30.75" customHeight="1" spans="1:17">
      <c r="A4" s="10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</row>
    <row r="5" s="2" customFormat="1" ht="30.75" customHeight="1" spans="1:17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  <c r="P5" s="11" t="s">
        <v>24</v>
      </c>
      <c r="Q5" s="11" t="s">
        <v>25</v>
      </c>
    </row>
    <row r="6" s="2" customFormat="1" ht="30.75" customHeight="1" spans="1:17">
      <c r="A6" s="10" t="s">
        <v>26</v>
      </c>
      <c r="B6" s="12">
        <f t="shared" ref="B6:B8" si="0">C6-1</f>
        <v>65</v>
      </c>
      <c r="C6" s="12">
        <f t="shared" ref="C6:C8" si="1">D6-2</f>
        <v>66</v>
      </c>
      <c r="D6" s="12">
        <v>68</v>
      </c>
      <c r="E6" s="12">
        <f t="shared" ref="E6:E8" si="2">D6+2</f>
        <v>70</v>
      </c>
      <c r="F6" s="12">
        <f t="shared" ref="F6:F8" si="3">E6+2</f>
        <v>72</v>
      </c>
      <c r="G6" s="12">
        <f t="shared" ref="G6:G8" si="4">F6+1</f>
        <v>73</v>
      </c>
      <c r="H6" s="12">
        <f t="shared" ref="H6:H8" si="5">G6+1</f>
        <v>74</v>
      </c>
      <c r="J6" s="11" t="s">
        <v>26</v>
      </c>
      <c r="K6" s="11">
        <f t="shared" ref="K6:K11" si="6">L6-1</f>
        <v>58</v>
      </c>
      <c r="L6" s="11">
        <f>M6-2</f>
        <v>59</v>
      </c>
      <c r="M6" s="11">
        <v>61</v>
      </c>
      <c r="N6" s="11">
        <f>M6+2</f>
        <v>63</v>
      </c>
      <c r="O6" s="11">
        <f>N6+2</f>
        <v>65</v>
      </c>
      <c r="P6" s="11">
        <f>O6+1</f>
        <v>66</v>
      </c>
      <c r="Q6" s="11">
        <f>P6+1</f>
        <v>67</v>
      </c>
    </row>
    <row r="7" s="2" customFormat="1" ht="30.75" customHeight="1" spans="1:17">
      <c r="A7" s="10" t="s">
        <v>27</v>
      </c>
      <c r="B7" s="12">
        <f t="shared" si="0"/>
        <v>64</v>
      </c>
      <c r="C7" s="12">
        <f t="shared" si="1"/>
        <v>65</v>
      </c>
      <c r="D7" s="12">
        <v>67</v>
      </c>
      <c r="E7" s="12">
        <f t="shared" si="2"/>
        <v>69</v>
      </c>
      <c r="F7" s="12">
        <f t="shared" si="3"/>
        <v>71</v>
      </c>
      <c r="G7" s="12">
        <f t="shared" si="4"/>
        <v>72</v>
      </c>
      <c r="H7" s="12">
        <f t="shared" si="5"/>
        <v>73</v>
      </c>
      <c r="J7" s="11" t="s">
        <v>28</v>
      </c>
      <c r="K7" s="11">
        <f t="shared" si="6"/>
        <v>56</v>
      </c>
      <c r="L7" s="11">
        <f>M7-2</f>
        <v>57</v>
      </c>
      <c r="M7" s="11">
        <v>59</v>
      </c>
      <c r="N7" s="11">
        <f>M7+2</f>
        <v>61</v>
      </c>
      <c r="O7" s="11">
        <f>N7+2</f>
        <v>63</v>
      </c>
      <c r="P7" s="11">
        <f>O7+1</f>
        <v>64</v>
      </c>
      <c r="Q7" s="11">
        <f>P7+1</f>
        <v>65</v>
      </c>
    </row>
    <row r="8" s="2" customFormat="1" ht="30.75" customHeight="1" spans="1:17">
      <c r="A8" s="10" t="s">
        <v>29</v>
      </c>
      <c r="B8" s="12">
        <f t="shared" si="0"/>
        <v>56</v>
      </c>
      <c r="C8" s="12">
        <f t="shared" si="1"/>
        <v>57</v>
      </c>
      <c r="D8" s="12">
        <v>59</v>
      </c>
      <c r="E8" s="12">
        <f t="shared" si="2"/>
        <v>61</v>
      </c>
      <c r="F8" s="12">
        <f t="shared" si="3"/>
        <v>63</v>
      </c>
      <c r="G8" s="12">
        <f t="shared" si="4"/>
        <v>64</v>
      </c>
      <c r="H8" s="12">
        <f t="shared" si="5"/>
        <v>65</v>
      </c>
      <c r="J8" s="11" t="s">
        <v>30</v>
      </c>
      <c r="K8" s="11">
        <f t="shared" ref="K8:K10" si="7">L8-4</f>
        <v>92</v>
      </c>
      <c r="L8" s="11">
        <f t="shared" ref="L8:L10" si="8">M8-4</f>
        <v>96</v>
      </c>
      <c r="M8" s="11">
        <v>100</v>
      </c>
      <c r="N8" s="11">
        <f t="shared" ref="N8:N10" si="9">M8+4</f>
        <v>104</v>
      </c>
      <c r="O8" s="11">
        <f>N8+4</f>
        <v>108</v>
      </c>
      <c r="P8" s="11">
        <f t="shared" ref="P8:P10" si="10">O8+6</f>
        <v>114</v>
      </c>
      <c r="Q8" s="11">
        <f>P8+6</f>
        <v>120</v>
      </c>
    </row>
    <row r="9" s="2" customFormat="1" ht="30.75" customHeight="1" spans="1:17">
      <c r="A9" s="10" t="s">
        <v>30</v>
      </c>
      <c r="B9" s="12">
        <f>C9-4</f>
        <v>102</v>
      </c>
      <c r="C9" s="12">
        <f>D9-4</f>
        <v>106</v>
      </c>
      <c r="D9" s="12">
        <v>110</v>
      </c>
      <c r="E9" s="12">
        <f>D9+4</f>
        <v>114</v>
      </c>
      <c r="F9" s="12">
        <f>E9+4</f>
        <v>118</v>
      </c>
      <c r="G9" s="12">
        <f>F9+6</f>
        <v>124</v>
      </c>
      <c r="H9" s="12">
        <f>G9+6</f>
        <v>130</v>
      </c>
      <c r="J9" s="11" t="s">
        <v>31</v>
      </c>
      <c r="K9" s="11">
        <f t="shared" si="7"/>
        <v>86</v>
      </c>
      <c r="L9" s="11">
        <f t="shared" si="8"/>
        <v>90</v>
      </c>
      <c r="M9" s="11">
        <v>94</v>
      </c>
      <c r="N9" s="11">
        <f t="shared" si="9"/>
        <v>98</v>
      </c>
      <c r="O9" s="11">
        <f>N9+5</f>
        <v>103</v>
      </c>
      <c r="P9" s="11">
        <f t="shared" si="10"/>
        <v>109</v>
      </c>
      <c r="Q9" s="11">
        <f>P9+7</f>
        <v>116</v>
      </c>
    </row>
    <row r="10" s="2" customFormat="1" ht="30.75" customHeight="1" spans="1:17">
      <c r="A10" s="10" t="s">
        <v>32</v>
      </c>
      <c r="B10" s="12">
        <f>C10-4</f>
        <v>106</v>
      </c>
      <c r="C10" s="12">
        <f>D10-4</f>
        <v>110</v>
      </c>
      <c r="D10" s="12">
        <v>114</v>
      </c>
      <c r="E10" s="12">
        <f>D10+4</f>
        <v>118</v>
      </c>
      <c r="F10" s="12">
        <f>E10+5</f>
        <v>123</v>
      </c>
      <c r="G10" s="12">
        <f>F10+6</f>
        <v>129</v>
      </c>
      <c r="H10" s="12">
        <f>G10+7</f>
        <v>136</v>
      </c>
      <c r="J10" s="11" t="s">
        <v>32</v>
      </c>
      <c r="K10" s="11">
        <f t="shared" si="7"/>
        <v>96</v>
      </c>
      <c r="L10" s="11">
        <f t="shared" si="8"/>
        <v>100</v>
      </c>
      <c r="M10" s="11">
        <v>104</v>
      </c>
      <c r="N10" s="11">
        <f t="shared" si="9"/>
        <v>108</v>
      </c>
      <c r="O10" s="11">
        <f>N10+5</f>
        <v>113</v>
      </c>
      <c r="P10" s="11">
        <f t="shared" si="10"/>
        <v>119</v>
      </c>
      <c r="Q10" s="11">
        <f>P10+7</f>
        <v>126</v>
      </c>
    </row>
    <row r="11" s="2" customFormat="1" ht="30.75" customHeight="1" spans="1:17">
      <c r="A11" s="10" t="s">
        <v>33</v>
      </c>
      <c r="B11" s="12">
        <f>C11-1</f>
        <v>39.5</v>
      </c>
      <c r="C11" s="12">
        <f t="shared" ref="C11:C15" si="11">D11-1</f>
        <v>40.5</v>
      </c>
      <c r="D11" s="12">
        <v>41.5</v>
      </c>
      <c r="E11" s="12">
        <f t="shared" ref="E11:E15" si="12">D11+1</f>
        <v>42.5</v>
      </c>
      <c r="F11" s="12">
        <f t="shared" ref="F11:F15" si="13">E11+1</f>
        <v>43.5</v>
      </c>
      <c r="G11" s="12">
        <f>F11+1.2</f>
        <v>44.7</v>
      </c>
      <c r="H11" s="12">
        <f>G11+1.2</f>
        <v>45.9</v>
      </c>
      <c r="J11" s="11" t="s">
        <v>33</v>
      </c>
      <c r="K11" s="11">
        <f t="shared" si="6"/>
        <v>36</v>
      </c>
      <c r="L11" s="11">
        <f t="shared" ref="L11:L15" si="14">M11-1</f>
        <v>37</v>
      </c>
      <c r="M11" s="11">
        <v>38</v>
      </c>
      <c r="N11" s="11">
        <f t="shared" ref="N11:N15" si="15">M11+1</f>
        <v>39</v>
      </c>
      <c r="O11" s="11">
        <f t="shared" ref="O11:O15" si="16">N11+1</f>
        <v>40</v>
      </c>
      <c r="P11" s="11">
        <f>O11+1.2</f>
        <v>41.2</v>
      </c>
      <c r="Q11" s="11">
        <f>P11+1.2</f>
        <v>42.4</v>
      </c>
    </row>
    <row r="12" s="2" customFormat="1" ht="30.75" customHeight="1" spans="1:17">
      <c r="A12" s="10" t="s">
        <v>34</v>
      </c>
      <c r="B12" s="12">
        <f>C12</f>
        <v>9.5</v>
      </c>
      <c r="C12" s="12">
        <f>D12</f>
        <v>9.5</v>
      </c>
      <c r="D12" s="12">
        <v>9.5</v>
      </c>
      <c r="E12" s="12">
        <f t="shared" ref="E12:H12" si="17">D12</f>
        <v>9.5</v>
      </c>
      <c r="F12" s="12">
        <f t="shared" si="17"/>
        <v>9.5</v>
      </c>
      <c r="G12" s="12">
        <f t="shared" si="17"/>
        <v>9.5</v>
      </c>
      <c r="H12" s="12">
        <f t="shared" si="17"/>
        <v>9.5</v>
      </c>
      <c r="J12" s="11" t="s">
        <v>34</v>
      </c>
      <c r="K12" s="11">
        <f>L12</f>
        <v>6</v>
      </c>
      <c r="L12" s="11">
        <f>M12</f>
        <v>6</v>
      </c>
      <c r="M12" s="11">
        <v>6</v>
      </c>
      <c r="N12" s="11">
        <f t="shared" ref="N12:Q12" si="18">M12</f>
        <v>6</v>
      </c>
      <c r="O12" s="11">
        <f t="shared" si="18"/>
        <v>6</v>
      </c>
      <c r="P12" s="11">
        <f t="shared" si="18"/>
        <v>6</v>
      </c>
      <c r="Q12" s="11">
        <f t="shared" si="18"/>
        <v>6</v>
      </c>
    </row>
    <row r="13" s="2" customFormat="1" ht="30.75" customHeight="1" spans="1:17">
      <c r="A13" s="10" t="s">
        <v>35</v>
      </c>
      <c r="B13" s="12">
        <f>C13</f>
        <v>9</v>
      </c>
      <c r="C13" s="12">
        <f>D13</f>
        <v>9</v>
      </c>
      <c r="D13" s="12">
        <v>9</v>
      </c>
      <c r="E13" s="12">
        <f t="shared" ref="E13:H13" si="19">D13</f>
        <v>9</v>
      </c>
      <c r="F13" s="12">
        <f t="shared" si="19"/>
        <v>9</v>
      </c>
      <c r="G13" s="12">
        <f t="shared" si="19"/>
        <v>9</v>
      </c>
      <c r="H13" s="12">
        <f t="shared" si="19"/>
        <v>9</v>
      </c>
      <c r="J13" s="11" t="s">
        <v>36</v>
      </c>
      <c r="K13" s="11">
        <f>L13-1</f>
        <v>43</v>
      </c>
      <c r="L13" s="11">
        <f t="shared" si="14"/>
        <v>44</v>
      </c>
      <c r="M13" s="13">
        <v>45</v>
      </c>
      <c r="N13" s="11">
        <f t="shared" si="15"/>
        <v>46</v>
      </c>
      <c r="O13" s="11">
        <f t="shared" si="16"/>
        <v>47</v>
      </c>
      <c r="P13" s="11">
        <f>O13+1.5</f>
        <v>48.5</v>
      </c>
      <c r="Q13" s="11">
        <f>P13+1.5</f>
        <v>50</v>
      </c>
    </row>
    <row r="14" s="2" customFormat="1" ht="30.75" customHeight="1" spans="1:17">
      <c r="A14" s="10" t="s">
        <v>37</v>
      </c>
      <c r="B14" s="12">
        <f>C14-1</f>
        <v>53</v>
      </c>
      <c r="C14" s="12">
        <f t="shared" si="11"/>
        <v>54</v>
      </c>
      <c r="D14" s="12">
        <v>55</v>
      </c>
      <c r="E14" s="12">
        <f t="shared" si="12"/>
        <v>56</v>
      </c>
      <c r="F14" s="12">
        <f t="shared" si="13"/>
        <v>57</v>
      </c>
      <c r="G14" s="12">
        <f>F14+1.5</f>
        <v>58.5</v>
      </c>
      <c r="H14" s="12">
        <f>G14+1.5</f>
        <v>60</v>
      </c>
      <c r="J14" s="11" t="s">
        <v>37</v>
      </c>
      <c r="K14" s="11">
        <f>L14-1</f>
        <v>44</v>
      </c>
      <c r="L14" s="11">
        <f t="shared" si="14"/>
        <v>45</v>
      </c>
      <c r="M14" s="13">
        <v>46</v>
      </c>
      <c r="N14" s="11">
        <f t="shared" si="15"/>
        <v>47</v>
      </c>
      <c r="O14" s="11">
        <f t="shared" si="16"/>
        <v>48</v>
      </c>
      <c r="P14" s="11">
        <f>O14+1.5</f>
        <v>49.5</v>
      </c>
      <c r="Q14" s="11">
        <f>P14+1.5</f>
        <v>51</v>
      </c>
    </row>
    <row r="15" s="2" customFormat="1" ht="30.75" customHeight="1" spans="1:17">
      <c r="A15" s="10" t="s">
        <v>38</v>
      </c>
      <c r="B15" s="12">
        <f t="shared" ref="B15:B20" si="20">C15-0.5</f>
        <v>59.5</v>
      </c>
      <c r="C15" s="12">
        <f t="shared" si="11"/>
        <v>60</v>
      </c>
      <c r="D15" s="12">
        <v>61</v>
      </c>
      <c r="E15" s="12">
        <f t="shared" si="12"/>
        <v>62</v>
      </c>
      <c r="F15" s="12">
        <f t="shared" si="13"/>
        <v>63</v>
      </c>
      <c r="G15" s="12">
        <f>F15+0.5</f>
        <v>63.5</v>
      </c>
      <c r="H15" s="12">
        <f>G15+0.5</f>
        <v>64</v>
      </c>
      <c r="J15" s="11" t="s">
        <v>38</v>
      </c>
      <c r="K15" s="11">
        <f>L15-0.5</f>
        <v>56.5</v>
      </c>
      <c r="L15" s="11">
        <f t="shared" si="14"/>
        <v>57</v>
      </c>
      <c r="M15" s="11">
        <v>58</v>
      </c>
      <c r="N15" s="11">
        <f t="shared" si="15"/>
        <v>59</v>
      </c>
      <c r="O15" s="11">
        <f t="shared" si="16"/>
        <v>60</v>
      </c>
      <c r="P15" s="11">
        <f>O15+0.5</f>
        <v>60.5</v>
      </c>
      <c r="Q15" s="11">
        <f>P15+0.5</f>
        <v>61</v>
      </c>
    </row>
    <row r="16" s="2" customFormat="1" ht="30.75" customHeight="1" spans="1:17">
      <c r="A16" s="10" t="s">
        <v>39</v>
      </c>
      <c r="B16" s="12">
        <f>C16-0.8</f>
        <v>21.8</v>
      </c>
      <c r="C16" s="12">
        <f>D16-0.8</f>
        <v>22.6</v>
      </c>
      <c r="D16" s="12">
        <v>23.4</v>
      </c>
      <c r="E16" s="12">
        <f>D16+0.8</f>
        <v>24.2</v>
      </c>
      <c r="F16" s="12">
        <f>E16+0.8</f>
        <v>25</v>
      </c>
      <c r="G16" s="12">
        <f>F16+1.3</f>
        <v>26.3</v>
      </c>
      <c r="H16" s="12">
        <f>G16+1.3</f>
        <v>27.6</v>
      </c>
      <c r="J16" s="11" t="s">
        <v>39</v>
      </c>
      <c r="K16" s="11">
        <f>L16-0.8</f>
        <v>16.4</v>
      </c>
      <c r="L16" s="11">
        <f>M16-0.8</f>
        <v>17.2</v>
      </c>
      <c r="M16" s="11">
        <v>18</v>
      </c>
      <c r="N16" s="11">
        <f>M16+0.8</f>
        <v>18.8</v>
      </c>
      <c r="O16" s="11">
        <f>N16+0.8</f>
        <v>19.6</v>
      </c>
      <c r="P16" s="11">
        <f>O16+1.1</f>
        <v>20.7</v>
      </c>
      <c r="Q16" s="11">
        <f>P16+1.1</f>
        <v>21.8</v>
      </c>
    </row>
    <row r="17" s="2" customFormat="1" ht="30.75" customHeight="1" spans="1:17">
      <c r="A17" s="10" t="s">
        <v>40</v>
      </c>
      <c r="B17" s="12">
        <f>C17-0.7</f>
        <v>18.4</v>
      </c>
      <c r="C17" s="12">
        <f>D17-0.7</f>
        <v>19.1</v>
      </c>
      <c r="D17" s="12">
        <v>19.8</v>
      </c>
      <c r="E17" s="12">
        <f>D17+0.7</f>
        <v>20.5</v>
      </c>
      <c r="F17" s="12">
        <f>E17+0.7</f>
        <v>21.2</v>
      </c>
      <c r="G17" s="12">
        <f>F17+0.9</f>
        <v>22.1</v>
      </c>
      <c r="H17" s="12">
        <f>G17+0.9</f>
        <v>23</v>
      </c>
      <c r="J17" s="11" t="s">
        <v>40</v>
      </c>
      <c r="K17" s="11">
        <f>L17-0.6</f>
        <v>13.3</v>
      </c>
      <c r="L17" s="11">
        <f>M17-0.6</f>
        <v>13.9</v>
      </c>
      <c r="M17" s="11">
        <v>14.5</v>
      </c>
      <c r="N17" s="11">
        <f>M17+0.6</f>
        <v>15.1</v>
      </c>
      <c r="O17" s="11">
        <f>N17+0.6</f>
        <v>15.7</v>
      </c>
      <c r="P17" s="11">
        <f>O17+0.95</f>
        <v>16.65</v>
      </c>
      <c r="Q17" s="11">
        <f>P17+0.95</f>
        <v>17.6</v>
      </c>
    </row>
    <row r="18" s="2" customFormat="1" ht="30.75" customHeight="1" spans="1:17">
      <c r="A18" s="10" t="s">
        <v>41</v>
      </c>
      <c r="B18" s="12">
        <f t="shared" si="20"/>
        <v>12.5</v>
      </c>
      <c r="C18" s="12">
        <f t="shared" ref="C18:C20" si="21">D18-0.5</f>
        <v>13</v>
      </c>
      <c r="D18" s="12">
        <v>13.5</v>
      </c>
      <c r="E18" s="12">
        <f>D18+0.5</f>
        <v>14</v>
      </c>
      <c r="F18" s="12">
        <f>E18+0.5</f>
        <v>14.5</v>
      </c>
      <c r="G18" s="12">
        <f>F18+0.7</f>
        <v>15.2</v>
      </c>
      <c r="H18" s="12">
        <f>G18+0.7</f>
        <v>15.9</v>
      </c>
      <c r="J18" s="11" t="s">
        <v>41</v>
      </c>
      <c r="K18" s="11">
        <f>L18-0.4</f>
        <v>10.2</v>
      </c>
      <c r="L18" s="11">
        <f>M18-0.4</f>
        <v>10.6</v>
      </c>
      <c r="M18" s="11">
        <v>11</v>
      </c>
      <c r="N18" s="11">
        <f>M18+0.4</f>
        <v>11.4</v>
      </c>
      <c r="O18" s="11">
        <f>N18+0.4</f>
        <v>11.8</v>
      </c>
      <c r="P18" s="11">
        <f>O18+0.6</f>
        <v>12.4</v>
      </c>
      <c r="Q18" s="11">
        <f>P18+0.6</f>
        <v>13</v>
      </c>
    </row>
    <row r="19" s="2" customFormat="1" ht="30.75" customHeight="1" spans="1:17">
      <c r="A19" s="10" t="s">
        <v>42</v>
      </c>
      <c r="B19" s="12">
        <f t="shared" si="20"/>
        <v>35</v>
      </c>
      <c r="C19" s="12">
        <f t="shared" si="21"/>
        <v>35.5</v>
      </c>
      <c r="D19" s="12">
        <v>36</v>
      </c>
      <c r="E19" s="12">
        <f t="shared" ref="E19:G19" si="22">D19+0.5</f>
        <v>36.5</v>
      </c>
      <c r="F19" s="12">
        <f t="shared" si="22"/>
        <v>37</v>
      </c>
      <c r="G19" s="12">
        <f t="shared" si="22"/>
        <v>37.5</v>
      </c>
      <c r="H19" s="12">
        <f t="shared" ref="H19:H23" si="23">G19</f>
        <v>37.5</v>
      </c>
      <c r="J19" s="11" t="s">
        <v>43</v>
      </c>
      <c r="K19" s="11">
        <f>L19</f>
        <v>15</v>
      </c>
      <c r="L19" s="11">
        <f>N19-1</f>
        <v>15</v>
      </c>
      <c r="M19" s="11">
        <v>16</v>
      </c>
      <c r="N19" s="11">
        <f t="shared" ref="N19:Q19" si="24">M19</f>
        <v>16</v>
      </c>
      <c r="O19" s="11">
        <f>M19+1.5</f>
        <v>17.5</v>
      </c>
      <c r="P19" s="11">
        <f t="shared" si="24"/>
        <v>17.5</v>
      </c>
      <c r="Q19" s="11">
        <f t="shared" si="24"/>
        <v>17.5</v>
      </c>
    </row>
    <row r="20" s="2" customFormat="1" ht="30.75" customHeight="1" spans="1:17">
      <c r="A20" s="10" t="s">
        <v>44</v>
      </c>
      <c r="B20" s="12">
        <f t="shared" si="20"/>
        <v>25</v>
      </c>
      <c r="C20" s="12">
        <f t="shared" si="21"/>
        <v>25.5</v>
      </c>
      <c r="D20" s="12">
        <v>26</v>
      </c>
      <c r="E20" s="12">
        <f>D20+0.5</f>
        <v>26.5</v>
      </c>
      <c r="F20" s="12">
        <f>E20+0.5</f>
        <v>27</v>
      </c>
      <c r="G20" s="12">
        <f>F20+0.75</f>
        <v>27.75</v>
      </c>
      <c r="H20" s="12">
        <f t="shared" si="23"/>
        <v>27.75</v>
      </c>
      <c r="J20" s="14" t="s">
        <v>45</v>
      </c>
      <c r="K20" s="14"/>
      <c r="L20" s="14"/>
      <c r="M20" s="14"/>
      <c r="N20" s="14"/>
      <c r="O20" s="14"/>
      <c r="P20" s="14"/>
      <c r="Q20" s="15"/>
    </row>
    <row r="21" s="2" customFormat="1" ht="30.75" customHeight="1" spans="1:17">
      <c r="A21" s="10" t="s">
        <v>46</v>
      </c>
      <c r="B21" s="12">
        <f>C21</f>
        <v>19</v>
      </c>
      <c r="C21" s="12">
        <f>D21-1</f>
        <v>19</v>
      </c>
      <c r="D21" s="12">
        <v>20</v>
      </c>
      <c r="E21" s="12">
        <f t="shared" ref="E21:E23" si="25">D21</f>
        <v>20</v>
      </c>
      <c r="F21" s="12">
        <f>E21+1.5</f>
        <v>21.5</v>
      </c>
      <c r="G21" s="12">
        <f t="shared" ref="G21:G23" si="26">F21</f>
        <v>21.5</v>
      </c>
      <c r="H21" s="12">
        <f t="shared" si="23"/>
        <v>21.5</v>
      </c>
      <c r="J21" s="14" t="s">
        <v>47</v>
      </c>
      <c r="K21" s="14"/>
      <c r="L21" s="14"/>
      <c r="M21" s="14"/>
      <c r="N21" s="14"/>
      <c r="O21" s="14"/>
      <c r="P21" s="14"/>
      <c r="Q21" s="15"/>
    </row>
    <row r="22" s="2" customFormat="1" ht="30.75" customHeight="1" spans="1:17">
      <c r="A22" s="10" t="s">
        <v>48</v>
      </c>
      <c r="B22" s="12">
        <f>C22</f>
        <v>16</v>
      </c>
      <c r="C22" s="12">
        <f>D22-1</f>
        <v>16</v>
      </c>
      <c r="D22" s="16">
        <v>17</v>
      </c>
      <c r="E22" s="12">
        <f t="shared" si="25"/>
        <v>17</v>
      </c>
      <c r="F22" s="12">
        <f>E22+1.5</f>
        <v>18.5</v>
      </c>
      <c r="G22" s="12">
        <f t="shared" si="26"/>
        <v>18.5</v>
      </c>
      <c r="H22" s="12">
        <f t="shared" si="23"/>
        <v>18.5</v>
      </c>
      <c r="J22" s="14" t="s">
        <v>49</v>
      </c>
      <c r="K22" s="14"/>
      <c r="L22" s="14"/>
      <c r="M22" s="14"/>
      <c r="N22" s="14"/>
      <c r="O22" s="14"/>
      <c r="P22" s="14"/>
      <c r="Q22" s="15"/>
    </row>
    <row r="23" s="2" customFormat="1" ht="30.75" customHeight="1" spans="1:17">
      <c r="A23" s="10" t="s">
        <v>50</v>
      </c>
      <c r="B23" s="12">
        <v>13</v>
      </c>
      <c r="C23" s="12">
        <f>D23</f>
        <v>13</v>
      </c>
      <c r="D23" s="12">
        <v>13</v>
      </c>
      <c r="E23" s="12">
        <f t="shared" si="25"/>
        <v>13</v>
      </c>
      <c r="F23" s="12">
        <f>E23+2</f>
        <v>15</v>
      </c>
      <c r="G23" s="12">
        <f t="shared" si="26"/>
        <v>15</v>
      </c>
      <c r="H23" s="12">
        <f t="shared" si="23"/>
        <v>15</v>
      </c>
      <c r="J23" s="17" t="s">
        <v>51</v>
      </c>
      <c r="K23" s="17"/>
      <c r="L23" s="17"/>
      <c r="M23" s="17"/>
      <c r="N23" s="17"/>
      <c r="O23" s="17"/>
      <c r="P23" s="17"/>
      <c r="Q23" s="18"/>
    </row>
    <row r="24" s="2" customFormat="1" ht="16.95" customHeight="1" spans="1:17">
      <c r="A24" s="14" t="s">
        <v>45</v>
      </c>
      <c r="B24" s="14"/>
      <c r="C24" s="14"/>
      <c r="D24" s="14"/>
      <c r="E24" s="14"/>
      <c r="F24" s="14"/>
      <c r="G24" s="14"/>
      <c r="H24" s="19"/>
      <c r="J24" s="20" t="s">
        <v>52</v>
      </c>
      <c r="K24" s="17"/>
      <c r="L24" s="17"/>
      <c r="M24" s="17"/>
      <c r="N24" s="17"/>
      <c r="O24" s="17"/>
      <c r="P24" s="17"/>
      <c r="Q24" s="17"/>
    </row>
    <row r="25" s="2" customFormat="1" ht="16.95" customHeight="1" spans="1:17">
      <c r="A25" s="14" t="s">
        <v>47</v>
      </c>
      <c r="B25" s="14"/>
      <c r="C25" s="14"/>
      <c r="D25" s="14"/>
      <c r="E25" s="14"/>
      <c r="F25" s="14"/>
      <c r="G25" s="14"/>
      <c r="H25" s="19"/>
    </row>
    <row r="26" s="1" customFormat="1" ht="16.95" customHeight="1" spans="1:17">
      <c r="A26" s="14" t="s">
        <v>49</v>
      </c>
      <c r="B26" s="14"/>
      <c r="C26" s="14"/>
      <c r="D26" s="14"/>
      <c r="E26" s="14"/>
      <c r="F26" s="14"/>
      <c r="G26" s="14"/>
    </row>
    <row r="27" s="3" customFormat="1" ht="48" customHeight="1" spans="1:17">
      <c r="A27" s="20" t="s">
        <v>53</v>
      </c>
      <c r="B27" s="17"/>
      <c r="C27" s="17"/>
      <c r="D27" s="17"/>
      <c r="E27" s="17"/>
      <c r="F27" s="17"/>
      <c r="G27" s="17"/>
      <c r="H27" s="21"/>
    </row>
    <row r="28" s="3" customFormat="1" ht="48" customHeight="1" spans="1:17">
      <c r="A28" s="20" t="s">
        <v>52</v>
      </c>
      <c r="B28" s="17"/>
      <c r="C28" s="17"/>
      <c r="D28" s="17"/>
      <c r="E28" s="17"/>
      <c r="F28" s="17"/>
      <c r="G28" s="17"/>
      <c r="H28" s="21"/>
    </row>
    <row r="29" s="1" customFormat="1" ht="15.75" customHeight="1" spans="1:17">
      <c r="A29" s="22"/>
      <c r="B29" s="15"/>
      <c r="C29" s="15"/>
      <c r="D29" s="15"/>
      <c r="E29" s="15"/>
      <c r="F29" s="15"/>
      <c r="G29" s="15"/>
      <c r="H29" s="4"/>
    </row>
  </sheetData>
  <mergeCells count="20">
    <mergeCell ref="A1:H1"/>
    <mergeCell ref="J1:Q1"/>
    <mergeCell ref="B2:D2"/>
    <mergeCell ref="F2:H2"/>
    <mergeCell ref="K2:M2"/>
    <mergeCell ref="O2:Q2"/>
    <mergeCell ref="B3:D3"/>
    <mergeCell ref="F3:H3"/>
    <mergeCell ref="K3:M3"/>
    <mergeCell ref="O3:Q3"/>
    <mergeCell ref="J20:P20"/>
    <mergeCell ref="J21:P21"/>
    <mergeCell ref="J22:P22"/>
    <mergeCell ref="J23:P23"/>
    <mergeCell ref="A24:G24"/>
    <mergeCell ref="J24:Q24"/>
    <mergeCell ref="A25:G25"/>
    <mergeCell ref="A26:G26"/>
    <mergeCell ref="A27:G27"/>
    <mergeCell ref="A28:G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战盈盈</dc:creator>
  <cp:lastModifiedBy>WPS_1690256009</cp:lastModifiedBy>
  <dcterms:created xsi:type="dcterms:W3CDTF">2023-05-12T11:15:00Z</dcterms:created>
  <dcterms:modified xsi:type="dcterms:W3CDTF">2026-04-29T01:09:20Z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90A7EA84E4644E6D9456BA2CEBEB5D93_12</vt:lpwstr>
  </property>
  <property fmtid="{D5CDD505-2E9C-101B-9397-08002B2CF9AE}" pid="4" name="CalculationRule">
    <vt:i4>0</vt:i4>
  </property>
</Properties>
</file>