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<sst xmlns="http://schemas.openxmlformats.org/spreadsheetml/2006/main" count="829" uniqueCount="326">
  <si>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</si>
  <si>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</si>
  <si>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</si>
  <si>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</si>
  <si>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</si>
  <si>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</si>
  <si>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</si>
  <si>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</si>
  <si>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</si>
  <si>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</si>
  <si>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</si>
  <si>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</si>
  <si>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</si>
  <si>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</si>
  <si>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</si>
  <si>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</si>
  <si>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</si>
  <si>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</si>
  <si>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</si>
  <si>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</si>
  <si>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</si>
  <si>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</si>
  <si>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</si>
  <si>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</si>
  <si>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</si>
  <si>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</si>
  <si>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</si>
  <si>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</si>
  <si>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</si>
  <si>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</si>
  <si>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</si>
  <si>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</si>
  <si>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</si>
  <si>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</si>
  <si>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</si>
  <si>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</si>
  <si>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</si>
  <si>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</si>
  <si>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</si>
  <si>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</si>
  <si>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</si>
  <si>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</si>
  <si>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</si>
  <si>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</si>
  <si>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</si>
  <si>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</si>
  <si>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</si>
  <si>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</si>
  <si>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</si>
  <si>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</si>
  <si>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</si>
  <si>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</si>
  <si>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</si>
  <si>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</si>
  <si>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</si>
  <si>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</si>
  <si>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</si>
  <si>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</si>
  <si>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</si>
  <si>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</si>
  <si>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</si>
  <si>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</si>
  <si>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TAJJAO92202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</si>
  <si>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</si>
  <si>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</si>
  <si>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</si>
  <si>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</si>
  <si>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</si>
  <si>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</si>
  <si>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</si>
  <si>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</si>
  <si>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</si>
  <si>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</si>
  <si>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</si>
  <si>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</si>
  <si>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</si>
  <si>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</si>
  <si>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</si>
  <si>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</si>
  <si>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</si>
  <si>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</si>
  <si>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</si>
  <si>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</si>
  <si>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</si>
  <si>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</si>
  <si>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</si>
  <si>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</si>
  <si>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</si>
  <si>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</si>
  <si>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</si>
  <si>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</si>
  <si>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</si>
  <si>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</si>
  <si>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</si>
  <si>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</si>
  <si>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</si>
  <si>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</si>
  <si>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</si>
  <si>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</si>
  <si>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</si>
  <si>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</si>
  <si>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</si>
  <si>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</si>
  <si>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</si>
  <si>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</si>
  <si>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</si>
  <si>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</si>
  <si>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</si>
  <si>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</si>
  <si>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</si>
  <si>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</si>
  <si>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</si>
  <si>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</si>
  <si>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</si>
  <si>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</si>
  <si>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幻紫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</si>
  <si>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</si>
  <si>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</si>
  <si>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</si>
  <si>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</si>
  <si>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</si>
  <si>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</si>
  <si>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</si>
  <si>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</si>
  <si>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1、前领窝起拱，压领线间线不均匀</t>
  </si>
  <si>
    <t>2、夹圈不圆顺，起拱，左右弧度不对称</t>
  </si>
  <si>
    <t>3、冚车线不顺直，线头没清理干净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</si>
  <si>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</si>
  <si>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</si>
  <si>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</si>
  <si>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</si>
  <si>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</si>
  <si>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</si>
  <si>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</si>
  <si>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</si>
  <si>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</si>
  <si>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</si>
  <si>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</si>
  <si>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</si>
  <si>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</si>
  <si>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</si>
  <si>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</si>
  <si>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</si>
  <si>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</si>
  <si>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</si>
  <si>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</si>
  <si>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</si>
  <si>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</si>
  <si>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</si>
  <si>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</si>
  <si>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</si>
  <si>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</si>
  <si>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</si>
  <si>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</si>
  <si>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</si>
  <si>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2XL 洗前</t>
  </si>
  <si>
    <t>2XL洗后</t>
  </si>
  <si>
    <t>后中长</t>
  </si>
  <si>
    <t>+0</t>
  </si>
  <si>
    <t>胸围</t>
  </si>
  <si>
    <t>腰围</t>
  </si>
  <si>
    <t>-1</t>
  </si>
  <si>
    <t>下摆</t>
  </si>
  <si>
    <t>-0.5</t>
  </si>
  <si>
    <t>肩宽</t>
  </si>
  <si>
    <t>+0.7</t>
  </si>
  <si>
    <t>肩点袖长</t>
  </si>
  <si>
    <t>59</t>
  </si>
  <si>
    <t>-0.3</t>
  </si>
  <si>
    <t>袖肥/2</t>
  </si>
  <si>
    <t>+0.5</t>
  </si>
  <si>
    <t>袖肘/2</t>
  </si>
  <si>
    <t>袖口/2</t>
  </si>
  <si>
    <t>领高</t>
  </si>
  <si>
    <t>圆领T恤前领宽</t>
  </si>
  <si>
    <t>圆领T恤前领深</t>
  </si>
  <si>
    <t>+0.6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</si>
  <si>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</si>
  <si>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</si>
  <si>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</si>
  <si>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</si>
  <si>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</si>
  <si>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</si>
  <si>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</si>
  <si>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</si>
  <si>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</si>
  <si>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</si>
  <si>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</si>
  <si>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</si>
  <si>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</si>
  <si>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</si>
  <si>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</si>
  <si>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</si>
  <si>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</si>
  <si>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TOREAD-QC尾期检验报告书</t>
  </si>
  <si>
    <t>产品名称</t>
  </si>
  <si>
    <t>女式POLO短袖T恤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</si>
  <si>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</si>
  <si>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</si>
  <si>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</si>
  <si>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</si>
  <si>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</si>
  <si>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</si>
  <si>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</si>
  <si>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</si>
  <si>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</si>
  <si>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</si>
  <si>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</si>
  <si>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</si>
  <si>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</si>
  <si>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</si>
  <si>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</si>
  <si>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</si>
  <si>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</si>
  <si>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</si>
  <si>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</si>
  <si>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</si>
  <si>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</si>
  <si>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</si>
  <si>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</si>
  <si>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</si>
  <si>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</si>
  <si>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</si>
  <si>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</si>
  <si>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</si>
  <si>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</si>
  <si>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</si>
  <si>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</si>
  <si>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</si>
  <si>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</si>
  <si>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</si>
  <si>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</si>
  <si>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</si>
  <si>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1、袖笼容皱，鼓包烫不死</t>
  </si>
  <si>
    <t>2、侧骨容皱</t>
  </si>
  <si>
    <t>3、脚叉高低，线头没有清理干净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</si>
  <si>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</si>
  <si>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</si>
  <si>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</si>
  <si>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</si>
  <si>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</si>
  <si>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</si>
  <si>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</si>
  <si>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走货2040件，抽查125件，发现3件不良品，已按照以上提出的问题点改正，可以出货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</si>
  <si>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</si>
  <si>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</si>
  <si>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</si>
  <si>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</si>
  <si>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</si>
  <si>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</si>
  <si>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</si>
  <si>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</si>
  <si>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</si>
  <si>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</si>
  <si>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</si>
  <si>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</si>
  <si>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</si>
  <si>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</si>
  <si>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</si>
  <si>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</si>
  <si>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</si>
  <si>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</si>
  <si>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G21FW3710/锦云感面料</t>
  </si>
  <si>
    <t>TAJJAO91201/92202</t>
  </si>
  <si>
    <t>新颜</t>
  </si>
  <si>
    <t>YES</t>
  </si>
  <si>
    <t>制表时间：2026/4/15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</si>
  <si>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</si>
  <si>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</si>
  <si>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</si>
  <si>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</si>
  <si>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</si>
  <si>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</si>
  <si>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</si>
  <si>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</si>
  <si>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</si>
  <si>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</si>
  <si>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</si>
  <si>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</si>
  <si>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</si>
  <si>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</si>
  <si>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</si>
  <si>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</si>
  <si>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</si>
  <si>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</si>
  <si>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</si>
  <si>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</si>
  <si>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</si>
  <si>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</si>
  <si>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</t>
  </si>
  <si>
    <t>泰丰</t>
  </si>
  <si>
    <t>视野+TOREAD组合</t>
  </si>
  <si>
    <t>川海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</si>
  <si>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</si>
  <si>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</si>
  <si>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</si>
  <si>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</si>
  <si>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</si>
  <si>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</si>
  <si>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</si>
  <si>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</si>
  <si>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</si>
  <si>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</si>
  <si>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</si>
  <si>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</si>
  <si>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</si>
  <si>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</si>
  <si>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</si>
  <si>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</si>
  <si>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</si>
  <si>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</si>
  <si>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</si>
  <si>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</si>
  <si>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制表时间：2025/4/25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</si>
  <si>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</si>
  <si>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</si>
  <si>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</si>
  <si>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</si>
  <si>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</si>
  <si>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无logo弹力后领带（1CM）</t>
  </si>
  <si>
    <t>19SS黑色</t>
  </si>
  <si>
    <t>26FW极地白</t>
  </si>
  <si>
    <t>26FW幻紫</t>
  </si>
  <si>
    <t>制表时间：4-7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</si>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</sst>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000000"/>
      <name val="微软雅黑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2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5" applyNumberFormat="0" applyAlignment="0" applyProtection="0">
      <alignment vertical="center"/>
    </xf>
    <xf numFmtId="0" fontId="58" fillId="11" borderId="76" applyNumberFormat="0" applyAlignment="0" applyProtection="0">
      <alignment vertical="center"/>
    </xf>
    <xf numFmtId="0" fontId="59" fillId="11" borderId="75" applyNumberFormat="0" applyAlignment="0" applyProtection="0">
      <alignment vertical="center"/>
    </xf>
    <xf numFmtId="0" fontId="60" fillId="12" borderId="77" applyNumberFormat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6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/>
    <xf numFmtId="0" fontId="69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6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2" xfId="61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0" fillId="0" borderId="0" xfId="53" applyFont="1" applyFill="1" applyAlignment="1"/>
    <xf numFmtId="0" fontId="9" fillId="0" borderId="0" xfId="53" applyFont="1" applyFill="1" applyAlignment="1"/>
    <xf numFmtId="49" fontId="20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9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9" fillId="0" borderId="10" xfId="53" applyFont="1" applyFill="1" applyBorder="1" applyAlignment="1">
      <alignment horizontal="center" vertical="center"/>
    </xf>
    <xf numFmtId="49" fontId="20" fillId="0" borderId="10" xfId="53" applyNumberFormat="1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left"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center" vertical="center"/>
    </xf>
    <xf numFmtId="0" fontId="20" fillId="0" borderId="15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0" fillId="0" borderId="5" xfId="53" applyFont="1" applyFill="1" applyBorder="1" applyAlignment="1">
      <alignment horizontal="center"/>
    </xf>
    <xf numFmtId="0" fontId="25" fillId="0" borderId="15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6" xfId="53" applyFont="1" applyFill="1" applyBorder="1" applyAlignment="1" applyProtection="1">
      <alignment horizontal="center" vertical="center"/>
    </xf>
    <xf numFmtId="0" fontId="26" fillId="0" borderId="2" xfId="62" applyFont="1" applyBorder="1" applyAlignment="1">
      <alignment horizontal="center"/>
    </xf>
    <xf numFmtId="0" fontId="27" fillId="3" borderId="2" xfId="62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2" xfId="59" applyFont="1" applyBorder="1" applyAlignment="1">
      <alignment horizontal="center" vertical="center"/>
    </xf>
    <xf numFmtId="0" fontId="27" fillId="0" borderId="16" xfId="59" applyFont="1" applyBorder="1" applyAlignment="1">
      <alignment horizontal="center" vertical="center"/>
    </xf>
    <xf numFmtId="0" fontId="29" fillId="0" borderId="2" xfId="62" applyFont="1" applyBorder="1" applyAlignment="1">
      <alignment horizontal="center"/>
    </xf>
    <xf numFmtId="49" fontId="25" fillId="0" borderId="15" xfId="54" applyNumberFormat="1" applyFont="1" applyFill="1" applyBorder="1" applyAlignment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49" fontId="25" fillId="0" borderId="16" xfId="5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8" fontId="30" fillId="0" borderId="2" xfId="56" applyNumberFormat="1" applyFont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19" fillId="0" borderId="2" xfId="63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49" fontId="31" fillId="0" borderId="2" xfId="6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/>
    </xf>
    <xf numFmtId="179" fontId="30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/>
    </xf>
    <xf numFmtId="178" fontId="28" fillId="0" borderId="2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20" fillId="0" borderId="19" xfId="53" applyFont="1" applyFill="1" applyBorder="1" applyAlignment="1">
      <alignment horizontal="center"/>
    </xf>
    <xf numFmtId="49" fontId="20" fillId="0" borderId="17" xfId="53" applyNumberFormat="1" applyFont="1" applyFill="1" applyBorder="1" applyAlignment="1">
      <alignment horizontal="center"/>
    </xf>
    <xf numFmtId="49" fontId="20" fillId="0" borderId="18" xfId="53" applyNumberFormat="1" applyFont="1" applyFill="1" applyBorder="1" applyAlignment="1">
      <alignment horizontal="center"/>
    </xf>
    <xf numFmtId="49" fontId="25" fillId="0" borderId="20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6" fillId="0" borderId="21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10" fillId="0" borderId="22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vertical="center" wrapText="1"/>
    </xf>
    <xf numFmtId="0" fontId="10" fillId="0" borderId="24" xfId="52" applyFont="1" applyFill="1" applyBorder="1" applyAlignment="1">
      <alignment vertical="center"/>
    </xf>
    <xf numFmtId="0" fontId="23" fillId="0" borderId="2" xfId="52" applyFont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center" vertical="center"/>
    </xf>
    <xf numFmtId="0" fontId="7" fillId="0" borderId="26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vertical="center"/>
    </xf>
    <xf numFmtId="58" fontId="7" fillId="0" borderId="28" xfId="52" applyNumberFormat="1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7" fillId="3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2" xfId="52" applyFont="1" applyFill="1" applyBorder="1" applyAlignment="1">
      <alignment vertical="center"/>
    </xf>
    <xf numFmtId="0" fontId="10" fillId="0" borderId="23" xfId="52" applyFont="1" applyFill="1" applyBorder="1" applyAlignment="1">
      <alignment vertical="center"/>
    </xf>
    <xf numFmtId="0" fontId="10" fillId="0" borderId="24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 wrapText="1"/>
    </xf>
    <xf numFmtId="0" fontId="7" fillId="0" borderId="28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 wrapText="1"/>
    </xf>
    <xf numFmtId="0" fontId="10" fillId="0" borderId="31" xfId="52" applyFont="1" applyFill="1" applyBorder="1" applyAlignment="1">
      <alignment horizontal="left" vertical="center"/>
    </xf>
    <xf numFmtId="0" fontId="9" fillId="0" borderId="32" xfId="52" applyFill="1" applyBorder="1" applyAlignment="1">
      <alignment horizontal="center" vertical="center"/>
    </xf>
    <xf numFmtId="0" fontId="9" fillId="0" borderId="33" xfId="52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 wrapText="1"/>
    </xf>
    <xf numFmtId="0" fontId="9" fillId="0" borderId="38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37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center" vertical="center"/>
    </xf>
    <xf numFmtId="0" fontId="18" fillId="0" borderId="22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/>
    </xf>
    <xf numFmtId="58" fontId="7" fillId="0" borderId="32" xfId="52" applyNumberFormat="1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7" fillId="0" borderId="16" xfId="55" applyFont="1" applyFill="1" applyBorder="1" applyAlignment="1">
      <alignment horizontal="center"/>
    </xf>
    <xf numFmtId="49" fontId="20" fillId="0" borderId="44" xfId="53" applyNumberFormat="1" applyFont="1" applyFill="1" applyBorder="1" applyAlignment="1">
      <alignment horizontal="center"/>
    </xf>
    <xf numFmtId="49" fontId="20" fillId="0" borderId="45" xfId="53" applyNumberFormat="1" applyFont="1" applyFill="1" applyBorder="1" applyAlignment="1">
      <alignment horizontal="center"/>
    </xf>
    <xf numFmtId="49" fontId="25" fillId="0" borderId="46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20" fillId="0" borderId="0" xfId="53" applyFont="1" applyFill="1" applyAlignment="1">
      <alignment horizontal="right"/>
    </xf>
    <xf numFmtId="58" fontId="20" fillId="0" borderId="0" xfId="53" applyNumberFormat="1" applyFont="1" applyFill="1" applyAlignment="1"/>
    <xf numFmtId="0" fontId="20" fillId="0" borderId="0" xfId="53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11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8" fillId="0" borderId="48" xfId="52" applyFont="1" applyBorder="1" applyAlignment="1">
      <alignment horizontal="left" vertical="center"/>
    </xf>
    <xf numFmtId="0" fontId="9" fillId="0" borderId="48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8" fillId="0" borderId="23" xfId="52" applyFont="1" applyBorder="1" applyAlignment="1">
      <alignment horizontal="center" vertical="center"/>
    </xf>
    <xf numFmtId="0" fontId="18" fillId="0" borderId="26" xfId="52" applyFont="1" applyBorder="1" applyAlignment="1">
      <alignment horizontal="center" vertical="center"/>
    </xf>
    <xf numFmtId="0" fontId="11" fillId="0" borderId="22" xfId="52" applyFont="1" applyBorder="1" applyAlignment="1">
      <alignment horizontal="center" vertical="center"/>
    </xf>
    <xf numFmtId="0" fontId="11" fillId="0" borderId="23" xfId="52" applyFont="1" applyBorder="1" applyAlignment="1">
      <alignment horizontal="center" vertical="center"/>
    </xf>
    <xf numFmtId="0" fontId="11" fillId="0" borderId="24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8" fillId="0" borderId="2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 wrapText="1"/>
    </xf>
    <xf numFmtId="0" fontId="23" fillId="0" borderId="30" xfId="52" applyFont="1" applyBorder="1" applyAlignment="1">
      <alignment horizontal="left" vertical="center" wrapText="1"/>
    </xf>
    <xf numFmtId="0" fontId="18" fillId="0" borderId="28" xfId="52" applyFont="1" applyBorder="1" applyAlignment="1">
      <alignment horizontal="left" vertical="center"/>
    </xf>
    <xf numFmtId="14" fontId="23" fillId="0" borderId="28" xfId="52" applyNumberFormat="1" applyFont="1" applyBorder="1" applyAlignment="1">
      <alignment horizontal="center" vertical="center"/>
    </xf>
    <xf numFmtId="14" fontId="23" fillId="0" borderId="36" xfId="52" applyNumberFormat="1" applyFont="1" applyBorder="1" applyAlignment="1">
      <alignment horizontal="center" vertical="center"/>
    </xf>
    <xf numFmtId="14" fontId="23" fillId="0" borderId="30" xfId="52" applyNumberFormat="1" applyFont="1" applyBorder="1" applyAlignment="1">
      <alignment horizontal="center" vertical="center"/>
    </xf>
    <xf numFmtId="0" fontId="23" fillId="0" borderId="28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23" fillId="0" borderId="30" xfId="52" applyFont="1" applyBorder="1" applyAlignment="1">
      <alignment horizontal="left" vertical="center"/>
    </xf>
    <xf numFmtId="49" fontId="23" fillId="0" borderId="28" xfId="52" applyNumberFormat="1" applyFont="1" applyBorder="1" applyAlignment="1">
      <alignment horizontal="center" vertical="center"/>
    </xf>
    <xf numFmtId="0" fontId="23" fillId="0" borderId="30" xfId="52" applyFont="1" applyBorder="1" applyAlignment="1">
      <alignment horizontal="center" vertical="center"/>
    </xf>
    <xf numFmtId="0" fontId="18" fillId="0" borderId="28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9" fillId="0" borderId="28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3" fillId="0" borderId="43" xfId="52" applyFont="1" applyBorder="1" applyAlignment="1">
      <alignment horizontal="center" vertical="center"/>
    </xf>
    <xf numFmtId="0" fontId="18" fillId="0" borderId="31" xfId="52" applyFont="1" applyBorder="1" applyAlignment="1">
      <alignment horizontal="left" vertical="center"/>
    </xf>
    <xf numFmtId="0" fontId="18" fillId="0" borderId="32" xfId="52" applyFont="1" applyBorder="1" applyAlignment="1">
      <alignment horizontal="left" vertical="center"/>
    </xf>
    <xf numFmtId="14" fontId="23" fillId="0" borderId="32" xfId="52" applyNumberFormat="1" applyFont="1" applyBorder="1" applyAlignment="1">
      <alignment horizontal="center" vertical="center"/>
    </xf>
    <xf numFmtId="14" fontId="23" fillId="0" borderId="51" xfId="52" applyNumberFormat="1" applyFont="1" applyBorder="1" applyAlignment="1">
      <alignment horizontal="center" vertical="center"/>
    </xf>
    <xf numFmtId="14" fontId="23" fillId="0" borderId="33" xfId="52" applyNumberFormat="1" applyFont="1" applyBorder="1" applyAlignment="1">
      <alignment horizontal="center" vertical="center"/>
    </xf>
    <xf numFmtId="0" fontId="23" fillId="0" borderId="32" xfId="52" applyFont="1" applyBorder="1" applyAlignment="1">
      <alignment horizontal="left" vertical="center"/>
    </xf>
    <xf numFmtId="0" fontId="11" fillId="0" borderId="0" xfId="52" applyFont="1" applyBorder="1" applyAlignment="1">
      <alignment horizontal="left" vertical="center"/>
    </xf>
    <xf numFmtId="0" fontId="18" fillId="0" borderId="22" xfId="52" applyFont="1" applyBorder="1" applyAlignment="1">
      <alignment vertical="center"/>
    </xf>
    <xf numFmtId="0" fontId="9" fillId="0" borderId="23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9" fillId="0" borderId="23" xfId="52" applyFont="1" applyBorder="1" applyAlignment="1">
      <alignment vertical="center"/>
    </xf>
    <xf numFmtId="0" fontId="18" fillId="0" borderId="23" xfId="52" applyFont="1" applyBorder="1" applyAlignment="1">
      <alignment vertical="center"/>
    </xf>
    <xf numFmtId="0" fontId="23" fillId="0" borderId="26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18" fillId="0" borderId="33" xfId="52" applyFont="1" applyBorder="1" applyAlignment="1">
      <alignment horizontal="left" vertical="center"/>
    </xf>
    <xf numFmtId="0" fontId="18" fillId="0" borderId="0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 wrapText="1"/>
    </xf>
    <xf numFmtId="0" fontId="7" fillId="0" borderId="34" xfId="52" applyFont="1" applyBorder="1" applyAlignment="1">
      <alignment horizontal="left" vertical="center" wrapText="1"/>
    </xf>
    <xf numFmtId="0" fontId="7" fillId="0" borderId="25" xfId="52" applyFont="1" applyBorder="1" applyAlignment="1">
      <alignment horizontal="left" vertical="center" wrapText="1"/>
    </xf>
    <xf numFmtId="0" fontId="10" fillId="0" borderId="23" xfId="52" applyFont="1" applyBorder="1" applyAlignment="1">
      <alignment horizontal="left" vertical="center"/>
    </xf>
    <xf numFmtId="0" fontId="10" fillId="0" borderId="26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10" fillId="0" borderId="36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7" fillId="0" borderId="22" xfId="52" applyFont="1" applyBorder="1" applyAlignment="1">
      <alignment horizontal="left" vertical="center" wrapText="1"/>
    </xf>
    <xf numFmtId="0" fontId="7" fillId="0" borderId="23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18" fillId="0" borderId="31" xfId="52" applyFont="1" applyBorder="1" applyAlignment="1">
      <alignment horizontal="center" vertical="center"/>
    </xf>
    <xf numFmtId="0" fontId="18" fillId="0" borderId="32" xfId="52" applyFont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8" fillId="0" borderId="27" xfId="52" applyFont="1" applyBorder="1" applyAlignment="1">
      <alignment horizontal="center" vertical="center"/>
    </xf>
    <xf numFmtId="0" fontId="18" fillId="0" borderId="28" xfId="52" applyFont="1" applyBorder="1" applyAlignment="1">
      <alignment horizontal="center" vertical="center"/>
    </xf>
    <xf numFmtId="0" fontId="10" fillId="0" borderId="28" xfId="52" applyFont="1" applyBorder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18" fillId="0" borderId="5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8" fillId="0" borderId="39" xfId="52" applyFont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18" fillId="0" borderId="38" xfId="52" applyFont="1" applyBorder="1" applyAlignment="1">
      <alignment horizontal="left" vertical="center"/>
    </xf>
    <xf numFmtId="0" fontId="11" fillId="0" borderId="57" xfId="52" applyFont="1" applyBorder="1" applyAlignment="1">
      <alignment vertical="center"/>
    </xf>
    <xf numFmtId="0" fontId="23" fillId="0" borderId="58" xfId="52" applyFont="1" applyBorder="1" applyAlignment="1">
      <alignment horizontal="center" vertical="center"/>
    </xf>
    <xf numFmtId="0" fontId="11" fillId="0" borderId="58" xfId="52" applyFont="1" applyBorder="1" applyAlignment="1">
      <alignment vertical="center"/>
    </xf>
    <xf numFmtId="58" fontId="9" fillId="0" borderId="58" xfId="52" applyNumberFormat="1" applyFont="1" applyBorder="1" applyAlignment="1">
      <alignment vertical="center"/>
    </xf>
    <xf numFmtId="0" fontId="11" fillId="0" borderId="58" xfId="52" applyFont="1" applyBorder="1" applyAlignment="1">
      <alignment horizontal="center" vertical="center"/>
    </xf>
    <xf numFmtId="0" fontId="23" fillId="0" borderId="59" xfId="52" applyFont="1" applyBorder="1" applyAlignment="1">
      <alignment horizontal="center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61" xfId="52" applyFont="1" applyFill="1" applyBorder="1" applyAlignment="1">
      <alignment horizontal="left" vertical="center"/>
    </xf>
    <xf numFmtId="0" fontId="11" fillId="0" borderId="62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63" xfId="52" applyFont="1" applyFill="1" applyBorder="1" applyAlignment="1">
      <alignment horizontal="center"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center" vertical="center"/>
    </xf>
    <xf numFmtId="0" fontId="20" fillId="0" borderId="12" xfId="53" applyFont="1" applyFill="1" applyBorder="1" applyAlignment="1">
      <alignment horizontal="center"/>
    </xf>
    <xf numFmtId="0" fontId="20" fillId="0" borderId="2" xfId="53" applyFont="1" applyFill="1" applyBorder="1" applyAlignment="1">
      <alignment horizontal="center"/>
    </xf>
    <xf numFmtId="180" fontId="29" fillId="0" borderId="2" xfId="0" applyNumberFormat="1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80" fontId="29" fillId="0" borderId="16" xfId="0" applyNumberFormat="1" applyFont="1" applyFill="1" applyBorder="1" applyAlignment="1">
      <alignment horizontal="center" vertical="center"/>
    </xf>
    <xf numFmtId="0" fontId="20" fillId="0" borderId="18" xfId="53" applyFont="1" applyFill="1" applyBorder="1" applyAlignment="1">
      <alignment horizontal="center"/>
    </xf>
    <xf numFmtId="49" fontId="25" fillId="0" borderId="18" xfId="54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0" fillId="0" borderId="21" xfId="52" applyFont="1" applyBorder="1" applyAlignment="1">
      <alignment horizontal="center" vertical="top"/>
    </xf>
    <xf numFmtId="0" fontId="9" fillId="0" borderId="64" xfId="52" applyFont="1" applyBorder="1" applyAlignment="1">
      <alignment horizontal="center" vertical="center"/>
    </xf>
    <xf numFmtId="0" fontId="18" fillId="0" borderId="65" xfId="52" applyFont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18" fillId="0" borderId="40" xfId="52" applyFont="1" applyBorder="1" applyAlignment="1">
      <alignment horizontal="left" vertical="center"/>
    </xf>
    <xf numFmtId="0" fontId="18" fillId="0" borderId="66" xfId="52" applyFont="1" applyBorder="1" applyAlignment="1">
      <alignment horizontal="left" vertical="center"/>
    </xf>
    <xf numFmtId="0" fontId="11" fillId="0" borderId="60" xfId="52" applyFont="1" applyBorder="1" applyAlignment="1">
      <alignment horizontal="left" vertical="center"/>
    </xf>
    <xf numFmtId="0" fontId="11" fillId="0" borderId="58" xfId="52" applyFont="1" applyBorder="1" applyAlignment="1">
      <alignment horizontal="left" vertical="center"/>
    </xf>
    <xf numFmtId="0" fontId="11" fillId="0" borderId="61" xfId="52" applyFont="1" applyBorder="1" applyAlignment="1">
      <alignment horizontal="left" vertical="center"/>
    </xf>
    <xf numFmtId="0" fontId="18" fillId="0" borderId="62" xfId="52" applyFont="1" applyBorder="1" applyAlignment="1">
      <alignment vertical="center"/>
    </xf>
    <xf numFmtId="0" fontId="9" fillId="0" borderId="29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9" fillId="0" borderId="29" xfId="52" applyFont="1" applyBorder="1" applyAlignment="1">
      <alignment vertical="center"/>
    </xf>
    <xf numFmtId="0" fontId="18" fillId="0" borderId="29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18" fillId="0" borderId="62" xfId="52" applyFont="1" applyBorder="1" applyAlignment="1">
      <alignment horizontal="center" vertical="center"/>
    </xf>
    <xf numFmtId="0" fontId="23" fillId="0" borderId="29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23" fillId="0" borderId="28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18" fillId="0" borderId="0" xfId="52" applyFont="1" applyBorder="1" applyAlignment="1">
      <alignment vertical="center"/>
    </xf>
    <xf numFmtId="0" fontId="18" fillId="0" borderId="52" xfId="52" applyFont="1" applyBorder="1" applyAlignment="1">
      <alignment horizontal="left" vertical="center" wrapText="1"/>
    </xf>
    <xf numFmtId="0" fontId="18" fillId="0" borderId="53" xfId="52" applyFont="1" applyBorder="1" applyAlignment="1">
      <alignment horizontal="left" vertical="center" wrapText="1"/>
    </xf>
    <xf numFmtId="0" fontId="18" fillId="0" borderId="43" xfId="52" applyFont="1" applyBorder="1" applyAlignment="1">
      <alignment horizontal="left" vertical="center" wrapText="1"/>
    </xf>
    <xf numFmtId="0" fontId="18" fillId="0" borderId="62" xfId="52" applyFont="1" applyBorder="1" applyAlignment="1">
      <alignment horizontal="left" vertical="center"/>
    </xf>
    <xf numFmtId="0" fontId="18" fillId="0" borderId="29" xfId="52" applyFont="1" applyBorder="1" applyAlignment="1">
      <alignment horizontal="left" vertical="center"/>
    </xf>
    <xf numFmtId="0" fontId="18" fillId="0" borderId="63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9" fontId="23" fillId="0" borderId="28" xfId="52" applyNumberFormat="1" applyFont="1" applyBorder="1" applyAlignment="1">
      <alignment horizontal="center" vertical="center"/>
    </xf>
    <xf numFmtId="0" fontId="7" fillId="0" borderId="30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9" fontId="23" fillId="0" borderId="41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52" xfId="52" applyNumberFormat="1" applyFont="1" applyBorder="1" applyAlignment="1">
      <alignment horizontal="left" vertical="center"/>
    </xf>
    <xf numFmtId="9" fontId="23" fillId="0" borderId="53" xfId="52" applyNumberFormat="1" applyFont="1" applyBorder="1" applyAlignment="1">
      <alignment horizontal="left" vertical="center"/>
    </xf>
    <xf numFmtId="9" fontId="23" fillId="0" borderId="43" xfId="52" applyNumberFormat="1" applyFont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53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47" xfId="52" applyFont="1" applyBorder="1" applyAlignment="1">
      <alignment vertical="center"/>
    </xf>
    <xf numFmtId="0" fontId="43" fillId="0" borderId="58" xfId="52" applyFont="1" applyBorder="1" applyAlignment="1">
      <alignment horizontal="center" vertical="center"/>
    </xf>
    <xf numFmtId="0" fontId="11" fillId="0" borderId="48" xfId="52" applyFont="1" applyBorder="1" applyAlignment="1">
      <alignment vertical="center"/>
    </xf>
    <xf numFmtId="0" fontId="23" fillId="0" borderId="68" xfId="52" applyFont="1" applyBorder="1" applyAlignment="1">
      <alignment vertical="center"/>
    </xf>
    <xf numFmtId="0" fontId="11" fillId="0" borderId="6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11" fillId="0" borderId="40" xfId="52" applyFont="1" applyBorder="1" applyAlignment="1">
      <alignment horizontal="center" vertical="center"/>
    </xf>
    <xf numFmtId="0" fontId="11" fillId="0" borderId="69" xfId="52" applyFont="1" applyBorder="1" applyAlignment="1">
      <alignment horizontal="center" vertical="center"/>
    </xf>
    <xf numFmtId="0" fontId="23" fillId="0" borderId="68" xfId="52" applyFont="1" applyBorder="1" applyAlignment="1">
      <alignment horizontal="center" vertical="center"/>
    </xf>
    <xf numFmtId="0" fontId="23" fillId="0" borderId="66" xfId="52" applyFont="1" applyBorder="1" applyAlignment="1">
      <alignment horizontal="center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6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6" xfId="0" applyFont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0" borderId="20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6" fillId="0" borderId="2" xfId="64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常规 11" xfId="62"/>
    <cellStyle name="常规 71" xfId="63"/>
    <cellStyle name="S15" xfId="6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0566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0566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924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924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924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905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886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49530</xdr:rowOff>
    </xdr:from>
    <xdr:to>
      <xdr:col>8</xdr:col>
      <xdr:colOff>1174750</xdr:colOff>
      <xdr:row>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630555"/>
          <a:ext cx="1136650" cy="598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3.xml"/><Relationship Id="rId8" Type="http://schemas.openxmlformats.org/officeDocument/2006/relationships/ctrlProp" Target="../ctrlProps/ctrlProp172.xml"/><Relationship Id="rId7" Type="http://schemas.openxmlformats.org/officeDocument/2006/relationships/ctrlProp" Target="../ctrlProps/ctrlProp171.xml"/><Relationship Id="rId6" Type="http://schemas.openxmlformats.org/officeDocument/2006/relationships/ctrlProp" Target="../ctrlProps/ctrlProp170.xml"/><Relationship Id="rId5" Type="http://schemas.openxmlformats.org/officeDocument/2006/relationships/ctrlProp" Target="../ctrlProps/ctrlProp169.xml"/><Relationship Id="rId41" Type="http://schemas.openxmlformats.org/officeDocument/2006/relationships/ctrlProp" Target="../ctrlProps/ctrlProp205.xml"/><Relationship Id="rId40" Type="http://schemas.openxmlformats.org/officeDocument/2006/relationships/ctrlProp" Target="../ctrlProps/ctrlProp204.xml"/><Relationship Id="rId4" Type="http://schemas.openxmlformats.org/officeDocument/2006/relationships/ctrlProp" Target="../ctrlProps/ctrlProp168.xml"/><Relationship Id="rId39" Type="http://schemas.openxmlformats.org/officeDocument/2006/relationships/ctrlProp" Target="../ctrlProps/ctrlProp203.xml"/><Relationship Id="rId38" Type="http://schemas.openxmlformats.org/officeDocument/2006/relationships/ctrlProp" Target="../ctrlProps/ctrlProp202.xml"/><Relationship Id="rId37" Type="http://schemas.openxmlformats.org/officeDocument/2006/relationships/ctrlProp" Target="../ctrlProps/ctrlProp201.xml"/><Relationship Id="rId36" Type="http://schemas.openxmlformats.org/officeDocument/2006/relationships/ctrlProp" Target="../ctrlProps/ctrlProp200.xml"/><Relationship Id="rId35" Type="http://schemas.openxmlformats.org/officeDocument/2006/relationships/ctrlProp" Target="../ctrlProps/ctrlProp199.xml"/><Relationship Id="rId34" Type="http://schemas.openxmlformats.org/officeDocument/2006/relationships/ctrlProp" Target="../ctrlProps/ctrlProp198.xml"/><Relationship Id="rId33" Type="http://schemas.openxmlformats.org/officeDocument/2006/relationships/ctrlProp" Target="../ctrlProps/ctrlProp197.xml"/><Relationship Id="rId32" Type="http://schemas.openxmlformats.org/officeDocument/2006/relationships/ctrlProp" Target="../ctrlProps/ctrlProp196.xml"/><Relationship Id="rId31" Type="http://schemas.openxmlformats.org/officeDocument/2006/relationships/ctrlProp" Target="../ctrlProps/ctrlProp195.xml"/><Relationship Id="rId30" Type="http://schemas.openxmlformats.org/officeDocument/2006/relationships/ctrlProp" Target="../ctrlProps/ctrlProp194.xml"/><Relationship Id="rId3" Type="http://schemas.openxmlformats.org/officeDocument/2006/relationships/ctrlProp" Target="../ctrlProps/ctrlProp167.xml"/><Relationship Id="rId29" Type="http://schemas.openxmlformats.org/officeDocument/2006/relationships/ctrlProp" Target="../ctrlProps/ctrlProp193.xml"/><Relationship Id="rId28" Type="http://schemas.openxmlformats.org/officeDocument/2006/relationships/ctrlProp" Target="../ctrlProps/ctrlProp192.xml"/><Relationship Id="rId27" Type="http://schemas.openxmlformats.org/officeDocument/2006/relationships/ctrlProp" Target="../ctrlProps/ctrlProp191.xml"/><Relationship Id="rId26" Type="http://schemas.openxmlformats.org/officeDocument/2006/relationships/ctrlProp" Target="../ctrlProps/ctrlProp190.xml"/><Relationship Id="rId25" Type="http://schemas.openxmlformats.org/officeDocument/2006/relationships/ctrlProp" Target="../ctrlProps/ctrlProp189.xml"/><Relationship Id="rId24" Type="http://schemas.openxmlformats.org/officeDocument/2006/relationships/ctrlProp" Target="../ctrlProps/ctrlProp188.xml"/><Relationship Id="rId23" Type="http://schemas.openxmlformats.org/officeDocument/2006/relationships/ctrlProp" Target="../ctrlProps/ctrlProp187.xml"/><Relationship Id="rId22" Type="http://schemas.openxmlformats.org/officeDocument/2006/relationships/ctrlProp" Target="../ctrlProps/ctrlProp186.xml"/><Relationship Id="rId21" Type="http://schemas.openxmlformats.org/officeDocument/2006/relationships/ctrlProp" Target="../ctrlProps/ctrlProp185.xml"/><Relationship Id="rId20" Type="http://schemas.openxmlformats.org/officeDocument/2006/relationships/ctrlProp" Target="../ctrlProps/ctrlProp18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3.xml"/><Relationship Id="rId18" Type="http://schemas.openxmlformats.org/officeDocument/2006/relationships/ctrlProp" Target="../ctrlProps/ctrlProp182.xml"/><Relationship Id="rId17" Type="http://schemas.openxmlformats.org/officeDocument/2006/relationships/ctrlProp" Target="../ctrlProps/ctrlProp181.xml"/><Relationship Id="rId16" Type="http://schemas.openxmlformats.org/officeDocument/2006/relationships/ctrlProp" Target="../ctrlProps/ctrlProp180.xml"/><Relationship Id="rId15" Type="http://schemas.openxmlformats.org/officeDocument/2006/relationships/ctrlProp" Target="../ctrlProps/ctrlProp179.xml"/><Relationship Id="rId14" Type="http://schemas.openxmlformats.org/officeDocument/2006/relationships/ctrlProp" Target="../ctrlProps/ctrlProp178.xml"/><Relationship Id="rId13" Type="http://schemas.openxmlformats.org/officeDocument/2006/relationships/ctrlProp" Target="../ctrlProps/ctrlProp177.xml"/><Relationship Id="rId12" Type="http://schemas.openxmlformats.org/officeDocument/2006/relationships/ctrlProp" Target="../ctrlProps/ctrlProp176.xml"/><Relationship Id="rId11" Type="http://schemas.openxmlformats.org/officeDocument/2006/relationships/ctrlProp" Target="../ctrlProps/ctrlProp175.xml"/><Relationship Id="rId10" Type="http://schemas.openxmlformats.org/officeDocument/2006/relationships/ctrlProp" Target="../ctrlProps/ctrlProp17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270</v>
      </c>
      <c r="H2" s="4"/>
      <c r="I2" s="4" t="s">
        <v>271</v>
      </c>
      <c r="J2" s="4"/>
      <c r="K2" s="6" t="s">
        <v>272</v>
      </c>
      <c r="L2" s="59" t="s">
        <v>273</v>
      </c>
      <c r="M2" s="7" t="s">
        <v>274</v>
      </c>
    </row>
    <row r="3" s="1" customFormat="1" ht="16.5" spans="1:13">
      <c r="A3" s="4"/>
      <c r="B3" s="8"/>
      <c r="C3" s="8"/>
      <c r="D3" s="8"/>
      <c r="E3" s="8"/>
      <c r="F3" s="8"/>
      <c r="G3" s="4" t="s">
        <v>275</v>
      </c>
      <c r="H3" s="4" t="s">
        <v>276</v>
      </c>
      <c r="I3" s="4" t="s">
        <v>275</v>
      </c>
      <c r="J3" s="4" t="s">
        <v>276</v>
      </c>
      <c r="K3" s="9"/>
      <c r="L3" s="60"/>
      <c r="M3" s="10"/>
    </row>
    <row r="4" ht="25" customHeight="1" spans="1:13">
      <c r="A4" s="61">
        <v>1</v>
      </c>
      <c r="B4" s="31" t="s">
        <v>264</v>
      </c>
      <c r="C4" s="32">
        <v>260305091</v>
      </c>
      <c r="D4" s="33" t="s">
        <v>262</v>
      </c>
      <c r="E4" s="32" t="s">
        <v>116</v>
      </c>
      <c r="F4" s="34" t="s">
        <v>263</v>
      </c>
      <c r="G4" s="62">
        <v>-0.02</v>
      </c>
      <c r="H4" s="62">
        <v>-0.02</v>
      </c>
      <c r="I4" s="62">
        <v>-0.02</v>
      </c>
      <c r="J4" s="62">
        <v>-0.02</v>
      </c>
      <c r="K4" s="63"/>
      <c r="L4" s="11"/>
      <c r="M4" s="11"/>
    </row>
    <row r="5" ht="25" customHeight="1" spans="1:13">
      <c r="A5" s="61">
        <v>2</v>
      </c>
      <c r="B5" s="31" t="s">
        <v>264</v>
      </c>
      <c r="C5" s="32">
        <v>260323024</v>
      </c>
      <c r="D5" s="33" t="s">
        <v>262</v>
      </c>
      <c r="E5" s="32" t="s">
        <v>117</v>
      </c>
      <c r="F5" s="34" t="s">
        <v>263</v>
      </c>
      <c r="G5" s="62">
        <v>-0.02</v>
      </c>
      <c r="H5" s="62">
        <v>-0.01</v>
      </c>
      <c r="I5" s="62">
        <v>-0.02</v>
      </c>
      <c r="J5" s="62">
        <v>-0.02</v>
      </c>
      <c r="K5" s="63"/>
      <c r="L5" s="11"/>
      <c r="M5" s="11"/>
    </row>
    <row r="6" ht="25" customHeight="1" spans="1:13">
      <c r="A6" s="61">
        <v>3</v>
      </c>
      <c r="B6" s="31" t="s">
        <v>264</v>
      </c>
      <c r="C6" s="32">
        <v>260323024</v>
      </c>
      <c r="D6" s="33" t="s">
        <v>262</v>
      </c>
      <c r="E6" s="32" t="s">
        <v>115</v>
      </c>
      <c r="F6" s="34" t="s">
        <v>263</v>
      </c>
      <c r="G6" s="62">
        <v>-0.02</v>
      </c>
      <c r="H6" s="62">
        <v>-0.01</v>
      </c>
      <c r="I6" s="62">
        <v>-0.02</v>
      </c>
      <c r="J6" s="62">
        <v>-0.02</v>
      </c>
      <c r="K6" s="63"/>
      <c r="L6" s="11"/>
      <c r="M6" s="11"/>
    </row>
    <row r="7" ht="22" customHeight="1" spans="1:13">
      <c r="A7" s="61"/>
      <c r="B7" s="21"/>
      <c r="C7" s="21"/>
      <c r="D7" s="21"/>
      <c r="E7" s="21"/>
      <c r="F7" s="19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33"/>
      <c r="C8" s="64"/>
      <c r="D8" s="64"/>
      <c r="E8" s="64"/>
      <c r="F8" s="65"/>
      <c r="G8" s="63"/>
      <c r="H8" s="66"/>
      <c r="I8" s="66"/>
      <c r="J8" s="66"/>
      <c r="K8" s="63"/>
      <c r="L8" s="12"/>
      <c r="M8" s="12"/>
    </row>
    <row r="9" s="2" customFormat="1" ht="18.75" spans="1:13">
      <c r="A9" s="23" t="s">
        <v>277</v>
      </c>
      <c r="B9" s="24"/>
      <c r="C9" s="24"/>
      <c r="D9" s="64"/>
      <c r="E9" s="25"/>
      <c r="F9" s="65"/>
      <c r="G9" s="36"/>
      <c r="H9" s="23" t="s">
        <v>267</v>
      </c>
      <c r="I9" s="24"/>
      <c r="J9" s="24"/>
      <c r="K9" s="25"/>
      <c r="L9" s="67"/>
      <c r="M9" s="27"/>
    </row>
    <row r="10" ht="84" customHeight="1" spans="1:13">
      <c r="A10" s="68" t="s">
        <v>278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P21" sqref="P2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2" t="s">
        <v>281</v>
      </c>
      <c r="H2" s="43"/>
      <c r="I2" s="44"/>
      <c r="J2" s="42" t="s">
        <v>282</v>
      </c>
      <c r="K2" s="43"/>
      <c r="L2" s="44"/>
      <c r="M2" s="42" t="s">
        <v>283</v>
      </c>
      <c r="N2" s="43"/>
      <c r="O2" s="44"/>
      <c r="P2" s="42" t="s">
        <v>284</v>
      </c>
      <c r="Q2" s="43"/>
      <c r="R2" s="44"/>
      <c r="S2" s="43" t="s">
        <v>285</v>
      </c>
      <c r="T2" s="43"/>
      <c r="U2" s="44"/>
      <c r="V2" s="38" t="s">
        <v>286</v>
      </c>
      <c r="W2" s="38" t="s">
        <v>261</v>
      </c>
    </row>
    <row r="3" s="1" customFormat="1" ht="16.5" spans="1:23">
      <c r="A3" s="8"/>
      <c r="B3" s="45"/>
      <c r="C3" s="45"/>
      <c r="D3" s="45"/>
      <c r="E3" s="45"/>
      <c r="F3" s="45"/>
      <c r="G3" s="4" t="s">
        <v>287</v>
      </c>
      <c r="H3" s="4" t="s">
        <v>67</v>
      </c>
      <c r="I3" s="4" t="s">
        <v>252</v>
      </c>
      <c r="J3" s="4" t="s">
        <v>287</v>
      </c>
      <c r="K3" s="4" t="s">
        <v>67</v>
      </c>
      <c r="L3" s="4" t="s">
        <v>252</v>
      </c>
      <c r="M3" s="4" t="s">
        <v>287</v>
      </c>
      <c r="N3" s="4" t="s">
        <v>67</v>
      </c>
      <c r="O3" s="4" t="s">
        <v>252</v>
      </c>
      <c r="P3" s="4" t="s">
        <v>287</v>
      </c>
      <c r="Q3" s="4" t="s">
        <v>67</v>
      </c>
      <c r="R3" s="4" t="s">
        <v>252</v>
      </c>
      <c r="S3" s="4" t="s">
        <v>287</v>
      </c>
      <c r="T3" s="4" t="s">
        <v>67</v>
      </c>
      <c r="U3" s="4" t="s">
        <v>252</v>
      </c>
      <c r="V3" s="46"/>
      <c r="W3" s="46"/>
    </row>
    <row r="4" ht="30" customHeight="1" spans="1:23">
      <c r="A4" s="30" t="s">
        <v>288</v>
      </c>
      <c r="B4" s="31" t="s">
        <v>264</v>
      </c>
      <c r="C4" s="32">
        <v>260305091</v>
      </c>
      <c r="D4" s="33" t="s">
        <v>262</v>
      </c>
      <c r="E4" s="32" t="s">
        <v>116</v>
      </c>
      <c r="F4" s="34" t="s">
        <v>263</v>
      </c>
      <c r="G4" s="13" t="s">
        <v>289</v>
      </c>
      <c r="H4" s="13"/>
      <c r="I4" s="13" t="s">
        <v>290</v>
      </c>
      <c r="J4" s="13" t="s">
        <v>291</v>
      </c>
      <c r="K4" s="47"/>
      <c r="L4" s="47" t="s">
        <v>292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293</v>
      </c>
      <c r="W4" s="11"/>
    </row>
    <row r="5" ht="20" customHeight="1" spans="1:23">
      <c r="A5" s="30" t="s">
        <v>288</v>
      </c>
      <c r="B5" s="31" t="s">
        <v>264</v>
      </c>
      <c r="C5" s="32">
        <v>260323024</v>
      </c>
      <c r="D5" s="33" t="s">
        <v>262</v>
      </c>
      <c r="E5" s="32" t="s">
        <v>117</v>
      </c>
      <c r="F5" s="34" t="s">
        <v>263</v>
      </c>
      <c r="G5" s="48"/>
      <c r="H5" s="49"/>
      <c r="I5" s="50"/>
      <c r="J5" s="48"/>
      <c r="K5" s="49"/>
      <c r="L5" s="50"/>
      <c r="M5" s="42"/>
      <c r="N5" s="43"/>
      <c r="O5" s="44"/>
      <c r="P5" s="42"/>
      <c r="Q5" s="43"/>
      <c r="R5" s="44"/>
      <c r="S5" s="43"/>
      <c r="T5" s="43"/>
      <c r="U5" s="44"/>
      <c r="V5" s="11"/>
      <c r="W5" s="11"/>
    </row>
    <row r="6" ht="20" customHeight="1" spans="1:23">
      <c r="A6" s="30" t="s">
        <v>288</v>
      </c>
      <c r="B6" s="31" t="s">
        <v>264</v>
      </c>
      <c r="C6" s="32">
        <v>260323024</v>
      </c>
      <c r="D6" s="33" t="s">
        <v>262</v>
      </c>
      <c r="E6" s="32" t="s">
        <v>115</v>
      </c>
      <c r="F6" s="34" t="s">
        <v>263</v>
      </c>
      <c r="G6" s="51" t="s">
        <v>287</v>
      </c>
      <c r="H6" s="51" t="s">
        <v>67</v>
      </c>
      <c r="I6" s="51" t="s">
        <v>252</v>
      </c>
      <c r="J6" s="51" t="s">
        <v>287</v>
      </c>
      <c r="K6" s="51" t="s">
        <v>67</v>
      </c>
      <c r="L6" s="51" t="s">
        <v>252</v>
      </c>
      <c r="M6" s="4" t="s">
        <v>287</v>
      </c>
      <c r="N6" s="4" t="s">
        <v>67</v>
      </c>
      <c r="O6" s="4" t="s">
        <v>252</v>
      </c>
      <c r="P6" s="4" t="s">
        <v>287</v>
      </c>
      <c r="Q6" s="4" t="s">
        <v>67</v>
      </c>
      <c r="R6" s="4" t="s">
        <v>252</v>
      </c>
      <c r="S6" s="4" t="s">
        <v>287</v>
      </c>
      <c r="T6" s="4" t="s">
        <v>67</v>
      </c>
      <c r="U6" s="4" t="s">
        <v>252</v>
      </c>
      <c r="V6" s="11"/>
      <c r="W6" s="11"/>
    </row>
    <row r="7" ht="20" customHeight="1" spans="1:23">
      <c r="A7" s="30"/>
      <c r="B7" s="21"/>
      <c r="C7" s="21"/>
      <c r="D7" s="52"/>
      <c r="E7" s="21"/>
      <c r="F7" s="1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3" t="s">
        <v>277</v>
      </c>
      <c r="B10" s="24"/>
      <c r="C10" s="24"/>
      <c r="D10" s="24"/>
      <c r="E10" s="25"/>
      <c r="F10" s="26"/>
      <c r="G10" s="36"/>
      <c r="H10" s="41"/>
      <c r="I10" s="41"/>
      <c r="J10" s="23" t="s">
        <v>267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4"/>
      <c r="W10" s="27"/>
    </row>
    <row r="11" ht="80" customHeight="1" spans="1:23">
      <c r="A11" s="57" t="s">
        <v>294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296</v>
      </c>
      <c r="B2" s="38" t="s">
        <v>248</v>
      </c>
      <c r="C2" s="38" t="s">
        <v>249</v>
      </c>
      <c r="D2" s="38" t="s">
        <v>250</v>
      </c>
      <c r="E2" s="38" t="s">
        <v>251</v>
      </c>
      <c r="F2" s="38" t="s">
        <v>252</v>
      </c>
      <c r="G2" s="37" t="s">
        <v>297</v>
      </c>
      <c r="H2" s="37" t="s">
        <v>298</v>
      </c>
      <c r="I2" s="37" t="s">
        <v>299</v>
      </c>
      <c r="J2" s="37" t="s">
        <v>298</v>
      </c>
      <c r="K2" s="37" t="s">
        <v>300</v>
      </c>
      <c r="L2" s="37" t="s">
        <v>298</v>
      </c>
      <c r="M2" s="38" t="s">
        <v>286</v>
      </c>
      <c r="N2" s="38" t="s">
        <v>261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296</v>
      </c>
      <c r="B4" s="40" t="s">
        <v>301</v>
      </c>
      <c r="C4" s="40" t="s">
        <v>287</v>
      </c>
      <c r="D4" s="40" t="s">
        <v>250</v>
      </c>
      <c r="E4" s="38" t="s">
        <v>251</v>
      </c>
      <c r="F4" s="38" t="s">
        <v>252</v>
      </c>
      <c r="G4" s="37" t="s">
        <v>297</v>
      </c>
      <c r="H4" s="37" t="s">
        <v>298</v>
      </c>
      <c r="I4" s="37" t="s">
        <v>299</v>
      </c>
      <c r="J4" s="37" t="s">
        <v>298</v>
      </c>
      <c r="K4" s="37" t="s">
        <v>300</v>
      </c>
      <c r="L4" s="37" t="s">
        <v>298</v>
      </c>
      <c r="M4" s="38" t="s">
        <v>286</v>
      </c>
      <c r="N4" s="38" t="s">
        <v>261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3" t="s">
        <v>302</v>
      </c>
      <c r="B11" s="24"/>
      <c r="C11" s="24"/>
      <c r="D11" s="25"/>
      <c r="E11" s="26"/>
      <c r="F11" s="41"/>
      <c r="G11" s="36"/>
      <c r="H11" s="41"/>
      <c r="I11" s="23" t="s">
        <v>303</v>
      </c>
      <c r="J11" s="24"/>
      <c r="K11" s="24"/>
      <c r="L11" s="24"/>
      <c r="M11" s="24"/>
      <c r="N11" s="27"/>
    </row>
    <row r="12" ht="16.5" spans="1:14">
      <c r="A12" s="28" t="s">
        <v>304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286</v>
      </c>
      <c r="L2" s="5" t="s">
        <v>261</v>
      </c>
    </row>
    <row r="3" spans="1:12">
      <c r="A3" s="30" t="s">
        <v>288</v>
      </c>
      <c r="B3" s="31" t="s">
        <v>264</v>
      </c>
      <c r="C3" s="32">
        <v>260305091</v>
      </c>
      <c r="D3" s="33" t="s">
        <v>262</v>
      </c>
      <c r="E3" s="32" t="s">
        <v>116</v>
      </c>
      <c r="F3" s="34" t="s">
        <v>263</v>
      </c>
      <c r="G3" s="11" t="s">
        <v>310</v>
      </c>
      <c r="H3" s="11" t="s">
        <v>311</v>
      </c>
      <c r="I3" s="11"/>
      <c r="J3" s="11"/>
      <c r="K3" s="35" t="s">
        <v>312</v>
      </c>
      <c r="L3" s="11" t="s">
        <v>265</v>
      </c>
    </row>
    <row r="4" spans="1:12">
      <c r="A4" s="30" t="s">
        <v>288</v>
      </c>
      <c r="B4" s="31" t="s">
        <v>264</v>
      </c>
      <c r="C4" s="32">
        <v>260323024</v>
      </c>
      <c r="D4" s="33" t="s">
        <v>262</v>
      </c>
      <c r="E4" s="32" t="s">
        <v>117</v>
      </c>
      <c r="F4" s="34" t="s">
        <v>263</v>
      </c>
      <c r="G4" s="11" t="s">
        <v>310</v>
      </c>
      <c r="H4" s="11" t="s">
        <v>311</v>
      </c>
      <c r="I4" s="11"/>
      <c r="J4" s="11"/>
      <c r="K4" s="35" t="s">
        <v>312</v>
      </c>
      <c r="L4" s="11" t="s">
        <v>265</v>
      </c>
    </row>
    <row r="5" spans="1:12">
      <c r="A5" s="30" t="s">
        <v>288</v>
      </c>
      <c r="B5" s="31" t="s">
        <v>264</v>
      </c>
      <c r="C5" s="32">
        <v>260323024</v>
      </c>
      <c r="D5" s="33" t="s">
        <v>262</v>
      </c>
      <c r="E5" s="32" t="s">
        <v>115</v>
      </c>
      <c r="F5" s="34" t="s">
        <v>263</v>
      </c>
      <c r="G5" s="11" t="s">
        <v>310</v>
      </c>
      <c r="H5" s="11" t="s">
        <v>311</v>
      </c>
      <c r="I5" s="11"/>
      <c r="J5" s="11"/>
      <c r="K5" s="35" t="s">
        <v>312</v>
      </c>
      <c r="L5" s="11" t="s">
        <v>265</v>
      </c>
    </row>
    <row r="6" spans="1:12">
      <c r="A6" s="30"/>
      <c r="B6" s="21"/>
      <c r="C6" s="21"/>
      <c r="D6" s="21"/>
      <c r="E6" s="21"/>
      <c r="F6" s="19"/>
      <c r="G6" s="11"/>
      <c r="H6" s="11"/>
      <c r="I6" s="12"/>
      <c r="J6" s="12"/>
      <c r="K6" s="35" t="s">
        <v>312</v>
      </c>
      <c r="L6" s="11" t="s">
        <v>265</v>
      </c>
    </row>
    <row r="7" spans="1:12">
      <c r="A7" s="30"/>
      <c r="B7" s="21"/>
      <c r="C7" s="21"/>
      <c r="D7" s="21"/>
      <c r="E7" s="21"/>
      <c r="F7" s="19"/>
      <c r="G7" s="11"/>
      <c r="H7" s="11"/>
      <c r="I7" s="12"/>
      <c r="J7" s="12"/>
      <c r="K7" s="35" t="s">
        <v>312</v>
      </c>
      <c r="L7" s="11" t="s">
        <v>265</v>
      </c>
    </row>
    <row r="8" spans="1:12">
      <c r="A8" s="30"/>
      <c r="B8" s="21"/>
      <c r="C8" s="21"/>
      <c r="D8" s="21"/>
      <c r="E8" s="21"/>
      <c r="F8" s="19"/>
      <c r="G8" s="11"/>
      <c r="H8" s="11"/>
      <c r="I8" s="12"/>
      <c r="J8" s="12"/>
      <c r="K8" s="35" t="s">
        <v>312</v>
      </c>
      <c r="L8" s="11" t="s">
        <v>265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3" t="s">
        <v>313</v>
      </c>
      <c r="B10" s="24"/>
      <c r="C10" s="24"/>
      <c r="D10" s="24"/>
      <c r="E10" s="25"/>
      <c r="F10" s="26"/>
      <c r="G10" s="36"/>
      <c r="H10" s="23" t="s">
        <v>314</v>
      </c>
      <c r="I10" s="24"/>
      <c r="J10" s="24"/>
      <c r="K10" s="24"/>
      <c r="L10" s="27"/>
    </row>
    <row r="11" ht="16.5" spans="1:12">
      <c r="A11" s="28" t="s">
        <v>315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9.2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287</v>
      </c>
      <c r="D2" s="5" t="s">
        <v>250</v>
      </c>
      <c r="E2" s="5" t="s">
        <v>251</v>
      </c>
      <c r="F2" s="4" t="s">
        <v>317</v>
      </c>
      <c r="G2" s="4" t="s">
        <v>271</v>
      </c>
      <c r="H2" s="6" t="s">
        <v>272</v>
      </c>
      <c r="I2" s="7" t="s">
        <v>274</v>
      </c>
    </row>
    <row r="3" s="1" customFormat="1" ht="16.5" spans="1:9">
      <c r="A3" s="4"/>
      <c r="B3" s="8"/>
      <c r="C3" s="8"/>
      <c r="D3" s="8"/>
      <c r="E3" s="8"/>
      <c r="F3" s="4" t="s">
        <v>318</v>
      </c>
      <c r="G3" s="4" t="s">
        <v>275</v>
      </c>
      <c r="H3" s="9"/>
      <c r="I3" s="10"/>
    </row>
    <row r="4" ht="25" customHeight="1" spans="1:9">
      <c r="A4" s="11">
        <v>1</v>
      </c>
      <c r="B4" s="12" t="s">
        <v>290</v>
      </c>
      <c r="C4" s="13" t="s">
        <v>319</v>
      </c>
      <c r="D4" s="458" t="s">
        <v>320</v>
      </c>
      <c r="E4" s="15" t="s">
        <v>62</v>
      </c>
      <c r="F4" s="16">
        <v>-0.03</v>
      </c>
      <c r="G4" s="16">
        <v>-0.06</v>
      </c>
      <c r="H4" s="11"/>
      <c r="I4" s="11" t="s">
        <v>265</v>
      </c>
    </row>
    <row r="5" ht="25" customHeight="1" spans="1:9">
      <c r="A5" s="11">
        <v>2</v>
      </c>
      <c r="B5" s="12" t="s">
        <v>290</v>
      </c>
      <c r="C5" s="13" t="s">
        <v>319</v>
      </c>
      <c r="D5" s="458" t="s">
        <v>321</v>
      </c>
      <c r="E5" s="17" t="s">
        <v>62</v>
      </c>
      <c r="F5" s="18">
        <v>-0.04</v>
      </c>
      <c r="G5" s="16">
        <v>-0.06</v>
      </c>
      <c r="H5" s="11"/>
      <c r="I5" s="11" t="s">
        <v>265</v>
      </c>
    </row>
    <row r="6" ht="25" customHeight="1" spans="1:9">
      <c r="A6" s="11">
        <v>3</v>
      </c>
      <c r="B6" s="12" t="s">
        <v>290</v>
      </c>
      <c r="C6" s="13" t="s">
        <v>319</v>
      </c>
      <c r="D6" s="458" t="s">
        <v>322</v>
      </c>
      <c r="E6" s="19" t="s">
        <v>62</v>
      </c>
      <c r="F6" s="16">
        <v>-0.03</v>
      </c>
      <c r="G6" s="16">
        <v>-0.05</v>
      </c>
      <c r="H6" s="11"/>
      <c r="I6" s="11" t="s">
        <v>265</v>
      </c>
    </row>
    <row r="7" ht="20" customHeight="1" spans="1:9">
      <c r="A7" s="11"/>
      <c r="B7" s="12"/>
      <c r="C7" s="20"/>
      <c r="D7" s="21"/>
      <c r="E7" s="19"/>
      <c r="F7" s="22"/>
      <c r="G7" s="16"/>
      <c r="H7" s="11"/>
      <c r="I7" s="11"/>
    </row>
    <row r="8" ht="20" customHeight="1" spans="1:9">
      <c r="A8" s="11"/>
      <c r="B8" s="12"/>
      <c r="C8" s="20"/>
      <c r="D8" s="21"/>
      <c r="E8" s="19"/>
      <c r="F8" s="16"/>
      <c r="G8" s="16"/>
      <c r="H8" s="11"/>
      <c r="I8" s="11"/>
    </row>
    <row r="9" ht="20" customHeight="1" spans="1:9">
      <c r="A9" s="11"/>
      <c r="B9" s="12"/>
      <c r="C9" s="20"/>
      <c r="D9" s="21"/>
      <c r="E9" s="19"/>
      <c r="F9" s="16"/>
      <c r="G9" s="16"/>
      <c r="H9" s="12"/>
      <c r="I9" s="11"/>
    </row>
    <row r="10" ht="20" customHeight="1" spans="1:9">
      <c r="A10" s="11"/>
      <c r="B10" s="12"/>
      <c r="C10" s="20"/>
      <c r="D10" s="21"/>
      <c r="E10" s="19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3" t="s">
        <v>323</v>
      </c>
      <c r="B12" s="24"/>
      <c r="C12" s="24"/>
      <c r="D12" s="25"/>
      <c r="E12" s="26"/>
      <c r="F12" s="23" t="s">
        <v>324</v>
      </c>
      <c r="G12" s="24"/>
      <c r="H12" s="25"/>
      <c r="I12" s="27"/>
    </row>
    <row r="13" ht="16.5" spans="1:9">
      <c r="A13" s="28" t="s">
        <v>325</v>
      </c>
      <c r="B13" s="28"/>
      <c r="C13" s="29"/>
      <c r="D13" s="29"/>
      <c r="E13" s="29"/>
      <c r="F13" s="29"/>
      <c r="G13" s="29"/>
      <c r="H13" s="29"/>
      <c r="I13" s="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workbookViewId="0">
      <selection activeCell="O7" sqref="O7"/>
    </sheetView>
  </sheetViews>
  <sheetFormatPr defaultColWidth="10.375" defaultRowHeight="16.5" customHeight="1"/>
  <cols>
    <col min="1" max="1" width="11.125" style="247" customWidth="1"/>
    <col min="2" max="3" width="10.375" style="247"/>
    <col min="4" max="8" width="8.625" style="247" customWidth="1"/>
    <col min="9" max="10" width="10.375" style="247"/>
    <col min="11" max="11" width="8.875" style="247" customWidth="1"/>
    <col min="12" max="12" width="9.25" style="247" customWidth="1"/>
    <col min="13" max="16384" width="10.375" style="247"/>
  </cols>
  <sheetData>
    <row r="1" ht="21" spans="1:12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ht="15" spans="1:12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49"/>
      <c r="I2" s="251" t="s">
        <v>57</v>
      </c>
      <c r="J2" s="252" t="s">
        <v>56</v>
      </c>
      <c r="K2" s="252"/>
      <c r="L2" s="364"/>
    </row>
    <row r="3" ht="14.25" spans="1:12">
      <c r="A3" s="253" t="s">
        <v>58</v>
      </c>
      <c r="B3" s="254"/>
      <c r="C3" s="255"/>
      <c r="D3" s="256" t="s">
        <v>59</v>
      </c>
      <c r="E3" s="257"/>
      <c r="F3" s="257"/>
      <c r="G3" s="258"/>
      <c r="H3" s="259"/>
      <c r="I3" s="256" t="s">
        <v>60</v>
      </c>
      <c r="J3" s="257"/>
      <c r="K3" s="257"/>
      <c r="L3" s="259"/>
    </row>
    <row r="4" ht="18" customHeight="1" spans="1:12">
      <c r="A4" s="260" t="s">
        <v>61</v>
      </c>
      <c r="B4" s="261" t="s">
        <v>62</v>
      </c>
      <c r="C4" s="262"/>
      <c r="D4" s="260" t="s">
        <v>63</v>
      </c>
      <c r="E4" s="263"/>
      <c r="F4" s="264">
        <v>46188</v>
      </c>
      <c r="G4" s="265"/>
      <c r="H4" s="266"/>
      <c r="I4" s="260" t="s">
        <v>64</v>
      </c>
      <c r="J4" s="263"/>
      <c r="K4" s="267" t="s">
        <v>65</v>
      </c>
      <c r="L4" s="269" t="s">
        <v>66</v>
      </c>
    </row>
    <row r="5" ht="14.25" spans="1:12">
      <c r="A5" s="268" t="s">
        <v>67</v>
      </c>
      <c r="B5" s="267" t="s">
        <v>68</v>
      </c>
      <c r="C5" s="269"/>
      <c r="D5" s="260" t="s">
        <v>69</v>
      </c>
      <c r="E5" s="263"/>
      <c r="F5" s="264">
        <v>46139</v>
      </c>
      <c r="G5" s="265"/>
      <c r="H5" s="266"/>
      <c r="I5" s="260" t="s">
        <v>70</v>
      </c>
      <c r="J5" s="263"/>
      <c r="K5" s="267" t="s">
        <v>65</v>
      </c>
      <c r="L5" s="269" t="s">
        <v>66</v>
      </c>
    </row>
    <row r="6" ht="14.25" spans="1:12">
      <c r="A6" s="260" t="s">
        <v>71</v>
      </c>
      <c r="B6" s="270" t="s">
        <v>72</v>
      </c>
      <c r="C6" s="271">
        <v>11</v>
      </c>
      <c r="D6" s="268" t="s">
        <v>73</v>
      </c>
      <c r="E6" s="272"/>
      <c r="F6" s="264">
        <v>46157</v>
      </c>
      <c r="G6" s="265"/>
      <c r="H6" s="266"/>
      <c r="I6" s="260" t="s">
        <v>74</v>
      </c>
      <c r="J6" s="263"/>
      <c r="K6" s="267" t="s">
        <v>65</v>
      </c>
      <c r="L6" s="269" t="s">
        <v>66</v>
      </c>
    </row>
    <row r="7" ht="14.25" spans="1:12">
      <c r="A7" s="260" t="s">
        <v>75</v>
      </c>
      <c r="B7" s="273">
        <v>6414</v>
      </c>
      <c r="C7" s="274"/>
      <c r="D7" s="268" t="s">
        <v>76</v>
      </c>
      <c r="E7" s="275"/>
      <c r="F7" s="264">
        <v>46160</v>
      </c>
      <c r="G7" s="265"/>
      <c r="H7" s="266"/>
      <c r="I7" s="260" t="s">
        <v>77</v>
      </c>
      <c r="J7" s="263"/>
      <c r="K7" s="267" t="s">
        <v>65</v>
      </c>
      <c r="L7" s="269" t="s">
        <v>66</v>
      </c>
    </row>
    <row r="8" ht="15" spans="1:12">
      <c r="A8" s="276" t="s">
        <v>78</v>
      </c>
      <c r="B8" s="277" t="s">
        <v>79</v>
      </c>
      <c r="C8" s="278"/>
      <c r="D8" s="279" t="s">
        <v>80</v>
      </c>
      <c r="E8" s="280"/>
      <c r="F8" s="281">
        <v>46162</v>
      </c>
      <c r="G8" s="282"/>
      <c r="H8" s="283"/>
      <c r="I8" s="279" t="s">
        <v>81</v>
      </c>
      <c r="J8" s="280"/>
      <c r="K8" s="284" t="s">
        <v>65</v>
      </c>
      <c r="L8" s="308" t="s">
        <v>66</v>
      </c>
    </row>
    <row r="9" ht="15" spans="1:12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7"/>
      <c r="L9" s="368"/>
    </row>
    <row r="10" ht="15" spans="1:12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1"/>
    </row>
    <row r="11" ht="14.25" spans="1:12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3"/>
      <c r="H11" s="374" t="s">
        <v>86</v>
      </c>
      <c r="I11" s="374" t="s">
        <v>88</v>
      </c>
      <c r="J11" s="376" t="s">
        <v>89</v>
      </c>
      <c r="K11" s="373" t="s">
        <v>85</v>
      </c>
      <c r="L11" s="377" t="s">
        <v>86</v>
      </c>
    </row>
    <row r="12" ht="14.25" spans="1:12">
      <c r="A12" s="268" t="s">
        <v>90</v>
      </c>
      <c r="B12" s="292" t="s">
        <v>85</v>
      </c>
      <c r="C12" s="267" t="s">
        <v>86</v>
      </c>
      <c r="D12" s="275"/>
      <c r="E12" s="272" t="s">
        <v>91</v>
      </c>
      <c r="F12" s="292" t="s">
        <v>85</v>
      </c>
      <c r="G12" s="292"/>
      <c r="H12" s="267" t="s">
        <v>86</v>
      </c>
      <c r="I12" s="267" t="s">
        <v>88</v>
      </c>
      <c r="J12" s="272" t="s">
        <v>92</v>
      </c>
      <c r="K12" s="292" t="s">
        <v>85</v>
      </c>
      <c r="L12" s="269" t="s">
        <v>86</v>
      </c>
    </row>
    <row r="13" ht="14.25" spans="1:12">
      <c r="A13" s="268" t="s">
        <v>93</v>
      </c>
      <c r="B13" s="292" t="s">
        <v>85</v>
      </c>
      <c r="C13" s="267" t="s">
        <v>86</v>
      </c>
      <c r="D13" s="275"/>
      <c r="E13" s="272" t="s">
        <v>94</v>
      </c>
      <c r="F13" s="267" t="s">
        <v>95</v>
      </c>
      <c r="G13" s="267"/>
      <c r="H13" s="267" t="s">
        <v>96</v>
      </c>
      <c r="I13" s="267" t="s">
        <v>88</v>
      </c>
      <c r="J13" s="272" t="s">
        <v>97</v>
      </c>
      <c r="K13" s="292" t="s">
        <v>85</v>
      </c>
      <c r="L13" s="269" t="s">
        <v>86</v>
      </c>
    </row>
    <row r="14" ht="15" spans="1:12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93"/>
    </row>
    <row r="15" ht="15" spans="1:12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1"/>
    </row>
    <row r="16" ht="14.25" spans="1:12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/>
      <c r="H16" s="374" t="s">
        <v>96</v>
      </c>
      <c r="I16" s="381"/>
      <c r="J16" s="380" t="s">
        <v>102</v>
      </c>
      <c r="K16" s="374" t="s">
        <v>95</v>
      </c>
      <c r="L16" s="377" t="s">
        <v>96</v>
      </c>
    </row>
    <row r="17" customHeight="1" spans="1:23">
      <c r="A17" s="317" t="s">
        <v>103</v>
      </c>
      <c r="B17" s="267" t="s">
        <v>95</v>
      </c>
      <c r="C17" s="267" t="s">
        <v>96</v>
      </c>
      <c r="D17" s="382"/>
      <c r="E17" s="318" t="s">
        <v>104</v>
      </c>
      <c r="F17" s="267" t="s">
        <v>95</v>
      </c>
      <c r="G17" s="267"/>
      <c r="H17" s="267" t="s">
        <v>96</v>
      </c>
      <c r="I17" s="383"/>
      <c r="J17" s="318" t="s">
        <v>105</v>
      </c>
      <c r="K17" s="267" t="s">
        <v>95</v>
      </c>
      <c r="L17" s="269" t="s">
        <v>96</v>
      </c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</row>
    <row r="18" ht="18" customHeight="1" spans="1:23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7"/>
    </row>
    <row r="19" s="362" customFormat="1" ht="18" customHeight="1" spans="1:23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1"/>
    </row>
    <row r="20" customHeight="1" spans="1:23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90"/>
    </row>
    <row r="21" ht="21.75" customHeight="1" spans="1:23">
      <c r="A21" s="391" t="s">
        <v>109</v>
      </c>
      <c r="B21" s="392"/>
      <c r="C21" s="392" t="s">
        <v>110</v>
      </c>
      <c r="D21" s="392" t="s">
        <v>111</v>
      </c>
      <c r="E21" s="392" t="s">
        <v>112</v>
      </c>
      <c r="F21" s="392" t="s">
        <v>113</v>
      </c>
      <c r="G21" s="392" t="s">
        <v>114</v>
      </c>
      <c r="H21" s="392"/>
      <c r="I21" s="392"/>
      <c r="J21" s="392"/>
      <c r="K21" s="392"/>
      <c r="L21" s="392"/>
    </row>
    <row r="22" ht="23" customHeight="1" spans="1:23">
      <c r="A22" s="393" t="s">
        <v>115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/>
      <c r="I22" s="392"/>
      <c r="J22" s="392"/>
      <c r="K22" s="392"/>
      <c r="L22" s="392"/>
    </row>
    <row r="23" ht="23" customHeight="1" spans="1:23">
      <c r="A23" s="393" t="s">
        <v>116</v>
      </c>
      <c r="B23" s="394"/>
      <c r="C23" s="392" t="s">
        <v>95</v>
      </c>
      <c r="D23" s="392" t="s">
        <v>95</v>
      </c>
      <c r="E23" s="392" t="s">
        <v>95</v>
      </c>
      <c r="F23" s="392" t="s">
        <v>95</v>
      </c>
      <c r="G23" s="392" t="s">
        <v>95</v>
      </c>
      <c r="H23" s="394"/>
      <c r="I23" s="394"/>
      <c r="J23" s="394"/>
      <c r="K23" s="394"/>
      <c r="L23" s="395"/>
    </row>
    <row r="24" ht="23" customHeight="1" spans="1:23">
      <c r="A24" s="393" t="s">
        <v>117</v>
      </c>
      <c r="B24" s="394"/>
      <c r="C24" s="392" t="s">
        <v>95</v>
      </c>
      <c r="D24" s="392" t="s">
        <v>95</v>
      </c>
      <c r="E24" s="392" t="s">
        <v>95</v>
      </c>
      <c r="F24" s="392" t="s">
        <v>95</v>
      </c>
      <c r="G24" s="392" t="s">
        <v>95</v>
      </c>
      <c r="H24" s="394"/>
      <c r="I24" s="394"/>
      <c r="J24" s="394"/>
      <c r="K24" s="394"/>
      <c r="L24" s="395"/>
    </row>
    <row r="25" ht="23" customHeight="1" spans="1:23">
      <c r="A25" s="80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5"/>
    </row>
    <row r="26" ht="23" customHeight="1" spans="1:23">
      <c r="A26" s="39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5"/>
    </row>
    <row r="27" ht="18" customHeight="1" spans="1:23">
      <c r="A27" s="397" t="s">
        <v>118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9"/>
    </row>
    <row r="28" ht="18.75" customHeight="1" spans="1:23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2"/>
    </row>
    <row r="29" ht="18.75" customHeight="1" spans="1:23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5"/>
    </row>
    <row r="30" ht="18" customHeight="1" spans="1:23">
      <c r="A30" s="397" t="s">
        <v>119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9"/>
    </row>
    <row r="31" ht="14.25" spans="1:23">
      <c r="A31" s="406" t="s">
        <v>120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8"/>
    </row>
    <row r="32" ht="15" spans="1:23">
      <c r="A32" s="171" t="s">
        <v>121</v>
      </c>
      <c r="B32" s="172"/>
      <c r="C32" s="267" t="s">
        <v>65</v>
      </c>
      <c r="D32" s="267" t="s">
        <v>66</v>
      </c>
      <c r="E32" s="409" t="s">
        <v>122</v>
      </c>
      <c r="F32" s="410"/>
      <c r="G32" s="410"/>
      <c r="H32" s="410"/>
      <c r="I32" s="410"/>
      <c r="J32" s="410"/>
      <c r="K32" s="410"/>
      <c r="L32" s="411"/>
    </row>
    <row r="33" ht="15" spans="1:12">
      <c r="A33" s="412" t="s">
        <v>123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</row>
    <row r="34" ht="21" customHeight="1" spans="1:12">
      <c r="A34" s="325" t="s">
        <v>124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7"/>
    </row>
    <row r="35" ht="21" customHeight="1" spans="1:12">
      <c r="A35" s="328" t="s">
        <v>125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</row>
    <row r="36" ht="21" customHeight="1" spans="1:12">
      <c r="A36" s="328" t="s">
        <v>126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</row>
    <row r="37" ht="21" customHeight="1" spans="1:12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</row>
    <row r="38" ht="21" customHeight="1" spans="1:12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</row>
    <row r="39" ht="21" customHeight="1" spans="1:12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</row>
    <row r="40" ht="21" customHeight="1" spans="1:12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</row>
    <row r="41" ht="15" spans="1:12">
      <c r="A41" s="321" t="s">
        <v>127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3"/>
    </row>
    <row r="42" ht="15" spans="1:12">
      <c r="A42" s="369" t="s">
        <v>128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1"/>
    </row>
    <row r="43" ht="14.25" spans="1:12">
      <c r="A43" s="378" t="s">
        <v>129</v>
      </c>
      <c r="B43" s="374" t="s">
        <v>95</v>
      </c>
      <c r="C43" s="374" t="s">
        <v>96</v>
      </c>
      <c r="D43" s="374" t="s">
        <v>88</v>
      </c>
      <c r="E43" s="380" t="s">
        <v>130</v>
      </c>
      <c r="F43" s="374" t="s">
        <v>95</v>
      </c>
      <c r="G43" s="374"/>
      <c r="H43" s="374" t="s">
        <v>96</v>
      </c>
      <c r="I43" s="374" t="s">
        <v>88</v>
      </c>
      <c r="J43" s="380" t="s">
        <v>131</v>
      </c>
      <c r="K43" s="374" t="s">
        <v>95</v>
      </c>
      <c r="L43" s="377" t="s">
        <v>96</v>
      </c>
    </row>
    <row r="44" ht="14.25" spans="1:12">
      <c r="A44" s="317" t="s">
        <v>87</v>
      </c>
      <c r="B44" s="267" t="s">
        <v>95</v>
      </c>
      <c r="C44" s="267" t="s">
        <v>96</v>
      </c>
      <c r="D44" s="267" t="s">
        <v>88</v>
      </c>
      <c r="E44" s="318" t="s">
        <v>94</v>
      </c>
      <c r="F44" s="267" t="s">
        <v>95</v>
      </c>
      <c r="G44" s="267"/>
      <c r="H44" s="267" t="s">
        <v>96</v>
      </c>
      <c r="I44" s="267" t="s">
        <v>88</v>
      </c>
      <c r="J44" s="318" t="s">
        <v>105</v>
      </c>
      <c r="K44" s="267" t="s">
        <v>95</v>
      </c>
      <c r="L44" s="269" t="s">
        <v>96</v>
      </c>
    </row>
    <row r="45" ht="15" spans="1:12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93"/>
    </row>
    <row r="46" ht="15" spans="1:12">
      <c r="A46" s="412" t="s">
        <v>132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</row>
    <row r="47" ht="15" spans="1:12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7"/>
    </row>
    <row r="48" ht="15" spans="1:12">
      <c r="A48" s="413" t="s">
        <v>133</v>
      </c>
      <c r="B48" s="414" t="s">
        <v>134</v>
      </c>
      <c r="C48" s="414"/>
      <c r="D48" s="415" t="s">
        <v>135</v>
      </c>
      <c r="E48" s="416" t="s">
        <v>136</v>
      </c>
      <c r="F48" s="417" t="s">
        <v>137</v>
      </c>
      <c r="G48" s="417"/>
      <c r="H48" s="418">
        <v>46140</v>
      </c>
      <c r="I48" s="419" t="s">
        <v>138</v>
      </c>
      <c r="J48" s="420"/>
      <c r="K48" s="421" t="s">
        <v>139</v>
      </c>
      <c r="L48" s="422"/>
    </row>
    <row r="49" ht="15" spans="1:12">
      <c r="A49" s="412" t="s">
        <v>140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</row>
    <row r="50" ht="15" spans="1:12">
      <c r="A50" s="423" t="s">
        <v>141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5"/>
    </row>
    <row r="51" ht="15" spans="1:12">
      <c r="A51" s="413" t="s">
        <v>133</v>
      </c>
      <c r="B51" s="414" t="s">
        <v>134</v>
      </c>
      <c r="C51" s="414"/>
      <c r="D51" s="415" t="s">
        <v>135</v>
      </c>
      <c r="E51" s="416" t="s">
        <v>136</v>
      </c>
      <c r="F51" s="417" t="s">
        <v>137</v>
      </c>
      <c r="G51" s="417"/>
      <c r="H51" s="418">
        <v>46140</v>
      </c>
      <c r="I51" s="419" t="s">
        <v>138</v>
      </c>
      <c r="J51" s="420"/>
      <c r="K51" s="421" t="s">
        <v>139</v>
      </c>
      <c r="L51" s="42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27" sqref="O27"/>
    </sheetView>
  </sheetViews>
  <sheetFormatPr defaultColWidth="9" defaultRowHeight="14.25"/>
  <cols>
    <col min="1" max="1" width="20.75" style="86" customWidth="1"/>
    <col min="2" max="2" width="9" style="86" customWidth="1"/>
    <col min="3" max="5" width="8.5" style="87" customWidth="1"/>
    <col min="6" max="8" width="8.5" style="86" customWidth="1"/>
    <col min="9" max="9" width="6.5" style="86" customWidth="1"/>
    <col min="10" max="10" width="2.75" style="86" customWidth="1"/>
    <col min="11" max="11" width="9.15833333333333" style="86" customWidth="1"/>
    <col min="12" max="12" width="10.75" style="86" customWidth="1"/>
    <col min="13" max="16" width="9.75" style="86" customWidth="1"/>
    <col min="17" max="254" width="9" style="86"/>
    <col min="255" max="16384" width="9" style="89"/>
  </cols>
  <sheetData>
    <row r="1" s="86" customFormat="1" ht="29" customHeight="1" spans="1:257">
      <c r="A1" s="235" t="s">
        <v>142</v>
      </c>
      <c r="B1" s="235"/>
      <c r="C1" s="237"/>
      <c r="D1" s="237"/>
      <c r="E1" s="237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95" t="s">
        <v>61</v>
      </c>
      <c r="B2" s="96" t="str">
        <f>首期!B4</f>
        <v>TAJJAO92202</v>
      </c>
      <c r="C2" s="97"/>
      <c r="D2" s="97"/>
      <c r="E2" s="96"/>
      <c r="F2" s="98" t="s">
        <v>67</v>
      </c>
      <c r="G2" s="99" t="str">
        <f>首期!B5</f>
        <v>女式长袖T恤</v>
      </c>
      <c r="H2" s="99"/>
      <c r="I2" s="99"/>
      <c r="J2" s="349"/>
      <c r="K2" s="101" t="s">
        <v>57</v>
      </c>
      <c r="L2" s="102" t="s">
        <v>56</v>
      </c>
      <c r="M2" s="102"/>
      <c r="N2" s="102"/>
      <c r="O2" s="102"/>
      <c r="P2" s="103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104" t="s">
        <v>143</v>
      </c>
      <c r="B3" s="105" t="s">
        <v>144</v>
      </c>
      <c r="C3" s="106"/>
      <c r="D3" s="106"/>
      <c r="E3" s="105"/>
      <c r="F3" s="105"/>
      <c r="G3" s="105"/>
      <c r="H3" s="105"/>
      <c r="I3" s="105"/>
      <c r="J3" s="350"/>
      <c r="K3" s="109"/>
      <c r="L3" s="109"/>
      <c r="M3" s="109"/>
      <c r="N3" s="109"/>
      <c r="O3" s="109"/>
      <c r="P3" s="110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104"/>
      <c r="B4" s="111" t="s">
        <v>145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146</v>
      </c>
      <c r="I4" s="113" t="s">
        <v>147</v>
      </c>
      <c r="J4" s="350"/>
      <c r="K4" s="351"/>
      <c r="L4" s="352"/>
      <c r="M4" s="353" t="s">
        <v>116</v>
      </c>
      <c r="N4" s="353" t="s">
        <v>116</v>
      </c>
      <c r="O4" s="353"/>
      <c r="P4" s="354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104"/>
      <c r="B5" s="118" t="s">
        <v>148</v>
      </c>
      <c r="C5" s="118" t="s">
        <v>149</v>
      </c>
      <c r="D5" s="112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13"/>
      <c r="J5" s="350"/>
      <c r="K5" s="120"/>
      <c r="L5" s="355"/>
      <c r="M5" s="351" t="s">
        <v>155</v>
      </c>
      <c r="N5" s="351" t="s">
        <v>156</v>
      </c>
      <c r="O5" s="351"/>
      <c r="P5" s="356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0" customHeight="1" spans="1:257">
      <c r="A6" s="122" t="s">
        <v>157</v>
      </c>
      <c r="B6" s="123">
        <f>C6-1</f>
        <v>55</v>
      </c>
      <c r="C6" s="123">
        <f>D6-2</f>
        <v>56</v>
      </c>
      <c r="D6" s="124">
        <v>58</v>
      </c>
      <c r="E6" s="123">
        <f>D6+2</f>
        <v>60</v>
      </c>
      <c r="F6" s="123">
        <f>E6+2</f>
        <v>62</v>
      </c>
      <c r="G6" s="123">
        <f>F6+1</f>
        <v>63</v>
      </c>
      <c r="H6" s="123">
        <f>G6+1</f>
        <v>64</v>
      </c>
      <c r="I6" s="125"/>
      <c r="J6" s="350"/>
      <c r="K6" s="120"/>
      <c r="L6" s="120"/>
      <c r="M6" s="120" t="s">
        <v>158</v>
      </c>
      <c r="N6" s="120"/>
      <c r="O6" s="120"/>
      <c r="P6" s="121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0" customHeight="1" spans="1:257">
      <c r="A7" s="122" t="s">
        <v>159</v>
      </c>
      <c r="B7" s="123">
        <f t="shared" ref="B7:B9" si="0">C7-4</f>
        <v>82</v>
      </c>
      <c r="C7" s="123">
        <f t="shared" ref="C7:C9" si="1">D7-4</f>
        <v>86</v>
      </c>
      <c r="D7" s="126">
        <v>90</v>
      </c>
      <c r="E7" s="123">
        <f t="shared" ref="E7:E9" si="2">D7+4</f>
        <v>94</v>
      </c>
      <c r="F7" s="123">
        <f>E7+4</f>
        <v>98</v>
      </c>
      <c r="G7" s="123">
        <f t="shared" ref="G7:G9" si="3">F7+6</f>
        <v>104</v>
      </c>
      <c r="H7" s="123">
        <f>G7+6</f>
        <v>110</v>
      </c>
      <c r="I7" s="125"/>
      <c r="J7" s="350"/>
      <c r="K7" s="120"/>
      <c r="L7" s="120"/>
      <c r="M7" s="120" t="s">
        <v>158</v>
      </c>
      <c r="N7" s="120"/>
      <c r="O7" s="120"/>
      <c r="P7" s="121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0" customHeight="1" spans="1:257">
      <c r="A8" s="122" t="s">
        <v>160</v>
      </c>
      <c r="B8" s="127">
        <f t="shared" si="0"/>
        <v>76</v>
      </c>
      <c r="C8" s="127">
        <f t="shared" si="1"/>
        <v>80</v>
      </c>
      <c r="D8" s="126">
        <v>84</v>
      </c>
      <c r="E8" s="127">
        <f t="shared" si="2"/>
        <v>88</v>
      </c>
      <c r="F8" s="127">
        <f>E8+5</f>
        <v>93</v>
      </c>
      <c r="G8" s="127">
        <f t="shared" si="3"/>
        <v>99</v>
      </c>
      <c r="H8" s="127">
        <f>G8+7</f>
        <v>106</v>
      </c>
      <c r="I8" s="125"/>
      <c r="J8" s="350"/>
      <c r="K8" s="120"/>
      <c r="L8" s="120"/>
      <c r="M8" s="120" t="s">
        <v>161</v>
      </c>
      <c r="N8" s="120"/>
      <c r="O8" s="120"/>
      <c r="P8" s="121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0" customHeight="1" spans="1:257">
      <c r="A9" s="122" t="s">
        <v>162</v>
      </c>
      <c r="B9" s="123">
        <f t="shared" si="0"/>
        <v>90</v>
      </c>
      <c r="C9" s="123">
        <f t="shared" si="1"/>
        <v>94</v>
      </c>
      <c r="D9" s="126">
        <v>98</v>
      </c>
      <c r="E9" s="123">
        <f t="shared" si="2"/>
        <v>102</v>
      </c>
      <c r="F9" s="123">
        <f>E9+5</f>
        <v>107</v>
      </c>
      <c r="G9" s="123">
        <f t="shared" si="3"/>
        <v>113</v>
      </c>
      <c r="H9" s="123">
        <f>G9+7</f>
        <v>120</v>
      </c>
      <c r="I9" s="125"/>
      <c r="J9" s="350"/>
      <c r="K9" s="120"/>
      <c r="L9" s="120"/>
      <c r="M9" s="120" t="s">
        <v>163</v>
      </c>
      <c r="N9" s="120"/>
      <c r="O9" s="120"/>
      <c r="P9" s="121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0" customHeight="1" spans="1:257">
      <c r="A10" s="122" t="s">
        <v>164</v>
      </c>
      <c r="B10" s="123">
        <f>C10-1</f>
        <v>36</v>
      </c>
      <c r="C10" s="123">
        <f>D10-1</f>
        <v>37</v>
      </c>
      <c r="D10" s="126">
        <v>38</v>
      </c>
      <c r="E10" s="123">
        <f>D10+1</f>
        <v>39</v>
      </c>
      <c r="F10" s="123">
        <f>E10+1</f>
        <v>40</v>
      </c>
      <c r="G10" s="123">
        <f>F10+1.2</f>
        <v>41.2</v>
      </c>
      <c r="H10" s="123">
        <f>G10+1.2</f>
        <v>42.4</v>
      </c>
      <c r="I10" s="125"/>
      <c r="J10" s="350"/>
      <c r="K10" s="120"/>
      <c r="L10" s="120"/>
      <c r="M10" s="120" t="s">
        <v>165</v>
      </c>
      <c r="N10" s="120"/>
      <c r="O10" s="120"/>
      <c r="P10" s="121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0" customHeight="1" spans="1:257">
      <c r="A11" s="122" t="s">
        <v>166</v>
      </c>
      <c r="B11" s="123">
        <f>C11-0.5</f>
        <v>57.5</v>
      </c>
      <c r="C11" s="123">
        <f>D11-1</f>
        <v>58</v>
      </c>
      <c r="D11" s="128" t="s">
        <v>167</v>
      </c>
      <c r="E11" s="123">
        <f>D11+1</f>
        <v>60</v>
      </c>
      <c r="F11" s="123">
        <f>E11+1</f>
        <v>61</v>
      </c>
      <c r="G11" s="123">
        <f>F11+0.5</f>
        <v>61.5</v>
      </c>
      <c r="H11" s="123">
        <f>G11+0.5</f>
        <v>62</v>
      </c>
      <c r="I11" s="125"/>
      <c r="J11" s="350"/>
      <c r="K11" s="120"/>
      <c r="L11" s="120"/>
      <c r="M11" s="120" t="s">
        <v>168</v>
      </c>
      <c r="N11" s="120"/>
      <c r="O11" s="120"/>
      <c r="P11" s="121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0" customHeight="1" spans="1:257">
      <c r="A12" s="122" t="s">
        <v>169</v>
      </c>
      <c r="B12" s="123">
        <f>C12-0.7</f>
        <v>14.1</v>
      </c>
      <c r="C12" s="123">
        <f>D12-0.7</f>
        <v>14.8</v>
      </c>
      <c r="D12" s="126">
        <v>15.5</v>
      </c>
      <c r="E12" s="123">
        <f>D12+0.7</f>
        <v>16.2</v>
      </c>
      <c r="F12" s="123">
        <f>E12+0.7</f>
        <v>16.9</v>
      </c>
      <c r="G12" s="123">
        <f>F12+1</f>
        <v>17.9</v>
      </c>
      <c r="H12" s="123">
        <f>G12+1</f>
        <v>18.9</v>
      </c>
      <c r="I12" s="125"/>
      <c r="J12" s="350"/>
      <c r="K12" s="120"/>
      <c r="L12" s="120"/>
      <c r="M12" s="120" t="s">
        <v>170</v>
      </c>
      <c r="N12" s="120"/>
      <c r="O12" s="120"/>
      <c r="P12" s="121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0" customHeight="1" spans="1:257">
      <c r="A13" s="122" t="s">
        <v>171</v>
      </c>
      <c r="B13" s="129">
        <f>C13-0.6</f>
        <v>11.8</v>
      </c>
      <c r="C13" s="129">
        <f>D13-0.6</f>
        <v>12.4</v>
      </c>
      <c r="D13" s="126">
        <v>13</v>
      </c>
      <c r="E13" s="129">
        <f>D13+0.6</f>
        <v>13.6</v>
      </c>
      <c r="F13" s="129">
        <f>E13+0.6</f>
        <v>14.2</v>
      </c>
      <c r="G13" s="130">
        <f>F13+0.95</f>
        <v>15.15</v>
      </c>
      <c r="H13" s="130">
        <f>G13+0.95</f>
        <v>16.1</v>
      </c>
      <c r="I13" s="125"/>
      <c r="J13" s="350"/>
      <c r="K13" s="120"/>
      <c r="L13" s="120"/>
      <c r="M13" s="120" t="s">
        <v>158</v>
      </c>
      <c r="N13" s="120"/>
      <c r="O13" s="120"/>
      <c r="P13" s="121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0" customHeight="1" spans="1:257">
      <c r="A14" s="122" t="s">
        <v>172</v>
      </c>
      <c r="B14" s="123">
        <f>C14-0.4</f>
        <v>8.7</v>
      </c>
      <c r="C14" s="123">
        <f>D14-0.4</f>
        <v>9.1</v>
      </c>
      <c r="D14" s="126">
        <v>9.5</v>
      </c>
      <c r="E14" s="123">
        <f>D14+0.4</f>
        <v>9.9</v>
      </c>
      <c r="F14" s="123">
        <f>E14+0.4</f>
        <v>10.3</v>
      </c>
      <c r="G14" s="123">
        <f>F14+0.6</f>
        <v>10.9</v>
      </c>
      <c r="H14" s="123">
        <f>G14+0.6</f>
        <v>11.5</v>
      </c>
      <c r="I14" s="131"/>
      <c r="J14" s="350"/>
      <c r="K14" s="120"/>
      <c r="L14" s="120"/>
      <c r="M14" s="120" t="s">
        <v>158</v>
      </c>
      <c r="N14" s="120"/>
      <c r="O14" s="120"/>
      <c r="P14" s="121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0" customHeight="1" spans="1:257">
      <c r="A15" s="122" t="s">
        <v>173</v>
      </c>
      <c r="B15" s="132">
        <f t="shared" ref="B15:B17" si="4">C15</f>
        <v>1.3</v>
      </c>
      <c r="C15" s="132">
        <f>D15</f>
        <v>1.3</v>
      </c>
      <c r="D15" s="126">
        <v>1.3</v>
      </c>
      <c r="E15" s="132">
        <f t="shared" ref="E15:H15" si="5">D15</f>
        <v>1.3</v>
      </c>
      <c r="F15" s="132">
        <f t="shared" si="5"/>
        <v>1.3</v>
      </c>
      <c r="G15" s="132">
        <f t="shared" si="5"/>
        <v>1.3</v>
      </c>
      <c r="H15" s="132">
        <f t="shared" si="5"/>
        <v>1.3</v>
      </c>
      <c r="I15" s="131"/>
      <c r="J15" s="350"/>
      <c r="K15" s="120"/>
      <c r="L15" s="120"/>
      <c r="M15" s="120" t="s">
        <v>158</v>
      </c>
      <c r="N15" s="120"/>
      <c r="O15" s="120"/>
      <c r="P15" s="121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0" customHeight="1" spans="1:257">
      <c r="A16" s="133" t="s">
        <v>174</v>
      </c>
      <c r="B16" s="132">
        <f t="shared" si="4"/>
        <v>18.6</v>
      </c>
      <c r="C16" s="132">
        <f>D16-0.4</f>
        <v>18.6</v>
      </c>
      <c r="D16" s="126">
        <v>19</v>
      </c>
      <c r="E16" s="132">
        <f>D16+0.4</f>
        <v>19.4</v>
      </c>
      <c r="F16" s="132">
        <f>E16+0.4</f>
        <v>19.8</v>
      </c>
      <c r="G16" s="132">
        <f>F16+0.6</f>
        <v>20.4</v>
      </c>
      <c r="H16" s="132">
        <f>G16+0.6</f>
        <v>21</v>
      </c>
      <c r="I16" s="131"/>
      <c r="J16" s="350"/>
      <c r="K16" s="120"/>
      <c r="L16" s="120"/>
      <c r="M16" s="120" t="s">
        <v>158</v>
      </c>
      <c r="N16" s="120"/>
      <c r="O16" s="120"/>
      <c r="P16" s="121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0" customHeight="1" spans="1:257">
      <c r="A17" s="133" t="s">
        <v>175</v>
      </c>
      <c r="B17" s="132">
        <f t="shared" si="4"/>
        <v>10.3</v>
      </c>
      <c r="C17" s="132">
        <f>D17-0.2</f>
        <v>10.3</v>
      </c>
      <c r="D17" s="126">
        <v>10.5</v>
      </c>
      <c r="E17" s="132">
        <f>D17+0.2</f>
        <v>10.7</v>
      </c>
      <c r="F17" s="132">
        <f>E17+0.2</f>
        <v>10.9</v>
      </c>
      <c r="G17" s="132">
        <f>F17+0.25</f>
        <v>11.15</v>
      </c>
      <c r="H17" s="132">
        <f>G17+0.25</f>
        <v>11.4</v>
      </c>
      <c r="I17" s="134"/>
      <c r="J17" s="350"/>
      <c r="K17" s="120"/>
      <c r="L17" s="120"/>
      <c r="M17" s="120" t="s">
        <v>176</v>
      </c>
      <c r="N17" s="120"/>
      <c r="O17" s="120"/>
      <c r="P17" s="121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0" customHeight="1" spans="1:257">
      <c r="A18" s="135"/>
      <c r="B18" s="136"/>
      <c r="C18" s="136"/>
      <c r="D18" s="136"/>
      <c r="E18" s="137"/>
      <c r="F18" s="136"/>
      <c r="G18" s="136"/>
      <c r="H18" s="136"/>
      <c r="I18" s="138"/>
      <c r="J18" s="357"/>
      <c r="K18" s="358"/>
      <c r="L18" s="358"/>
      <c r="M18" s="358"/>
      <c r="N18" s="358"/>
      <c r="O18" s="358"/>
      <c r="P18" s="142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16.5" spans="1:257">
      <c r="A19" s="359"/>
      <c r="B19" s="359"/>
      <c r="C19" s="360"/>
      <c r="D19" s="360"/>
      <c r="E19" s="360"/>
      <c r="F19" s="361"/>
      <c r="G19" s="360"/>
      <c r="H19" s="360"/>
      <c r="I19" s="360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spans="1:257">
      <c r="A20" s="143" t="s">
        <v>177</v>
      </c>
      <c r="B20" s="143"/>
      <c r="C20" s="144"/>
      <c r="D20" s="144"/>
      <c r="E20" s="144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spans="1:257">
      <c r="C21" s="87"/>
      <c r="D21" s="145" t="s">
        <v>178</v>
      </c>
      <c r="E21" s="245">
        <v>46140</v>
      </c>
      <c r="H21" s="145" t="s">
        <v>179</v>
      </c>
      <c r="I21" s="145"/>
      <c r="J21" s="86" t="s">
        <v>136</v>
      </c>
      <c r="K21" s="86"/>
      <c r="L21" s="86"/>
      <c r="M21" s="145" t="s">
        <v>180</v>
      </c>
      <c r="N21" s="246" t="s">
        <v>139</v>
      </c>
      <c r="O21" s="145"/>
      <c r="P21" s="86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</sheetData>
  <mergeCells count="9">
    <mergeCell ref="A1:P1"/>
    <mergeCell ref="B2:E2"/>
    <mergeCell ref="G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view="pageBreakPreview" zoomScaleNormal="100" workbookViewId="0">
      <selection activeCell="O13" sqref="O13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4">
      <c r="A1" s="151" t="s">
        <v>181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4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49"/>
      <c r="I2" s="251" t="s">
        <v>57</v>
      </c>
      <c r="J2" s="252" t="s">
        <v>56</v>
      </c>
      <c r="K2" s="252"/>
    </row>
    <row r="3" customHeight="1" spans="1:14">
      <c r="A3" s="253" t="s">
        <v>58</v>
      </c>
      <c r="B3" s="254"/>
      <c r="C3" s="255"/>
      <c r="D3" s="256" t="s">
        <v>59</v>
      </c>
      <c r="E3" s="257"/>
      <c r="F3" s="257"/>
      <c r="G3" s="258"/>
      <c r="H3" s="259"/>
      <c r="I3" s="256" t="s">
        <v>60</v>
      </c>
      <c r="J3" s="257"/>
      <c r="K3" s="257"/>
    </row>
    <row r="4" customHeight="1" spans="1:14">
      <c r="A4" s="260" t="s">
        <v>61</v>
      </c>
      <c r="B4" s="261" t="s">
        <v>62</v>
      </c>
      <c r="C4" s="262"/>
      <c r="D4" s="260" t="s">
        <v>63</v>
      </c>
      <c r="E4" s="263"/>
      <c r="F4" s="264">
        <v>46188</v>
      </c>
      <c r="G4" s="265"/>
      <c r="H4" s="266"/>
      <c r="I4" s="260" t="s">
        <v>64</v>
      </c>
      <c r="J4" s="263"/>
      <c r="K4" s="267" t="s">
        <v>65</v>
      </c>
    </row>
    <row r="5" customHeight="1" spans="1:14">
      <c r="A5" s="268" t="s">
        <v>67</v>
      </c>
      <c r="B5" s="267" t="s">
        <v>68</v>
      </c>
      <c r="C5" s="269"/>
      <c r="D5" s="260" t="s">
        <v>69</v>
      </c>
      <c r="E5" s="263"/>
      <c r="F5" s="264">
        <v>46139</v>
      </c>
      <c r="G5" s="265"/>
      <c r="H5" s="266"/>
      <c r="I5" s="260" t="s">
        <v>70</v>
      </c>
      <c r="J5" s="263"/>
      <c r="K5" s="267" t="s">
        <v>65</v>
      </c>
    </row>
    <row r="6" customHeight="1" spans="1:14">
      <c r="A6" s="260" t="s">
        <v>71</v>
      </c>
      <c r="B6" s="270" t="s">
        <v>72</v>
      </c>
      <c r="C6" s="271">
        <v>11</v>
      </c>
      <c r="D6" s="268" t="s">
        <v>73</v>
      </c>
      <c r="E6" s="272"/>
      <c r="F6" s="264">
        <v>46157</v>
      </c>
      <c r="G6" s="265"/>
      <c r="H6" s="266"/>
      <c r="I6" s="260" t="s">
        <v>74</v>
      </c>
      <c r="J6" s="263"/>
      <c r="K6" s="267" t="s">
        <v>65</v>
      </c>
    </row>
    <row r="7" customHeight="1" spans="1:14">
      <c r="A7" s="260" t="s">
        <v>75</v>
      </c>
      <c r="B7" s="273">
        <v>6414</v>
      </c>
      <c r="C7" s="274"/>
      <c r="D7" s="268" t="s">
        <v>76</v>
      </c>
      <c r="E7" s="275"/>
      <c r="F7" s="264">
        <v>46160</v>
      </c>
      <c r="G7" s="265"/>
      <c r="H7" s="266"/>
      <c r="I7" s="260" t="s">
        <v>77</v>
      </c>
      <c r="J7" s="263"/>
      <c r="K7" s="267" t="s">
        <v>65</v>
      </c>
    </row>
    <row r="8" customHeight="1" spans="1:14">
      <c r="A8" s="276" t="s">
        <v>78</v>
      </c>
      <c r="B8" s="277" t="s">
        <v>79</v>
      </c>
      <c r="C8" s="278"/>
      <c r="D8" s="279" t="s">
        <v>80</v>
      </c>
      <c r="E8" s="280"/>
      <c r="F8" s="281">
        <v>46162</v>
      </c>
      <c r="G8" s="282"/>
      <c r="H8" s="283"/>
      <c r="I8" s="279" t="s">
        <v>81</v>
      </c>
      <c r="J8" s="280"/>
      <c r="K8" s="284" t="s">
        <v>65</v>
      </c>
      <c r="N8" s="182"/>
    </row>
    <row r="9" customHeight="1" spans="1:14">
      <c r="A9" s="285" t="s">
        <v>182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4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4">
      <c r="A11" s="268" t="s">
        <v>90</v>
      </c>
      <c r="B11" s="292" t="s">
        <v>85</v>
      </c>
      <c r="C11" s="267" t="s">
        <v>86</v>
      </c>
      <c r="D11" s="275"/>
      <c r="E11" s="272" t="s">
        <v>92</v>
      </c>
      <c r="F11" s="292" t="s">
        <v>85</v>
      </c>
      <c r="G11" s="267" t="s">
        <v>86</v>
      </c>
      <c r="H11" s="292"/>
      <c r="I11" s="272" t="s">
        <v>97</v>
      </c>
      <c r="J11" s="292" t="s">
        <v>85</v>
      </c>
      <c r="K11" s="269" t="s">
        <v>86</v>
      </c>
    </row>
    <row r="12" customHeight="1" spans="1:14">
      <c r="A12" s="279" t="s">
        <v>122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4">
      <c r="A13" s="294" t="s">
        <v>183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4">
      <c r="A14" s="295" t="s">
        <v>184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4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4">
      <c r="A16" s="307"/>
      <c r="B16" s="284"/>
      <c r="C16" s="284"/>
      <c r="D16" s="284"/>
      <c r="E16" s="284"/>
      <c r="F16" s="284"/>
      <c r="G16" s="284"/>
      <c r="H16" s="284"/>
      <c r="I16" s="284"/>
      <c r="J16" s="284"/>
      <c r="K16" s="308"/>
    </row>
    <row r="17" customHeight="1" spans="1:11">
      <c r="A17" s="294" t="s">
        <v>185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9" t="s">
        <v>186</v>
      </c>
      <c r="B18" s="310"/>
      <c r="C18" s="310"/>
      <c r="D18" s="310"/>
      <c r="E18" s="310"/>
      <c r="F18" s="310"/>
      <c r="G18" s="310"/>
      <c r="H18" s="310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4"/>
      <c r="C20" s="284"/>
      <c r="D20" s="284"/>
      <c r="E20" s="284"/>
      <c r="F20" s="284"/>
      <c r="G20" s="284"/>
      <c r="H20" s="284"/>
      <c r="I20" s="284"/>
      <c r="J20" s="284"/>
      <c r="K20" s="308"/>
    </row>
    <row r="21" customHeight="1" spans="1:11">
      <c r="A21" s="311" t="s">
        <v>119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3" t="s">
        <v>120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customHeight="1" spans="1:11">
      <c r="A23" s="171" t="s">
        <v>121</v>
      </c>
      <c r="B23" s="172"/>
      <c r="C23" s="267" t="s">
        <v>65</v>
      </c>
      <c r="D23" s="267" t="s">
        <v>66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12" t="s">
        <v>187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13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customHeight="1" spans="1:11">
      <c r="A26" s="285" t="s">
        <v>128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3" t="s">
        <v>129</v>
      </c>
      <c r="B27" s="288" t="s">
        <v>95</v>
      </c>
      <c r="C27" s="288" t="s">
        <v>96</v>
      </c>
      <c r="D27" s="288" t="s">
        <v>88</v>
      </c>
      <c r="E27" s="254" t="s">
        <v>130</v>
      </c>
      <c r="F27" s="288" t="s">
        <v>95</v>
      </c>
      <c r="G27" s="288" t="s">
        <v>96</v>
      </c>
      <c r="H27" s="288" t="s">
        <v>88</v>
      </c>
      <c r="I27" s="254" t="s">
        <v>131</v>
      </c>
      <c r="J27" s="288" t="s">
        <v>95</v>
      </c>
      <c r="K27" s="291" t="s">
        <v>96</v>
      </c>
    </row>
    <row r="28" customHeight="1" spans="1:11">
      <c r="A28" s="317" t="s">
        <v>87</v>
      </c>
      <c r="B28" s="267" t="s">
        <v>95</v>
      </c>
      <c r="C28" s="267" t="s">
        <v>96</v>
      </c>
      <c r="D28" s="267" t="s">
        <v>88</v>
      </c>
      <c r="E28" s="318" t="s">
        <v>94</v>
      </c>
      <c r="F28" s="267" t="s">
        <v>95</v>
      </c>
      <c r="G28" s="267" t="s">
        <v>96</v>
      </c>
      <c r="H28" s="267" t="s">
        <v>88</v>
      </c>
      <c r="I28" s="318" t="s">
        <v>105</v>
      </c>
      <c r="J28" s="267" t="s">
        <v>95</v>
      </c>
      <c r="K28" s="269" t="s">
        <v>96</v>
      </c>
    </row>
    <row r="29" customHeight="1" spans="1:11">
      <c r="A29" s="260" t="s">
        <v>98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customHeight="1" spans="1:11">
      <c r="A31" s="324" t="s">
        <v>188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 t="s">
        <v>189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21" customHeight="1" spans="1:11">
      <c r="A33" s="328" t="s">
        <v>190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ht="21" customHeight="1" spans="1:11">
      <c r="A34" s="328" t="s">
        <v>191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ht="17.25" customHeight="1" spans="1:11">
      <c r="A43" s="321" t="s">
        <v>127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customHeight="1" spans="1:11">
      <c r="A44" s="324" t="s">
        <v>192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31" t="s">
        <v>122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ht="18" customHeight="1" spans="1:11">
      <c r="A46" s="331" t="s">
        <v>193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ht="21" customHeight="1" spans="1:11">
      <c r="A48" s="334" t="s">
        <v>133</v>
      </c>
      <c r="B48" s="335" t="s">
        <v>134</v>
      </c>
      <c r="C48" s="335"/>
      <c r="D48" s="336" t="s">
        <v>135</v>
      </c>
      <c r="E48" s="336" t="s">
        <v>136</v>
      </c>
      <c r="F48" s="336" t="s">
        <v>137</v>
      </c>
      <c r="G48" s="337">
        <v>46133</v>
      </c>
      <c r="H48" s="338" t="s">
        <v>138</v>
      </c>
      <c r="I48" s="338"/>
      <c r="J48" s="335" t="s">
        <v>139</v>
      </c>
      <c r="K48" s="339"/>
    </row>
    <row r="49" customHeight="1" spans="1:11">
      <c r="A49" s="340" t="s">
        <v>140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ht="21" customHeight="1" spans="1:11">
      <c r="A52" s="334" t="s">
        <v>133</v>
      </c>
      <c r="B52" s="335" t="s">
        <v>134</v>
      </c>
      <c r="C52" s="335"/>
      <c r="D52" s="336" t="s">
        <v>135</v>
      </c>
      <c r="E52" s="336" t="s">
        <v>136</v>
      </c>
      <c r="F52" s="336" t="s">
        <v>137</v>
      </c>
      <c r="G52" s="337">
        <v>46133</v>
      </c>
      <c r="H52" s="338" t="s">
        <v>138</v>
      </c>
      <c r="I52" s="338"/>
      <c r="J52" s="335" t="s">
        <v>139</v>
      </c>
      <c r="K52" s="339"/>
    </row>
  </sheetData>
  <mergeCells count="81">
    <mergeCell ref="A1:K1"/>
    <mergeCell ref="B2:C2"/>
    <mergeCell ref="D2:E2"/>
    <mergeCell ref="F2:H2"/>
    <mergeCell ref="J2:K2"/>
    <mergeCell ref="A3:C3"/>
    <mergeCell ref="D3:H3"/>
    <mergeCell ref="I3:K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A2" sqref="A2:I18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8" width="8.5" style="86" customWidth="1"/>
    <col min="9" max="9" width="5.625" style="86" customWidth="1"/>
    <col min="10" max="15" width="10.625" style="86" customWidth="1"/>
    <col min="16" max="16" width="10.625" style="234" customWidth="1"/>
    <col min="17" max="247" width="9" style="86"/>
    <col min="248" max="16384" width="9" style="89"/>
  </cols>
  <sheetData>
    <row r="1" s="86" customFormat="1" ht="29" customHeight="1" spans="1:250">
      <c r="A1" s="235" t="s">
        <v>142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8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</row>
    <row r="2" s="86" customFormat="1" ht="20" customHeight="1" spans="1:250">
      <c r="A2" s="95" t="s">
        <v>61</v>
      </c>
      <c r="B2" s="96" t="str">
        <f>首期!B4</f>
        <v>TAJJAO92202</v>
      </c>
      <c r="C2" s="97"/>
      <c r="D2" s="97"/>
      <c r="E2" s="96"/>
      <c r="F2" s="98" t="s">
        <v>67</v>
      </c>
      <c r="G2" s="99" t="str">
        <f>首期!B5</f>
        <v>女式长袖T恤</v>
      </c>
      <c r="H2" s="99"/>
      <c r="I2" s="99"/>
      <c r="J2" s="95" t="s">
        <v>57</v>
      </c>
      <c r="K2" s="101"/>
      <c r="L2" s="102" t="s">
        <v>56</v>
      </c>
      <c r="M2" s="102"/>
      <c r="N2" s="102"/>
      <c r="O2" s="102"/>
      <c r="P2" s="103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</row>
    <row r="3" s="86" customFormat="1" spans="1:250">
      <c r="A3" s="104" t="s">
        <v>143</v>
      </c>
      <c r="B3" s="105" t="s">
        <v>144</v>
      </c>
      <c r="C3" s="106"/>
      <c r="D3" s="106"/>
      <c r="E3" s="105"/>
      <c r="F3" s="105"/>
      <c r="G3" s="105"/>
      <c r="H3" s="105"/>
      <c r="I3" s="105"/>
      <c r="J3" s="119"/>
      <c r="K3" s="120"/>
      <c r="L3" s="120"/>
      <c r="M3" s="120"/>
      <c r="N3" s="120"/>
      <c r="O3" s="120"/>
      <c r="P3" s="121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</row>
    <row r="4" s="86" customFormat="1" ht="16.5" spans="1:250">
      <c r="A4" s="104"/>
      <c r="B4" s="111" t="s">
        <v>145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146</v>
      </c>
      <c r="I4" s="113"/>
      <c r="J4" s="114"/>
      <c r="K4" s="115"/>
      <c r="L4" s="115"/>
      <c r="M4" s="115"/>
      <c r="N4" s="115"/>
      <c r="O4" s="115"/>
      <c r="P4" s="23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</row>
    <row r="5" s="86" customFormat="1" ht="20" customHeight="1" spans="1:250">
      <c r="A5" s="104"/>
      <c r="B5" s="118" t="s">
        <v>148</v>
      </c>
      <c r="C5" s="118" t="s">
        <v>149</v>
      </c>
      <c r="D5" s="112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13"/>
      <c r="J5" s="119"/>
      <c r="K5" s="120"/>
      <c r="L5" s="120"/>
      <c r="M5" s="120"/>
      <c r="N5" s="120"/>
      <c r="O5" s="120"/>
      <c r="P5" s="121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</row>
    <row r="6" s="86" customFormat="1" ht="25" customHeight="1" spans="1:250">
      <c r="A6" s="122" t="s">
        <v>157</v>
      </c>
      <c r="B6" s="123">
        <f>C6-1</f>
        <v>55</v>
      </c>
      <c r="C6" s="123">
        <f>D6-2</f>
        <v>56</v>
      </c>
      <c r="D6" s="124">
        <v>58</v>
      </c>
      <c r="E6" s="123">
        <f>D6+2</f>
        <v>60</v>
      </c>
      <c r="F6" s="123">
        <f>E6+2</f>
        <v>62</v>
      </c>
      <c r="G6" s="123">
        <f>F6+1</f>
        <v>63</v>
      </c>
      <c r="H6" s="123">
        <f>G6+1</f>
        <v>64</v>
      </c>
      <c r="I6" s="125"/>
      <c r="J6" s="119"/>
      <c r="K6" s="120"/>
      <c r="L6" s="120"/>
      <c r="M6" s="120"/>
      <c r="N6" s="120"/>
      <c r="O6" s="120"/>
      <c r="P6" s="121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</row>
    <row r="7" s="86" customFormat="1" ht="25" customHeight="1" spans="1:250">
      <c r="A7" s="122" t="s">
        <v>159</v>
      </c>
      <c r="B7" s="123">
        <f t="shared" ref="B7:B9" si="0">C7-4</f>
        <v>82</v>
      </c>
      <c r="C7" s="123">
        <f t="shared" ref="C7:C9" si="1">D7-4</f>
        <v>86</v>
      </c>
      <c r="D7" s="126">
        <v>90</v>
      </c>
      <c r="E7" s="123">
        <f t="shared" ref="E7:E9" si="2">D7+4</f>
        <v>94</v>
      </c>
      <c r="F7" s="123">
        <f>E7+4</f>
        <v>98</v>
      </c>
      <c r="G7" s="123">
        <f t="shared" ref="G7:G9" si="3">F7+6</f>
        <v>104</v>
      </c>
      <c r="H7" s="123">
        <f>G7+6</f>
        <v>110</v>
      </c>
      <c r="I7" s="125"/>
      <c r="J7" s="119"/>
      <c r="K7" s="120"/>
      <c r="L7" s="120"/>
      <c r="M7" s="120"/>
      <c r="N7" s="120"/>
      <c r="O7" s="120"/>
      <c r="P7" s="121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</row>
    <row r="8" s="86" customFormat="1" ht="25" customHeight="1" spans="1:250">
      <c r="A8" s="122" t="s">
        <v>160</v>
      </c>
      <c r="B8" s="127">
        <f t="shared" si="0"/>
        <v>76</v>
      </c>
      <c r="C8" s="127">
        <f t="shared" si="1"/>
        <v>80</v>
      </c>
      <c r="D8" s="126">
        <v>84</v>
      </c>
      <c r="E8" s="127">
        <f t="shared" si="2"/>
        <v>88</v>
      </c>
      <c r="F8" s="127">
        <f>E8+5</f>
        <v>93</v>
      </c>
      <c r="G8" s="127">
        <f t="shared" si="3"/>
        <v>99</v>
      </c>
      <c r="H8" s="127">
        <f>G8+7</f>
        <v>106</v>
      </c>
      <c r="I8" s="125"/>
      <c r="J8" s="119"/>
      <c r="K8" s="120"/>
      <c r="L8" s="120"/>
      <c r="M8" s="120"/>
      <c r="N8" s="120"/>
      <c r="O8" s="120"/>
      <c r="P8" s="121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</row>
    <row r="9" s="86" customFormat="1" ht="25" customHeight="1" spans="1:250">
      <c r="A9" s="122" t="s">
        <v>162</v>
      </c>
      <c r="B9" s="123">
        <f t="shared" si="0"/>
        <v>90</v>
      </c>
      <c r="C9" s="123">
        <f t="shared" si="1"/>
        <v>94</v>
      </c>
      <c r="D9" s="126">
        <v>98</v>
      </c>
      <c r="E9" s="123">
        <f t="shared" si="2"/>
        <v>102</v>
      </c>
      <c r="F9" s="123">
        <f>E9+5</f>
        <v>107</v>
      </c>
      <c r="G9" s="123">
        <f t="shared" si="3"/>
        <v>113</v>
      </c>
      <c r="H9" s="123">
        <f>G9+7</f>
        <v>120</v>
      </c>
      <c r="I9" s="125"/>
      <c r="J9" s="119"/>
      <c r="K9" s="120"/>
      <c r="L9" s="120"/>
      <c r="M9" s="120"/>
      <c r="N9" s="120"/>
      <c r="O9" s="120"/>
      <c r="P9" s="121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</row>
    <row r="10" s="86" customFormat="1" ht="25" customHeight="1" spans="1:250">
      <c r="A10" s="122" t="s">
        <v>164</v>
      </c>
      <c r="B10" s="123">
        <f>C10-1</f>
        <v>36</v>
      </c>
      <c r="C10" s="123">
        <f>D10-1</f>
        <v>37</v>
      </c>
      <c r="D10" s="126">
        <v>38</v>
      </c>
      <c r="E10" s="123">
        <f>D10+1</f>
        <v>39</v>
      </c>
      <c r="F10" s="123">
        <f>E10+1</f>
        <v>40</v>
      </c>
      <c r="G10" s="123">
        <f>F10+1.2</f>
        <v>41.2</v>
      </c>
      <c r="H10" s="123">
        <f>G10+1.2</f>
        <v>42.4</v>
      </c>
      <c r="I10" s="125"/>
      <c r="J10" s="119"/>
      <c r="K10" s="120"/>
      <c r="L10" s="120"/>
      <c r="M10" s="120"/>
      <c r="N10" s="120"/>
      <c r="O10" s="120"/>
      <c r="P10" s="121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</row>
    <row r="11" s="86" customFormat="1" ht="25" customHeight="1" spans="1:250">
      <c r="A11" s="122" t="s">
        <v>166</v>
      </c>
      <c r="B11" s="123">
        <f>C11-0.5</f>
        <v>57.5</v>
      </c>
      <c r="C11" s="123">
        <f>D11-1</f>
        <v>58</v>
      </c>
      <c r="D11" s="128" t="s">
        <v>167</v>
      </c>
      <c r="E11" s="123">
        <f>D11+1</f>
        <v>60</v>
      </c>
      <c r="F11" s="123">
        <f>E11+1</f>
        <v>61</v>
      </c>
      <c r="G11" s="123">
        <f>F11+0.5</f>
        <v>61.5</v>
      </c>
      <c r="H11" s="123">
        <f>G11+0.5</f>
        <v>62</v>
      </c>
      <c r="I11" s="125"/>
      <c r="J11" s="119"/>
      <c r="K11" s="120"/>
      <c r="L11" s="120"/>
      <c r="M11" s="120"/>
      <c r="N11" s="120"/>
      <c r="O11" s="120"/>
      <c r="P11" s="121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</row>
    <row r="12" s="86" customFormat="1" ht="25" customHeight="1" spans="1:250">
      <c r="A12" s="122" t="s">
        <v>169</v>
      </c>
      <c r="B12" s="123">
        <f>C12-0.7</f>
        <v>14.1</v>
      </c>
      <c r="C12" s="123">
        <f>D12-0.7</f>
        <v>14.8</v>
      </c>
      <c r="D12" s="126">
        <v>15.5</v>
      </c>
      <c r="E12" s="123">
        <f>D12+0.7</f>
        <v>16.2</v>
      </c>
      <c r="F12" s="123">
        <f>E12+0.7</f>
        <v>16.9</v>
      </c>
      <c r="G12" s="123">
        <f>F12+1</f>
        <v>17.9</v>
      </c>
      <c r="H12" s="123">
        <f>G12+1</f>
        <v>18.9</v>
      </c>
      <c r="I12" s="125"/>
      <c r="J12" s="119"/>
      <c r="K12" s="120"/>
      <c r="L12" s="120"/>
      <c r="M12" s="120"/>
      <c r="N12" s="120"/>
      <c r="O12" s="120"/>
      <c r="P12" s="121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</row>
    <row r="13" s="86" customFormat="1" ht="25" customHeight="1" spans="1:250">
      <c r="A13" s="122" t="s">
        <v>171</v>
      </c>
      <c r="B13" s="129">
        <f>C13-0.6</f>
        <v>11.8</v>
      </c>
      <c r="C13" s="129">
        <f>D13-0.6</f>
        <v>12.4</v>
      </c>
      <c r="D13" s="126">
        <v>13</v>
      </c>
      <c r="E13" s="129">
        <f>D13+0.6</f>
        <v>13.6</v>
      </c>
      <c r="F13" s="129">
        <f>E13+0.6</f>
        <v>14.2</v>
      </c>
      <c r="G13" s="130">
        <f>F13+0.95</f>
        <v>15.15</v>
      </c>
      <c r="H13" s="130">
        <f>G13+0.95</f>
        <v>16.1</v>
      </c>
      <c r="I13" s="125"/>
      <c r="J13" s="119"/>
      <c r="K13" s="120"/>
      <c r="L13" s="120"/>
      <c r="M13" s="120"/>
      <c r="N13" s="120"/>
      <c r="O13" s="120"/>
      <c r="P13" s="121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</row>
    <row r="14" s="86" customFormat="1" ht="25" customHeight="1" spans="1:250">
      <c r="A14" s="122" t="s">
        <v>172</v>
      </c>
      <c r="B14" s="123">
        <f>C14-0.4</f>
        <v>8.7</v>
      </c>
      <c r="C14" s="123">
        <f>D14-0.4</f>
        <v>9.1</v>
      </c>
      <c r="D14" s="126">
        <v>9.5</v>
      </c>
      <c r="E14" s="123">
        <f>D14+0.4</f>
        <v>9.9</v>
      </c>
      <c r="F14" s="123">
        <f>E14+0.4</f>
        <v>10.3</v>
      </c>
      <c r="G14" s="123">
        <f>F14+0.6</f>
        <v>10.9</v>
      </c>
      <c r="H14" s="123">
        <f>G14+0.6</f>
        <v>11.5</v>
      </c>
      <c r="I14" s="131"/>
      <c r="J14" s="119"/>
      <c r="K14" s="120"/>
      <c r="L14" s="120"/>
      <c r="M14" s="120"/>
      <c r="N14" s="120"/>
      <c r="O14" s="120"/>
      <c r="P14" s="121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</row>
    <row r="15" s="86" customFormat="1" ht="25" customHeight="1" spans="1:250">
      <c r="A15" s="122" t="s">
        <v>173</v>
      </c>
      <c r="B15" s="132">
        <f t="shared" ref="B15:B17" si="4">C15</f>
        <v>1.3</v>
      </c>
      <c r="C15" s="132">
        <f>D15</f>
        <v>1.3</v>
      </c>
      <c r="D15" s="126">
        <v>1.3</v>
      </c>
      <c r="E15" s="132">
        <f t="shared" ref="E15:H15" si="5">D15</f>
        <v>1.3</v>
      </c>
      <c r="F15" s="132">
        <f t="shared" si="5"/>
        <v>1.3</v>
      </c>
      <c r="G15" s="132">
        <f t="shared" si="5"/>
        <v>1.3</v>
      </c>
      <c r="H15" s="132">
        <f t="shared" si="5"/>
        <v>1.3</v>
      </c>
      <c r="I15" s="131"/>
      <c r="J15" s="119"/>
      <c r="K15" s="120"/>
      <c r="L15" s="120"/>
      <c r="M15" s="120"/>
      <c r="N15" s="120"/>
      <c r="O15" s="120"/>
      <c r="P15" s="121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</row>
    <row r="16" s="86" customFormat="1" ht="25" customHeight="1" spans="1:250">
      <c r="A16" s="133" t="s">
        <v>174</v>
      </c>
      <c r="B16" s="132">
        <f t="shared" si="4"/>
        <v>18.6</v>
      </c>
      <c r="C16" s="132">
        <f>D16-0.4</f>
        <v>18.6</v>
      </c>
      <c r="D16" s="126">
        <v>19</v>
      </c>
      <c r="E16" s="132">
        <f>D16+0.4</f>
        <v>19.4</v>
      </c>
      <c r="F16" s="132">
        <f>E16+0.4</f>
        <v>19.8</v>
      </c>
      <c r="G16" s="132">
        <f>F16+0.6</f>
        <v>20.4</v>
      </c>
      <c r="H16" s="132">
        <f>G16+0.6</f>
        <v>21</v>
      </c>
      <c r="I16" s="131"/>
      <c r="J16" s="119"/>
      <c r="K16" s="120"/>
      <c r="L16" s="120"/>
      <c r="M16" s="120"/>
      <c r="N16" s="120"/>
      <c r="O16" s="120"/>
      <c r="P16" s="121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</row>
    <row r="17" s="86" customFormat="1" ht="25" customHeight="1" spans="1:250">
      <c r="A17" s="133" t="s">
        <v>175</v>
      </c>
      <c r="B17" s="132">
        <f t="shared" si="4"/>
        <v>10.3</v>
      </c>
      <c r="C17" s="132">
        <f>D17-0.2</f>
        <v>10.3</v>
      </c>
      <c r="D17" s="126">
        <v>10.5</v>
      </c>
      <c r="E17" s="132">
        <f>D17+0.2</f>
        <v>10.7</v>
      </c>
      <c r="F17" s="132">
        <f>E17+0.2</f>
        <v>10.9</v>
      </c>
      <c r="G17" s="132">
        <f>F17+0.25</f>
        <v>11.15</v>
      </c>
      <c r="H17" s="132">
        <f>G17+0.25</f>
        <v>11.4</v>
      </c>
      <c r="I17" s="134"/>
      <c r="J17" s="119"/>
      <c r="K17" s="120"/>
      <c r="L17" s="120"/>
      <c r="M17" s="120"/>
      <c r="N17" s="120"/>
      <c r="O17" s="120"/>
      <c r="P17" s="121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</row>
    <row r="18" s="86" customFormat="1" ht="25" customHeight="1" spans="1:250">
      <c r="A18" s="135"/>
      <c r="B18" s="136"/>
      <c r="C18" s="136"/>
      <c r="D18" s="136"/>
      <c r="E18" s="137"/>
      <c r="F18" s="136"/>
      <c r="G18" s="136"/>
      <c r="H18" s="136"/>
      <c r="I18" s="138"/>
      <c r="J18" s="240"/>
      <c r="K18" s="241"/>
      <c r="L18" s="241"/>
      <c r="M18" s="241"/>
      <c r="N18" s="241"/>
      <c r="O18" s="241"/>
      <c r="P18" s="242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</row>
    <row r="19" s="86" customFormat="1" spans="1:250">
      <c r="C19" s="87"/>
      <c r="I19" s="145"/>
      <c r="J19" s="243"/>
      <c r="K19" s="243"/>
      <c r="L19" s="145"/>
      <c r="M19" s="145"/>
      <c r="N19" s="145"/>
      <c r="O19" s="145"/>
      <c r="P19" s="244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</row>
    <row r="20" spans="1:250">
      <c r="F20" s="145" t="s">
        <v>178</v>
      </c>
      <c r="G20" s="145"/>
      <c r="H20" s="245">
        <v>46133</v>
      </c>
      <c r="J20" s="145" t="s">
        <v>179</v>
      </c>
      <c r="K20" s="145"/>
      <c r="L20" s="86" t="s">
        <v>136</v>
      </c>
      <c r="N20" s="145" t="s">
        <v>180</v>
      </c>
      <c r="O20" s="246" t="s">
        <v>139</v>
      </c>
      <c r="P20" s="246"/>
    </row>
  </sheetData>
  <mergeCells count="7">
    <mergeCell ref="A1:O1"/>
    <mergeCell ref="B2:E2"/>
    <mergeCell ref="G2:I2"/>
    <mergeCell ref="L2:P2"/>
    <mergeCell ref="B3:I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3" width="10.125" style="150"/>
    <col min="14" max="14" width="12.625" style="150"/>
    <col min="15" max="16384" width="10.125" style="150"/>
  </cols>
  <sheetData>
    <row r="1" ht="23.25" spans="1:13">
      <c r="A1" s="151" t="s">
        <v>194</v>
      </c>
      <c r="B1" s="151"/>
      <c r="C1" s="151"/>
      <c r="D1" s="151"/>
      <c r="E1" s="151"/>
      <c r="F1" s="151"/>
      <c r="G1" s="152"/>
      <c r="H1" s="152"/>
      <c r="I1" s="151"/>
      <c r="J1" s="151"/>
      <c r="K1" s="151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tr">
        <f>首期!B4</f>
        <v>TAJJAO92202</v>
      </c>
      <c r="F2" s="157" t="s">
        <v>195</v>
      </c>
      <c r="G2" s="158" t="s">
        <v>196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2925</v>
      </c>
      <c r="C3" s="163"/>
      <c r="D3" s="164" t="s">
        <v>197</v>
      </c>
      <c r="E3" s="165">
        <v>46142</v>
      </c>
      <c r="F3" s="166"/>
      <c r="G3" s="167"/>
      <c r="H3" s="168" t="s">
        <v>198</v>
      </c>
      <c r="I3" s="169"/>
      <c r="J3" s="169"/>
      <c r="K3" s="170"/>
    </row>
    <row r="4" ht="18" customHeight="1" spans="1:13">
      <c r="A4" s="171" t="s">
        <v>71</v>
      </c>
      <c r="B4" s="163">
        <v>1</v>
      </c>
      <c r="C4" s="163">
        <v>6</v>
      </c>
      <c r="D4" s="172" t="s">
        <v>199</v>
      </c>
      <c r="E4" s="166" t="s">
        <v>200</v>
      </c>
      <c r="F4" s="166"/>
      <c r="G4" s="166"/>
      <c r="H4" s="172" t="s">
        <v>201</v>
      </c>
      <c r="I4" s="172"/>
      <c r="J4" s="173" t="s">
        <v>65</v>
      </c>
      <c r="K4" s="174" t="s">
        <v>66</v>
      </c>
    </row>
    <row r="5" ht="18" customHeight="1" spans="1:13">
      <c r="A5" s="171" t="s">
        <v>202</v>
      </c>
      <c r="B5" s="163">
        <v>1</v>
      </c>
      <c r="C5" s="163"/>
      <c r="D5" s="164" t="s">
        <v>203</v>
      </c>
      <c r="E5" s="164"/>
      <c r="G5" s="164"/>
      <c r="H5" s="172" t="s">
        <v>204</v>
      </c>
      <c r="I5" s="172"/>
      <c r="J5" s="173" t="s">
        <v>65</v>
      </c>
      <c r="K5" s="174" t="s">
        <v>66</v>
      </c>
    </row>
    <row r="6" ht="18" customHeight="1" spans="1:13">
      <c r="A6" s="175" t="s">
        <v>205</v>
      </c>
      <c r="B6" s="176">
        <v>125</v>
      </c>
      <c r="C6" s="176"/>
      <c r="D6" s="177" t="s">
        <v>206</v>
      </c>
      <c r="E6" s="178">
        <v>2040</v>
      </c>
      <c r="F6" s="178"/>
      <c r="G6" s="177"/>
      <c r="H6" s="179" t="s">
        <v>207</v>
      </c>
      <c r="I6" s="179"/>
      <c r="J6" s="180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208</v>
      </c>
      <c r="B8" s="187" t="s">
        <v>209</v>
      </c>
      <c r="C8" s="187" t="s">
        <v>210</v>
      </c>
      <c r="D8" s="187" t="s">
        <v>211</v>
      </c>
      <c r="E8" s="187" t="s">
        <v>212</v>
      </c>
      <c r="F8" s="187" t="s">
        <v>213</v>
      </c>
      <c r="G8" s="188" t="s">
        <v>214</v>
      </c>
      <c r="H8" s="189"/>
      <c r="I8" s="189"/>
      <c r="J8" s="189"/>
      <c r="K8" s="190"/>
    </row>
    <row r="9" ht="18" customHeight="1" spans="1:13">
      <c r="A9" s="171" t="s">
        <v>215</v>
      </c>
      <c r="B9" s="172"/>
      <c r="C9" s="173" t="s">
        <v>65</v>
      </c>
      <c r="D9" s="173" t="s">
        <v>66</v>
      </c>
      <c r="E9" s="164" t="s">
        <v>216</v>
      </c>
      <c r="F9" s="191" t="s">
        <v>217</v>
      </c>
      <c r="G9" s="192"/>
      <c r="H9" s="193"/>
      <c r="I9" s="193"/>
      <c r="J9" s="193"/>
      <c r="K9" s="194"/>
    </row>
    <row r="10" ht="18" customHeight="1" spans="1:13">
      <c r="A10" s="171" t="s">
        <v>218</v>
      </c>
      <c r="B10" s="172"/>
      <c r="C10" s="173" t="s">
        <v>65</v>
      </c>
      <c r="D10" s="173" t="s">
        <v>66</v>
      </c>
      <c r="E10" s="164" t="s">
        <v>219</v>
      </c>
      <c r="F10" s="191" t="s">
        <v>220</v>
      </c>
      <c r="G10" s="192" t="s">
        <v>221</v>
      </c>
      <c r="H10" s="193"/>
      <c r="I10" s="193"/>
      <c r="J10" s="193"/>
      <c r="K10" s="194"/>
    </row>
    <row r="11" ht="18" customHeight="1" spans="1:13">
      <c r="A11" s="195" t="s">
        <v>182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ht="18" customHeight="1" spans="1:13">
      <c r="A12" s="162" t="s">
        <v>89</v>
      </c>
      <c r="B12" s="173" t="s">
        <v>85</v>
      </c>
      <c r="C12" s="173" t="s">
        <v>86</v>
      </c>
      <c r="D12" s="191"/>
      <c r="E12" s="164" t="s">
        <v>87</v>
      </c>
      <c r="F12" s="173" t="s">
        <v>85</v>
      </c>
      <c r="G12" s="173" t="s">
        <v>86</v>
      </c>
      <c r="H12" s="173"/>
      <c r="I12" s="164" t="s">
        <v>222</v>
      </c>
      <c r="J12" s="173" t="s">
        <v>85</v>
      </c>
      <c r="K12" s="174" t="s">
        <v>86</v>
      </c>
    </row>
    <row r="13" ht="18" customHeight="1" spans="1:13">
      <c r="A13" s="162" t="s">
        <v>92</v>
      </c>
      <c r="B13" s="173" t="s">
        <v>85</v>
      </c>
      <c r="C13" s="173" t="s">
        <v>86</v>
      </c>
      <c r="D13" s="191"/>
      <c r="E13" s="164" t="s">
        <v>97</v>
      </c>
      <c r="F13" s="173" t="s">
        <v>85</v>
      </c>
      <c r="G13" s="173" t="s">
        <v>86</v>
      </c>
      <c r="H13" s="173"/>
      <c r="I13" s="164" t="s">
        <v>223</v>
      </c>
      <c r="J13" s="173" t="s">
        <v>85</v>
      </c>
      <c r="K13" s="174" t="s">
        <v>86</v>
      </c>
    </row>
    <row r="14" ht="18" customHeight="1" spans="1:13">
      <c r="A14" s="175" t="s">
        <v>224</v>
      </c>
      <c r="B14" s="180" t="s">
        <v>85</v>
      </c>
      <c r="C14" s="180" t="s">
        <v>86</v>
      </c>
      <c r="D14" s="198"/>
      <c r="E14" s="177" t="s">
        <v>225</v>
      </c>
      <c r="F14" s="180" t="s">
        <v>85</v>
      </c>
      <c r="G14" s="180" t="s">
        <v>86</v>
      </c>
      <c r="H14" s="180"/>
      <c r="I14" s="177" t="s">
        <v>226</v>
      </c>
      <c r="J14" s="180" t="s">
        <v>85</v>
      </c>
      <c r="K14" s="181" t="s">
        <v>86</v>
      </c>
    </row>
    <row r="15" ht="18" customHeight="1" spans="1:13">
      <c r="A15" s="183"/>
      <c r="B15" s="199"/>
      <c r="C15" s="199"/>
      <c r="D15" s="184"/>
      <c r="E15" s="183"/>
      <c r="F15" s="199"/>
      <c r="G15" s="199"/>
      <c r="H15" s="199"/>
      <c r="I15" s="183"/>
      <c r="J15" s="199"/>
      <c r="K15" s="199"/>
    </row>
    <row r="16" s="148" customFormat="1" ht="18" customHeight="1" spans="1:13">
      <c r="A16" s="153" t="s">
        <v>227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1"/>
    </row>
    <row r="17" ht="18" customHeight="1" spans="1:11">
      <c r="A17" s="171" t="s">
        <v>228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2"/>
    </row>
    <row r="18" ht="18" customHeight="1" spans="1:11">
      <c r="A18" s="171" t="s">
        <v>229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2"/>
    </row>
    <row r="19" ht="22" customHeight="1" spans="1:11">
      <c r="A19" s="203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2" customHeigh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ht="22" customHeigh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6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9"/>
    </row>
    <row r="24" ht="18" customHeight="1" spans="1:11">
      <c r="A24" s="171" t="s">
        <v>121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10" t="s">
        <v>230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ht="20" customHeight="1" spans="1:11">
      <c r="A27" s="214" t="s">
        <v>231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5" t="s">
        <v>232</v>
      </c>
    </row>
    <row r="28" ht="23" customHeight="1" spans="1:11">
      <c r="A28" s="204" t="s">
        <v>233</v>
      </c>
      <c r="B28" s="205"/>
      <c r="C28" s="205"/>
      <c r="D28" s="205"/>
      <c r="E28" s="205"/>
      <c r="F28" s="205"/>
      <c r="G28" s="205"/>
      <c r="H28" s="205"/>
      <c r="I28" s="205"/>
      <c r="J28" s="216"/>
      <c r="K28" s="217">
        <v>1</v>
      </c>
    </row>
    <row r="29" ht="23" customHeight="1" spans="1:11">
      <c r="A29" s="204" t="s">
        <v>234</v>
      </c>
      <c r="B29" s="205"/>
      <c r="C29" s="205"/>
      <c r="D29" s="205"/>
      <c r="E29" s="205"/>
      <c r="F29" s="205"/>
      <c r="G29" s="205"/>
      <c r="H29" s="205"/>
      <c r="I29" s="205"/>
      <c r="J29" s="216"/>
      <c r="K29" s="194">
        <v>1</v>
      </c>
    </row>
    <row r="30" ht="23" customHeight="1" spans="1:11">
      <c r="A30" s="204" t="s">
        <v>235</v>
      </c>
      <c r="B30" s="205"/>
      <c r="C30" s="205"/>
      <c r="D30" s="205"/>
      <c r="E30" s="205"/>
      <c r="F30" s="205"/>
      <c r="G30" s="205"/>
      <c r="H30" s="205"/>
      <c r="I30" s="205"/>
      <c r="J30" s="216"/>
      <c r="K30" s="194">
        <v>1</v>
      </c>
    </row>
    <row r="31" ht="23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16"/>
      <c r="K31" s="194"/>
    </row>
    <row r="32" ht="23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16"/>
      <c r="K32" s="218"/>
    </row>
    <row r="33" ht="23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16"/>
      <c r="K33" s="219"/>
    </row>
    <row r="34" ht="23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16"/>
      <c r="K34" s="194"/>
    </row>
    <row r="35" ht="23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16"/>
      <c r="K35" s="220"/>
    </row>
    <row r="36" ht="23" customHeight="1" spans="1:11">
      <c r="A36" s="221" t="s">
        <v>236</v>
      </c>
      <c r="B36" s="222"/>
      <c r="C36" s="222"/>
      <c r="D36" s="222"/>
      <c r="E36" s="222"/>
      <c r="F36" s="222"/>
      <c r="G36" s="222"/>
      <c r="H36" s="222"/>
      <c r="I36" s="222"/>
      <c r="J36" s="223"/>
      <c r="K36" s="224">
        <f>SUM(K28:K35)</f>
        <v>3</v>
      </c>
    </row>
    <row r="37" ht="18.75" customHeight="1" spans="1:11">
      <c r="A37" s="225" t="s">
        <v>237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="149" customFormat="1" ht="18.75" customHeight="1" spans="1:11">
      <c r="A38" s="171" t="s">
        <v>238</v>
      </c>
      <c r="B38" s="172"/>
      <c r="C38" s="172"/>
      <c r="D38" s="169" t="s">
        <v>239</v>
      </c>
      <c r="E38" s="169"/>
      <c r="F38" s="228" t="s">
        <v>240</v>
      </c>
      <c r="G38" s="229"/>
      <c r="H38" s="172" t="s">
        <v>241</v>
      </c>
      <c r="I38" s="172"/>
      <c r="J38" s="172" t="s">
        <v>242</v>
      </c>
      <c r="K38" s="202"/>
    </row>
    <row r="39" ht="18.75" customHeight="1" spans="1:11">
      <c r="A39" s="171" t="s">
        <v>122</v>
      </c>
      <c r="B39" s="172" t="s">
        <v>243</v>
      </c>
      <c r="C39" s="172"/>
      <c r="D39" s="172"/>
      <c r="E39" s="172"/>
      <c r="F39" s="172"/>
      <c r="G39" s="172"/>
      <c r="H39" s="172"/>
      <c r="I39" s="172"/>
      <c r="J39" s="172"/>
      <c r="K39" s="20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2"/>
    </row>
    <row r="42" ht="32.1" customHeight="1" spans="1:11">
      <c r="A42" s="175" t="s">
        <v>133</v>
      </c>
      <c r="B42" s="230" t="s">
        <v>244</v>
      </c>
      <c r="C42" s="230"/>
      <c r="D42" s="177" t="s">
        <v>245</v>
      </c>
      <c r="E42" s="198" t="s">
        <v>136</v>
      </c>
      <c r="F42" s="177" t="s">
        <v>137</v>
      </c>
      <c r="G42" s="231">
        <v>46138</v>
      </c>
      <c r="H42" s="232" t="s">
        <v>138</v>
      </c>
      <c r="I42" s="232"/>
      <c r="J42" s="230" t="s">
        <v>139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L26" sqref="L26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7" width="9.125" style="86" customWidth="1"/>
    <col min="8" max="8" width="8.5" style="86" customWidth="1"/>
    <col min="9" max="9" width="5.375" style="86" customWidth="1"/>
    <col min="10" max="10" width="2.75" style="86" customWidth="1"/>
    <col min="11" max="14" width="13.625" style="86" customWidth="1"/>
    <col min="15" max="17" width="13.625" style="88" customWidth="1"/>
    <col min="18" max="254" width="9" style="86"/>
    <col min="255" max="16384" width="9" style="89"/>
  </cols>
  <sheetData>
    <row r="1" s="86" customFormat="1" ht="29" customHeight="1" spans="1:257">
      <c r="A1" s="90" t="s">
        <v>142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4"/>
      <c r="P1" s="94"/>
      <c r="Q1" s="94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95" t="s">
        <v>61</v>
      </c>
      <c r="B2" s="96" t="str">
        <f>首期!B4</f>
        <v>TAJJAO92202</v>
      </c>
      <c r="C2" s="97"/>
      <c r="D2" s="97"/>
      <c r="E2" s="96"/>
      <c r="F2" s="98" t="s">
        <v>67</v>
      </c>
      <c r="G2" s="99" t="str">
        <f>首期!B5</f>
        <v>女式长袖T恤</v>
      </c>
      <c r="H2" s="99"/>
      <c r="I2" s="99"/>
      <c r="J2" s="100"/>
      <c r="K2" s="95" t="s">
        <v>57</v>
      </c>
      <c r="L2" s="101"/>
      <c r="M2" s="101"/>
      <c r="N2" s="101"/>
      <c r="O2" s="102"/>
      <c r="P2" s="102"/>
      <c r="Q2" s="103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104" t="s">
        <v>143</v>
      </c>
      <c r="B3" s="105" t="s">
        <v>144</v>
      </c>
      <c r="C3" s="106"/>
      <c r="D3" s="106"/>
      <c r="E3" s="105"/>
      <c r="F3" s="105"/>
      <c r="G3" s="105"/>
      <c r="H3" s="105"/>
      <c r="I3" s="105"/>
      <c r="J3" s="107"/>
      <c r="K3" s="108"/>
      <c r="L3" s="109"/>
      <c r="M3" s="109"/>
      <c r="N3" s="109"/>
      <c r="O3" s="109"/>
      <c r="P3" s="109"/>
      <c r="Q3" s="110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104"/>
      <c r="B4" s="111" t="s">
        <v>145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114</v>
      </c>
      <c r="H4" s="111" t="s">
        <v>146</v>
      </c>
      <c r="I4" s="113" t="s">
        <v>147</v>
      </c>
      <c r="J4" s="107"/>
      <c r="K4" s="114"/>
      <c r="L4" s="115"/>
      <c r="M4" s="115"/>
      <c r="N4" s="115"/>
      <c r="O4" s="116"/>
      <c r="P4" s="116"/>
      <c r="Q4" s="117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104"/>
      <c r="B5" s="118" t="s">
        <v>148</v>
      </c>
      <c r="C5" s="118" t="s">
        <v>149</v>
      </c>
      <c r="D5" s="112" t="s">
        <v>150</v>
      </c>
      <c r="E5" s="118" t="s">
        <v>151</v>
      </c>
      <c r="F5" s="118" t="s">
        <v>152</v>
      </c>
      <c r="G5" s="118" t="s">
        <v>153</v>
      </c>
      <c r="H5" s="118" t="s">
        <v>154</v>
      </c>
      <c r="I5" s="113"/>
      <c r="J5" s="107"/>
      <c r="K5" s="119"/>
      <c r="L5" s="120"/>
      <c r="M5" s="120"/>
      <c r="N5" s="120"/>
      <c r="O5" s="120"/>
      <c r="P5" s="120"/>
      <c r="Q5" s="121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1" customHeight="1" spans="1:257">
      <c r="A6" s="122" t="s">
        <v>157</v>
      </c>
      <c r="B6" s="123">
        <f>C6-1</f>
        <v>55</v>
      </c>
      <c r="C6" s="123">
        <f>D6-2</f>
        <v>56</v>
      </c>
      <c r="D6" s="124">
        <v>58</v>
      </c>
      <c r="E6" s="123">
        <f>D6+2</f>
        <v>60</v>
      </c>
      <c r="F6" s="123">
        <f>E6+2</f>
        <v>62</v>
      </c>
      <c r="G6" s="123">
        <f>F6+1</f>
        <v>63</v>
      </c>
      <c r="H6" s="123">
        <f>G6+1</f>
        <v>64</v>
      </c>
      <c r="I6" s="125"/>
      <c r="J6" s="107"/>
      <c r="K6" s="119"/>
      <c r="L6" s="120"/>
      <c r="M6" s="120"/>
      <c r="N6" s="120"/>
      <c r="O6" s="120"/>
      <c r="P6" s="120"/>
      <c r="Q6" s="121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1" customHeight="1" spans="1:257">
      <c r="A7" s="122" t="s">
        <v>159</v>
      </c>
      <c r="B7" s="123">
        <f t="shared" ref="B7:B9" si="0">C7-4</f>
        <v>82</v>
      </c>
      <c r="C7" s="123">
        <f t="shared" ref="C7:C9" si="1">D7-4</f>
        <v>86</v>
      </c>
      <c r="D7" s="126">
        <v>90</v>
      </c>
      <c r="E7" s="123">
        <f t="shared" ref="E7:E9" si="2">D7+4</f>
        <v>94</v>
      </c>
      <c r="F7" s="123">
        <f>E7+4</f>
        <v>98</v>
      </c>
      <c r="G7" s="123">
        <f t="shared" ref="G7:G9" si="3">F7+6</f>
        <v>104</v>
      </c>
      <c r="H7" s="123">
        <f>G7+6</f>
        <v>110</v>
      </c>
      <c r="I7" s="125"/>
      <c r="J7" s="107"/>
      <c r="K7" s="119"/>
      <c r="L7" s="120"/>
      <c r="M7" s="120"/>
      <c r="N7" s="120"/>
      <c r="O7" s="120"/>
      <c r="P7" s="120"/>
      <c r="Q7" s="121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1" customHeight="1" spans="1:257">
      <c r="A8" s="122" t="s">
        <v>160</v>
      </c>
      <c r="B8" s="127">
        <f t="shared" si="0"/>
        <v>76</v>
      </c>
      <c r="C8" s="127">
        <f t="shared" si="1"/>
        <v>80</v>
      </c>
      <c r="D8" s="126">
        <v>84</v>
      </c>
      <c r="E8" s="127">
        <f t="shared" si="2"/>
        <v>88</v>
      </c>
      <c r="F8" s="127">
        <f>E8+5</f>
        <v>93</v>
      </c>
      <c r="G8" s="127">
        <f t="shared" si="3"/>
        <v>99</v>
      </c>
      <c r="H8" s="127">
        <f>G8+7</f>
        <v>106</v>
      </c>
      <c r="I8" s="125"/>
      <c r="J8" s="107"/>
      <c r="K8" s="119"/>
      <c r="L8" s="120"/>
      <c r="M8" s="120"/>
      <c r="N8" s="120"/>
      <c r="O8" s="120"/>
      <c r="P8" s="120"/>
      <c r="Q8" s="121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1" customHeight="1" spans="1:257">
      <c r="A9" s="122" t="s">
        <v>162</v>
      </c>
      <c r="B9" s="123">
        <f t="shared" si="0"/>
        <v>90</v>
      </c>
      <c r="C9" s="123">
        <f t="shared" si="1"/>
        <v>94</v>
      </c>
      <c r="D9" s="126">
        <v>98</v>
      </c>
      <c r="E9" s="123">
        <f t="shared" si="2"/>
        <v>102</v>
      </c>
      <c r="F9" s="123">
        <f>E9+5</f>
        <v>107</v>
      </c>
      <c r="G9" s="123">
        <f t="shared" si="3"/>
        <v>113</v>
      </c>
      <c r="H9" s="123">
        <f>G9+7</f>
        <v>120</v>
      </c>
      <c r="I9" s="125"/>
      <c r="J9" s="107"/>
      <c r="K9" s="119"/>
      <c r="L9" s="120"/>
      <c r="M9" s="120"/>
      <c r="N9" s="120"/>
      <c r="O9" s="120"/>
      <c r="P9" s="120"/>
      <c r="Q9" s="121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1" customHeight="1" spans="1:257">
      <c r="A10" s="122" t="s">
        <v>164</v>
      </c>
      <c r="B10" s="123">
        <f>C10-1</f>
        <v>36</v>
      </c>
      <c r="C10" s="123">
        <f>D10-1</f>
        <v>37</v>
      </c>
      <c r="D10" s="126">
        <v>38</v>
      </c>
      <c r="E10" s="123">
        <f>D10+1</f>
        <v>39</v>
      </c>
      <c r="F10" s="123">
        <f>E10+1</f>
        <v>40</v>
      </c>
      <c r="G10" s="123">
        <f>F10+1.2</f>
        <v>41.2</v>
      </c>
      <c r="H10" s="123">
        <f>G10+1.2</f>
        <v>42.4</v>
      </c>
      <c r="I10" s="125"/>
      <c r="J10" s="107"/>
      <c r="K10" s="119"/>
      <c r="L10" s="120"/>
      <c r="M10" s="120"/>
      <c r="N10" s="120"/>
      <c r="O10" s="120"/>
      <c r="P10" s="120"/>
      <c r="Q10" s="121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1" customHeight="1" spans="1:257">
      <c r="A11" s="122" t="s">
        <v>166</v>
      </c>
      <c r="B11" s="123">
        <f>C11-0.5</f>
        <v>57.5</v>
      </c>
      <c r="C11" s="123">
        <f>D11-1</f>
        <v>58</v>
      </c>
      <c r="D11" s="128" t="s">
        <v>167</v>
      </c>
      <c r="E11" s="123">
        <f>D11+1</f>
        <v>60</v>
      </c>
      <c r="F11" s="123">
        <f>E11+1</f>
        <v>61</v>
      </c>
      <c r="G11" s="123">
        <f>F11+0.5</f>
        <v>61.5</v>
      </c>
      <c r="H11" s="123">
        <f>G11+0.5</f>
        <v>62</v>
      </c>
      <c r="I11" s="125"/>
      <c r="J11" s="107"/>
      <c r="K11" s="119"/>
      <c r="L11" s="120"/>
      <c r="M11" s="120"/>
      <c r="N11" s="120"/>
      <c r="O11" s="120"/>
      <c r="P11" s="120"/>
      <c r="Q11" s="121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1" customHeight="1" spans="1:257">
      <c r="A12" s="122" t="s">
        <v>169</v>
      </c>
      <c r="B12" s="123">
        <f>C12-0.7</f>
        <v>14.1</v>
      </c>
      <c r="C12" s="123">
        <f>D12-0.7</f>
        <v>14.8</v>
      </c>
      <c r="D12" s="126">
        <v>15.5</v>
      </c>
      <c r="E12" s="123">
        <f>D12+0.7</f>
        <v>16.2</v>
      </c>
      <c r="F12" s="123">
        <f>E12+0.7</f>
        <v>16.9</v>
      </c>
      <c r="G12" s="123">
        <f>F12+1</f>
        <v>17.9</v>
      </c>
      <c r="H12" s="123">
        <f>G12+1</f>
        <v>18.9</v>
      </c>
      <c r="I12" s="125"/>
      <c r="J12" s="107"/>
      <c r="K12" s="119"/>
      <c r="L12" s="120"/>
      <c r="M12" s="120"/>
      <c r="N12" s="120"/>
      <c r="O12" s="120"/>
      <c r="P12" s="120"/>
      <c r="Q12" s="121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1" customHeight="1" spans="1:257">
      <c r="A13" s="122" t="s">
        <v>171</v>
      </c>
      <c r="B13" s="129">
        <f>C13-0.6</f>
        <v>11.8</v>
      </c>
      <c r="C13" s="129">
        <f>D13-0.6</f>
        <v>12.4</v>
      </c>
      <c r="D13" s="126">
        <v>13</v>
      </c>
      <c r="E13" s="129">
        <f>D13+0.6</f>
        <v>13.6</v>
      </c>
      <c r="F13" s="129">
        <f>E13+0.6</f>
        <v>14.2</v>
      </c>
      <c r="G13" s="130">
        <f>F13+0.95</f>
        <v>15.15</v>
      </c>
      <c r="H13" s="130">
        <f>G13+0.95</f>
        <v>16.1</v>
      </c>
      <c r="I13" s="125"/>
      <c r="J13" s="107"/>
      <c r="K13" s="119"/>
      <c r="L13" s="120"/>
      <c r="M13" s="120"/>
      <c r="N13" s="120"/>
      <c r="O13" s="120"/>
      <c r="P13" s="120"/>
      <c r="Q13" s="121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1" customHeight="1" spans="1:257">
      <c r="A14" s="122" t="s">
        <v>172</v>
      </c>
      <c r="B14" s="123">
        <f>C14-0.4</f>
        <v>8.7</v>
      </c>
      <c r="C14" s="123">
        <f>D14-0.4</f>
        <v>9.1</v>
      </c>
      <c r="D14" s="126">
        <v>9.5</v>
      </c>
      <c r="E14" s="123">
        <f>D14+0.4</f>
        <v>9.9</v>
      </c>
      <c r="F14" s="123">
        <f>E14+0.4</f>
        <v>10.3</v>
      </c>
      <c r="G14" s="123">
        <f>F14+0.6</f>
        <v>10.9</v>
      </c>
      <c r="H14" s="123">
        <f>G14+0.6</f>
        <v>11.5</v>
      </c>
      <c r="I14" s="131"/>
      <c r="J14" s="107"/>
      <c r="K14" s="119"/>
      <c r="L14" s="120"/>
      <c r="M14" s="120"/>
      <c r="N14" s="120"/>
      <c r="O14" s="120"/>
      <c r="P14" s="120"/>
      <c r="Q14" s="121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1" customHeight="1" spans="1:257">
      <c r="A15" s="122" t="s">
        <v>173</v>
      </c>
      <c r="B15" s="132">
        <f t="shared" ref="B15:B17" si="4">C15</f>
        <v>1.3</v>
      </c>
      <c r="C15" s="132">
        <f>D15</f>
        <v>1.3</v>
      </c>
      <c r="D15" s="126">
        <v>1.3</v>
      </c>
      <c r="E15" s="132">
        <f t="shared" ref="E15:H15" si="5">D15</f>
        <v>1.3</v>
      </c>
      <c r="F15" s="132">
        <f t="shared" si="5"/>
        <v>1.3</v>
      </c>
      <c r="G15" s="132">
        <f t="shared" si="5"/>
        <v>1.3</v>
      </c>
      <c r="H15" s="132">
        <f t="shared" si="5"/>
        <v>1.3</v>
      </c>
      <c r="I15" s="131"/>
      <c r="J15" s="107"/>
      <c r="K15" s="119"/>
      <c r="L15" s="120"/>
      <c r="M15" s="120"/>
      <c r="N15" s="120"/>
      <c r="O15" s="120"/>
      <c r="P15" s="120"/>
      <c r="Q15" s="121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1" customHeight="1" spans="1:257">
      <c r="A16" s="133" t="s">
        <v>174</v>
      </c>
      <c r="B16" s="132">
        <f t="shared" si="4"/>
        <v>18.6</v>
      </c>
      <c r="C16" s="132">
        <f>D16-0.4</f>
        <v>18.6</v>
      </c>
      <c r="D16" s="126">
        <v>19</v>
      </c>
      <c r="E16" s="132">
        <f>D16+0.4</f>
        <v>19.4</v>
      </c>
      <c r="F16" s="132">
        <f>E16+0.4</f>
        <v>19.8</v>
      </c>
      <c r="G16" s="132">
        <f>F16+0.6</f>
        <v>20.4</v>
      </c>
      <c r="H16" s="132">
        <f>G16+0.6</f>
        <v>21</v>
      </c>
      <c r="I16" s="131"/>
      <c r="J16" s="107"/>
      <c r="K16" s="119"/>
      <c r="L16" s="120"/>
      <c r="M16" s="120"/>
      <c r="N16" s="120"/>
      <c r="O16" s="120"/>
      <c r="P16" s="120"/>
      <c r="Q16" s="121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1" customHeight="1" spans="1:257">
      <c r="A17" s="133" t="s">
        <v>175</v>
      </c>
      <c r="B17" s="132">
        <f t="shared" si="4"/>
        <v>10.3</v>
      </c>
      <c r="C17" s="132">
        <f>D17-0.2</f>
        <v>10.3</v>
      </c>
      <c r="D17" s="126">
        <v>10.5</v>
      </c>
      <c r="E17" s="132">
        <f>D17+0.2</f>
        <v>10.7</v>
      </c>
      <c r="F17" s="132">
        <f>E17+0.2</f>
        <v>10.9</v>
      </c>
      <c r="G17" s="132">
        <f>F17+0.25</f>
        <v>11.15</v>
      </c>
      <c r="H17" s="132">
        <f>G17+0.25</f>
        <v>11.4</v>
      </c>
      <c r="I17" s="134"/>
      <c r="J17" s="107"/>
      <c r="K17" s="119"/>
      <c r="L17" s="120"/>
      <c r="M17" s="120"/>
      <c r="N17" s="120"/>
      <c r="O17" s="120"/>
      <c r="P17" s="120"/>
      <c r="Q17" s="121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18" spans="1:257">
      <c r="A18" s="135"/>
      <c r="B18" s="136"/>
      <c r="C18" s="136"/>
      <c r="D18" s="136"/>
      <c r="E18" s="137"/>
      <c r="F18" s="136"/>
      <c r="G18" s="136"/>
      <c r="H18" s="136"/>
      <c r="I18" s="138"/>
      <c r="J18" s="139"/>
      <c r="K18" s="140"/>
      <c r="L18" s="141"/>
      <c r="M18" s="141"/>
      <c r="N18" s="141"/>
      <c r="O18" s="141"/>
      <c r="P18" s="141"/>
      <c r="Q18" s="142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spans="1:257">
      <c r="A19" s="143" t="s">
        <v>177</v>
      </c>
      <c r="B19" s="143"/>
      <c r="C19" s="143"/>
      <c r="D19" s="144"/>
      <c r="O19" s="88"/>
      <c r="P19" s="88"/>
      <c r="Q19" s="88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spans="1:257">
      <c r="D20" s="145" t="s">
        <v>178</v>
      </c>
      <c r="F20" s="146"/>
      <c r="G20" s="146"/>
      <c r="K20" s="145" t="s">
        <v>179</v>
      </c>
      <c r="L20" s="147" t="s">
        <v>136</v>
      </c>
      <c r="M20" s="147" t="s">
        <v>180</v>
      </c>
      <c r="N20" s="88" t="s">
        <v>139</v>
      </c>
      <c r="O20" s="147"/>
      <c r="P20" s="147"/>
      <c r="Q20" s="88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</sheetData>
  <mergeCells count="10">
    <mergeCell ref="A1:Q1"/>
    <mergeCell ref="B2:E2"/>
    <mergeCell ref="G2:I2"/>
    <mergeCell ref="O2:Q2"/>
    <mergeCell ref="B3:I3"/>
    <mergeCell ref="K3:Q3"/>
    <mergeCell ref="F20:G20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0.2" style="72" customWidth="1"/>
    <col min="4" max="4" width="7.7" customWidth="1"/>
    <col min="5" max="5" width="2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73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8"/>
      <c r="O3" s="8"/>
    </row>
    <row r="4" ht="25" customHeight="1" spans="1:15">
      <c r="A4" s="75">
        <v>1</v>
      </c>
      <c r="B4" s="32">
        <v>260305091</v>
      </c>
      <c r="C4" s="33" t="s">
        <v>262</v>
      </c>
      <c r="D4" s="32" t="s">
        <v>116</v>
      </c>
      <c r="E4" s="34" t="s">
        <v>263</v>
      </c>
      <c r="F4" s="31" t="s">
        <v>264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 t="shared" ref="N4:N6" si="0">SUM(I4:M4)</f>
        <v>6</v>
      </c>
      <c r="O4" s="11" t="s">
        <v>265</v>
      </c>
    </row>
    <row r="5" ht="25" customHeight="1" spans="1:15">
      <c r="A5" s="75">
        <v>2</v>
      </c>
      <c r="B5" s="32">
        <v>260323024</v>
      </c>
      <c r="C5" s="33" t="s">
        <v>262</v>
      </c>
      <c r="D5" s="32" t="s">
        <v>117</v>
      </c>
      <c r="E5" s="34" t="s">
        <v>263</v>
      </c>
      <c r="F5" s="31" t="s">
        <v>264</v>
      </c>
      <c r="G5" s="76" t="s">
        <v>65</v>
      </c>
      <c r="H5" s="11" t="s">
        <v>65</v>
      </c>
      <c r="I5" s="77">
        <v>4</v>
      </c>
      <c r="J5" s="78">
        <v>0</v>
      </c>
      <c r="K5" s="78">
        <v>5</v>
      </c>
      <c r="L5" s="78">
        <v>0</v>
      </c>
      <c r="M5" s="11">
        <v>0</v>
      </c>
      <c r="N5" s="11">
        <f t="shared" si="0"/>
        <v>9</v>
      </c>
      <c r="O5" s="11" t="s">
        <v>265</v>
      </c>
    </row>
    <row r="6" s="71" customFormat="1" ht="25" customHeight="1" spans="1:15">
      <c r="A6" s="75">
        <v>3</v>
      </c>
      <c r="B6" s="32">
        <v>260323024</v>
      </c>
      <c r="C6" s="33" t="s">
        <v>262</v>
      </c>
      <c r="D6" s="32" t="s">
        <v>115</v>
      </c>
      <c r="E6" s="34" t="s">
        <v>263</v>
      </c>
      <c r="F6" s="31" t="s">
        <v>264</v>
      </c>
      <c r="G6" s="76" t="s">
        <v>65</v>
      </c>
      <c r="H6" s="11" t="s">
        <v>65</v>
      </c>
      <c r="I6" s="77">
        <v>3</v>
      </c>
      <c r="J6" s="78">
        <v>1</v>
      </c>
      <c r="K6" s="78">
        <v>4</v>
      </c>
      <c r="L6" s="78">
        <v>1</v>
      </c>
      <c r="M6" s="11">
        <v>0</v>
      </c>
      <c r="N6" s="11">
        <f t="shared" si="0"/>
        <v>9</v>
      </c>
      <c r="O6" s="11" t="s">
        <v>265</v>
      </c>
    </row>
    <row r="7" s="71" customFormat="1" ht="20" customHeight="1" spans="1:15">
      <c r="A7" s="79"/>
      <c r="B7" s="21"/>
      <c r="C7" s="21"/>
      <c r="D7" s="21"/>
      <c r="E7" s="19"/>
      <c r="F7" s="21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4"/>
      <c r="C8" s="64"/>
      <c r="D8" s="64"/>
      <c r="E8" s="82"/>
      <c r="F8" s="64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3" t="s">
        <v>266</v>
      </c>
      <c r="B9" s="24"/>
      <c r="C9" s="64"/>
      <c r="D9" s="25"/>
      <c r="E9" s="26"/>
      <c r="F9" s="64"/>
      <c r="G9" s="11"/>
      <c r="H9" s="41"/>
      <c r="I9" s="36"/>
      <c r="J9" s="23" t="s">
        <v>267</v>
      </c>
      <c r="K9" s="24"/>
      <c r="L9" s="24"/>
      <c r="M9" s="25"/>
      <c r="N9" s="24"/>
      <c r="O9" s="27"/>
    </row>
    <row r="10" ht="61" customHeight="1" spans="1:15">
      <c r="A10" s="83" t="s">
        <v>268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2026-04-28T09:34:59Z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