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<sst xmlns="http://schemas.openxmlformats.org/spreadsheetml/2006/main" count="991" uniqueCount="411">
  <si>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</si>
  <si>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</si>
  <si>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</si>
  <si>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</si>
  <si>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</si>
  <si>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</si>
  <si>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</si>
  <si>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</si>
  <si>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</si>
  <si>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</si>
  <si>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</si>
  <si>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</si>
  <si>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</si>
  <si>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</si>
  <si>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</si>
  <si>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</si>
  <si>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</si>
  <si>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</si>
  <si>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</si>
  <si>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</si>
  <si>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</si>
  <si>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</si>
  <si>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</si>
  <si>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</si>
  <si>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</si>
  <si>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</si>
  <si>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</si>
  <si>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</si>
  <si>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</si>
  <si>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</si>
  <si>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</si>
  <si>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</si>
  <si>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</si>
  <si>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</si>
  <si>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</si>
  <si>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</si>
  <si>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</si>
  <si>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</si>
  <si>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</si>
  <si>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</si>
  <si>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</si>
  <si>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</si>
  <si>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</si>
  <si>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</si>
  <si>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</si>
  <si>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</si>
  <si>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</si>
  <si>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</si>
  <si>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</si>
  <si>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</si>
  <si>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</si>
  <si>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</si>
  <si>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</si>
  <si>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</si>
  <si>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</si>
  <si>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</si>
  <si>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</si>
  <si>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</si>
  <si>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</si>
  <si>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</si>
  <si>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</si>
  <si>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</si>
  <si>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TAJJFO8240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</si>
  <si>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</si>
  <si>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</si>
  <si>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</si>
  <si>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</si>
  <si>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</si>
  <si>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</si>
  <si>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</si>
  <si>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</si>
  <si>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</si>
  <si>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</si>
  <si>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</si>
  <si>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</si>
  <si>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</si>
  <si>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</si>
  <si>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</si>
  <si>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</si>
  <si>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</si>
  <si>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</si>
  <si>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</si>
  <si>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</si>
  <si>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</si>
  <si>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</si>
  <si>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</si>
  <si>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</si>
  <si>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</si>
  <si>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</si>
  <si>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</si>
  <si>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</si>
  <si>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</si>
  <si>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</si>
  <si>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</si>
  <si>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</si>
  <si>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</si>
  <si>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</si>
  <si>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</si>
  <si>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</si>
  <si>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</si>
  <si>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</si>
  <si>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</si>
  <si>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</si>
  <si>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</si>
  <si>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</si>
  <si>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</si>
  <si>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</si>
  <si>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</si>
  <si>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</si>
  <si>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</si>
  <si>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</si>
  <si>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</si>
  <si>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</si>
  <si>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</si>
  <si>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</si>
  <si>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</si>
  <si>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</si>
  <si>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</si>
  <si>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</si>
  <si>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7XL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</si>
  <si>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</si>
  <si>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</si>
  <si>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</si>
  <si>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</si>
  <si>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</si>
  <si>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</si>
  <si>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</si>
  <si>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1、封筒底歪斜，露底筒</t>
  </si>
  <si>
    <t>2、夹圈不圆顺，鼓包</t>
  </si>
  <si>
    <t>3、侧骨脚叉处容皱。冚车线迹松散。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</si>
  <si>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</si>
  <si>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</si>
  <si>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</si>
  <si>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</si>
  <si>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</si>
  <si>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</si>
  <si>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</si>
  <si>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</si>
  <si>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</si>
  <si>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</si>
  <si>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</si>
  <si>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</si>
  <si>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</si>
  <si>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</si>
  <si>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</si>
  <si>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</si>
  <si>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</si>
  <si>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</si>
  <si>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8XL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</si>
  <si>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</si>
  <si>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</si>
  <si>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</si>
  <si>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</si>
  <si>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</si>
  <si>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</si>
  <si>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</si>
  <si>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</si>
  <si>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</si>
  <si>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</si>
  <si>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</si>
  <si>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</si>
  <si>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</si>
  <si>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</si>
  <si>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M 洗前</t>
  </si>
  <si>
    <t>M 洗后</t>
  </si>
  <si>
    <t>后中长</t>
  </si>
  <si>
    <t>±1</t>
  </si>
  <si>
    <t>+1.5</t>
  </si>
  <si>
    <t>+1</t>
  </si>
  <si>
    <t>胸围</t>
  </si>
  <si>
    <t>+2</t>
  </si>
  <si>
    <t>腰围</t>
  </si>
  <si>
    <t>摆围</t>
  </si>
  <si>
    <t>±0.5</t>
  </si>
  <si>
    <t>+0.5</t>
  </si>
  <si>
    <t>肩宽</t>
  </si>
  <si>
    <t>肩点短袖长</t>
  </si>
  <si>
    <t>±0.3</t>
  </si>
  <si>
    <t>+0</t>
  </si>
  <si>
    <t>袖肥/2（参考值）</t>
  </si>
  <si>
    <t>+0.6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</si>
  <si>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</si>
  <si>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</si>
  <si>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</si>
  <si>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</si>
  <si>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</si>
  <si>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</si>
  <si>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</si>
  <si>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</si>
  <si>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</si>
  <si>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TAJJCN82968</t>
  </si>
  <si>
    <t>2</t>
  </si>
  <si>
    <t>CGDD25041400025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</si>
  <si>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</si>
  <si>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</si>
  <si>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</si>
  <si>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</si>
  <si>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</si>
  <si>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</si>
  <si>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</si>
  <si>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</si>
  <si>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</si>
  <si>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</si>
  <si>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</si>
  <si>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</si>
  <si>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</si>
  <si>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云梦藍</t>
  </si>
  <si>
    <t>165/88B</t>
  </si>
  <si>
    <t>170/92B</t>
  </si>
  <si>
    <t>175/96B</t>
  </si>
  <si>
    <t>180/100B</t>
  </si>
  <si>
    <t>185/104B</t>
  </si>
  <si>
    <t>190/108B</t>
  </si>
  <si>
    <t>洗前/洗后</t>
  </si>
  <si>
    <t>+0 -0.3</t>
  </si>
  <si>
    <t>+0 +0</t>
  </si>
  <si>
    <t>+0 -0.2</t>
  </si>
  <si>
    <t>+0 -0.4</t>
  </si>
  <si>
    <t>+0.2 +0</t>
  </si>
  <si>
    <t>+0.5 +0</t>
  </si>
  <si>
    <t>+1.5 +1</t>
  </si>
  <si>
    <t>+1.8 +1</t>
  </si>
  <si>
    <t>+1.3 +0.8</t>
  </si>
  <si>
    <t>+1.2 +0.8</t>
  </si>
  <si>
    <t>+1 +1</t>
  </si>
  <si>
    <t>+0.4 +0</t>
  </si>
  <si>
    <t>+1.5  +1</t>
  </si>
  <si>
    <t>+1 +0.5</t>
  </si>
  <si>
    <t>+1 +0.6</t>
  </si>
  <si>
    <t>+0 -0.5</t>
  </si>
  <si>
    <t>+1.5 +0.5</t>
  </si>
  <si>
    <t>+1 +0</t>
  </si>
  <si>
    <t>+0.7 +0.4</t>
  </si>
  <si>
    <t>+1 +0.7</t>
  </si>
  <si>
    <t>+0.5 -0.3</t>
  </si>
  <si>
    <t>-0.5 -0.5</t>
  </si>
  <si>
    <t>+0.5 +0.2</t>
  </si>
  <si>
    <t>-0.3 -0.5</t>
  </si>
  <si>
    <t>+0.3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</si>
  <si>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</si>
  <si>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</si>
  <si>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</si>
  <si>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</si>
  <si>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</si>
  <si>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</si>
  <si>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</si>
  <si>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</si>
  <si>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</si>
  <si>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</si>
  <si>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</si>
  <si>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</si>
  <si>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</si>
  <si>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第一批走货4000件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</si>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</sst>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  <numFmt numFmtId="180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3" applyNumberFormat="0" applyAlignment="0" applyProtection="0">
      <alignment vertical="center"/>
    </xf>
    <xf numFmtId="0" fontId="58" fillId="11" borderId="74" applyNumberFormat="0" applyAlignment="0" applyProtection="0">
      <alignment vertical="center"/>
    </xf>
    <xf numFmtId="0" fontId="59" fillId="11" borderId="73" applyNumberFormat="0" applyAlignment="0" applyProtection="0">
      <alignment vertical="center"/>
    </xf>
    <xf numFmtId="0" fontId="60" fillId="12" borderId="75" applyNumberFormat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7" fillId="0" borderId="2" xfId="59" applyFont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18" xfId="54" applyNumberFormat="1" applyFont="1" applyFill="1" applyBorder="1" applyAlignment="1">
      <alignment horizontal="center" vertical="center"/>
    </xf>
    <xf numFmtId="179" fontId="30" fillId="0" borderId="19" xfId="0" applyNumberFormat="1" applyFont="1" applyFill="1" applyBorder="1" applyAlignment="1">
      <alignment horizontal="center" vertical="center"/>
    </xf>
    <xf numFmtId="0" fontId="31" fillId="0" borderId="2" xfId="59" applyFont="1" applyFill="1" applyBorder="1" applyAlignment="1">
      <alignment horizontal="left" vertical="center"/>
    </xf>
    <xf numFmtId="180" fontId="31" fillId="0" borderId="2" xfId="59" applyNumberFormat="1" applyFont="1" applyFill="1" applyBorder="1" applyAlignment="1">
      <alignment horizontal="center" vertical="center"/>
    </xf>
    <xf numFmtId="180" fontId="32" fillId="0" borderId="2" xfId="59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32" fillId="0" borderId="2" xfId="5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80" fontId="31" fillId="0" borderId="2" xfId="59" applyNumberFormat="1" applyFont="1" applyFill="1" applyBorder="1">
      <alignment vertical="center"/>
    </xf>
    <xf numFmtId="0" fontId="31" fillId="0" borderId="2" xfId="59" applyFont="1" applyFill="1" applyBorder="1" applyAlignment="1">
      <alignment horizontal="center"/>
    </xf>
    <xf numFmtId="0" fontId="32" fillId="0" borderId="2" xfId="59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21" fillId="0" borderId="22" xfId="53" applyFont="1" applyFill="1" applyBorder="1" applyAlignment="1">
      <alignment horizontal="center"/>
    </xf>
    <xf numFmtId="49" fontId="21" fillId="0" borderId="23" xfId="53" applyNumberFormat="1" applyFont="1" applyFill="1" applyBorder="1" applyAlignment="1">
      <alignment horizont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8" fillId="0" borderId="0" xfId="52" applyFont="1" applyBorder="1" applyAlignment="1">
      <alignment horizontal="center" vertical="top"/>
    </xf>
    <xf numFmtId="0" fontId="10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vertical="center" wrapText="1"/>
    </xf>
    <xf numFmtId="0" fontId="10" fillId="0" borderId="28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vertical="center"/>
    </xf>
    <xf numFmtId="58" fontId="7" fillId="0" borderId="18" xfId="52" applyNumberFormat="1" applyFont="1" applyFill="1" applyBorder="1" applyAlignment="1">
      <alignment horizontal="center" vertical="center"/>
    </xf>
    <xf numFmtId="0" fontId="7" fillId="0" borderId="18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18" xfId="52" applyFont="1" applyFill="1" applyBorder="1" applyAlignment="1">
      <alignment horizontal="center" vertical="center"/>
    </xf>
    <xf numFmtId="0" fontId="10" fillId="0" borderId="19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vertical="center"/>
    </xf>
    <xf numFmtId="0" fontId="7" fillId="3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10" fillId="0" borderId="27" xfId="52" applyFont="1" applyFill="1" applyBorder="1" applyAlignment="1">
      <alignment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 wrapText="1"/>
    </xf>
    <xf numFmtId="0" fontId="7" fillId="0" borderId="18" xfId="52" applyFont="1" applyFill="1" applyBorder="1" applyAlignment="1">
      <alignment horizontal="left" vertical="center" wrapText="1"/>
    </xf>
    <xf numFmtId="0" fontId="7" fillId="0" borderId="19" xfId="52" applyFont="1" applyFill="1" applyBorder="1" applyAlignment="1">
      <alignment horizontal="left" vertical="center" wrapText="1"/>
    </xf>
    <xf numFmtId="0" fontId="10" fillId="0" borderId="33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6" fillId="0" borderId="24" xfId="52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center" vertical="center" wrapText="1"/>
    </xf>
    <xf numFmtId="0" fontId="6" fillId="0" borderId="38" xfId="52" applyFont="1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37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center" vertical="center"/>
    </xf>
    <xf numFmtId="58" fontId="7" fillId="0" borderId="23" xfId="52" applyNumberFormat="1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31" fillId="3" borderId="2" xfId="59" applyFont="1" applyFill="1" applyBorder="1" applyAlignment="1">
      <alignment horizontal="center" vertical="center"/>
    </xf>
    <xf numFmtId="180" fontId="31" fillId="3" borderId="2" xfId="59" applyNumberFormat="1" applyFont="1" applyFill="1" applyBorder="1" applyAlignment="1">
      <alignment horizontal="center" vertical="center"/>
    </xf>
    <xf numFmtId="180" fontId="32" fillId="3" borderId="2" xfId="59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59" applyFont="1" applyBorder="1" applyAlignment="1">
      <alignment horizontal="center" vertical="center"/>
    </xf>
    <xf numFmtId="180" fontId="31" fillId="0" borderId="2" xfId="59" applyNumberFormat="1" applyFont="1" applyBorder="1" applyAlignment="1">
      <alignment horizontal="center" vertical="center"/>
    </xf>
    <xf numFmtId="180" fontId="32" fillId="0" borderId="2" xfId="59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2" fillId="0" borderId="2" xfId="59" applyFont="1" applyBorder="1" applyAlignment="1">
      <alignment horizontal="center" vertical="center"/>
    </xf>
    <xf numFmtId="180" fontId="31" fillId="3" borderId="2" xfId="59" applyNumberFormat="1" applyFont="1" applyFill="1" applyBorder="1">
      <alignment vertical="center"/>
    </xf>
    <xf numFmtId="0" fontId="31" fillId="0" borderId="2" xfId="59" applyFont="1" applyBorder="1" applyAlignment="1">
      <alignment horizontal="center"/>
    </xf>
    <xf numFmtId="0" fontId="32" fillId="0" borderId="2" xfId="59" applyFont="1" applyBorder="1" applyAlignment="1">
      <alignment horizont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9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left" vertical="center"/>
    </xf>
    <xf numFmtId="0" fontId="6" fillId="0" borderId="45" xfId="52" applyFont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7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 wrapText="1"/>
    </xf>
    <xf numFmtId="0" fontId="24" fillId="0" borderId="19" xfId="52" applyFont="1" applyBorder="1" applyAlignment="1">
      <alignment horizontal="left" vertical="center" wrapText="1"/>
    </xf>
    <xf numFmtId="0" fontId="19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0" fontId="24" fillId="0" borderId="1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9" fillId="0" borderId="31" xfId="52" applyFont="1" applyBorder="1" applyAlignment="1">
      <alignment vertical="center"/>
    </xf>
    <xf numFmtId="49" fontId="24" fillId="0" borderId="18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24" fillId="0" borderId="47" xfId="52" applyFont="1" applyBorder="1" applyAlignment="1">
      <alignment horizontal="center" vertical="center"/>
    </xf>
    <xf numFmtId="0" fontId="24" fillId="0" borderId="48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39" fillId="0" borderId="33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4" fillId="0" borderId="43" xfId="52" applyFont="1" applyBorder="1" applyAlignment="1">
      <alignment horizontal="center" vertical="center"/>
    </xf>
    <xf numFmtId="0" fontId="19" fillId="0" borderId="33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24" xfId="52" applyNumberFormat="1" applyFont="1" applyBorder="1" applyAlignment="1">
      <alignment horizontal="center"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9" fillId="0" borderId="27" xfId="52" applyFont="1" applyBorder="1" applyAlignment="1">
      <alignment vertical="center"/>
    </xf>
    <xf numFmtId="0" fontId="24" fillId="0" borderId="30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 wrapText="1"/>
    </xf>
    <xf numFmtId="0" fontId="7" fillId="0" borderId="34" xfId="52" applyFont="1" applyBorder="1" applyAlignment="1">
      <alignment horizontal="left" vertical="center" wrapText="1"/>
    </xf>
    <xf numFmtId="0" fontId="7" fillId="0" borderId="29" xfId="52" applyFont="1" applyBorder="1" applyAlignment="1">
      <alignment horizontal="left" vertical="center" wrapText="1"/>
    </xf>
    <xf numFmtId="0" fontId="10" fillId="0" borderId="27" xfId="52" applyFont="1" applyBorder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10" fillId="0" borderId="36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7" fillId="0" borderId="26" xfId="52" applyFont="1" applyBorder="1" applyAlignment="1">
      <alignment horizontal="left" vertical="center" wrapText="1"/>
    </xf>
    <xf numFmtId="0" fontId="7" fillId="0" borderId="27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0" fillId="0" borderId="18" xfId="52" applyFont="1" applyBorder="1" applyAlignment="1">
      <alignment horizontal="left" vertical="center"/>
    </xf>
    <xf numFmtId="0" fontId="10" fillId="0" borderId="19" xfId="52" applyFont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9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9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9" fillId="0" borderId="56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61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9" fontId="30" fillId="0" borderId="17" xfId="0" applyNumberFormat="1" applyFont="1" applyFill="1" applyBorder="1" applyAlignment="1">
      <alignment horizontal="center" vertical="center"/>
    </xf>
    <xf numFmtId="0" fontId="31" fillId="0" borderId="16" xfId="59" applyFont="1" applyFill="1" applyBorder="1" applyAlignment="1">
      <alignment horizontal="left" vertical="center"/>
    </xf>
    <xf numFmtId="49" fontId="26" fillId="0" borderId="17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62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>
      <alignment horizontal="center"/>
    </xf>
    <xf numFmtId="0" fontId="6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9" fillId="0" borderId="28" xfId="52" applyFont="1" applyBorder="1" applyAlignment="1">
      <alignment horizontal="center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9" xfId="52" applyNumberFormat="1" applyFont="1" applyBorder="1" applyAlignment="1">
      <alignment horizontal="center" vertical="center"/>
    </xf>
    <xf numFmtId="0" fontId="19" fillId="0" borderId="63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64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56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9" fillId="0" borderId="32" xfId="52" applyFont="1" applyBorder="1" applyAlignment="1">
      <alignment vertical="center"/>
    </xf>
    <xf numFmtId="0" fontId="24" fillId="0" borderId="61" xfId="52" applyFont="1" applyBorder="1" applyAlignment="1">
      <alignment horizontal="left" vertical="center"/>
    </xf>
    <xf numFmtId="0" fontId="19" fillId="0" borderId="60" xfId="52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0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43" xfId="52" applyFont="1" applyBorder="1" applyAlignment="1">
      <alignment horizontal="left" vertical="center" wrapText="1"/>
    </xf>
    <xf numFmtId="0" fontId="19" fillId="0" borderId="60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61" xfId="52" applyFont="1" applyBorder="1" applyAlignment="1">
      <alignment horizontal="left" vertical="center"/>
    </xf>
    <xf numFmtId="0" fontId="42" fillId="0" borderId="65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18" xfId="52" applyNumberFormat="1" applyFont="1" applyBorder="1" applyAlignment="1">
      <alignment horizontal="center" vertical="center"/>
    </xf>
    <xf numFmtId="0" fontId="7" fillId="0" borderId="19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24" fillId="0" borderId="41" xfId="52" applyNumberFormat="1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49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44" xfId="52" applyFont="1" applyBorder="1" applyAlignment="1">
      <alignment vertical="center"/>
    </xf>
    <xf numFmtId="0" fontId="44" fillId="0" borderId="56" xfId="52" applyFont="1" applyBorder="1" applyAlignment="1">
      <alignment horizontal="center" vertical="center"/>
    </xf>
    <xf numFmtId="0" fontId="9" fillId="0" borderId="45" xfId="52" applyFont="1" applyBorder="1" applyAlignment="1">
      <alignment vertical="center"/>
    </xf>
    <xf numFmtId="0" fontId="24" fillId="0" borderId="66" xfId="52" applyFont="1" applyBorder="1" applyAlignment="1">
      <alignment vertical="center"/>
    </xf>
    <xf numFmtId="0" fontId="9" fillId="0" borderId="66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9" fillId="0" borderId="40" xfId="52" applyFont="1" applyBorder="1" applyAlignment="1">
      <alignment horizontal="center" vertical="center"/>
    </xf>
    <xf numFmtId="0" fontId="9" fillId="0" borderId="67" xfId="52" applyFont="1" applyBorder="1" applyAlignment="1">
      <alignment horizontal="center" vertical="center"/>
    </xf>
    <xf numFmtId="0" fontId="24" fillId="0" borderId="66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6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6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4</xdr:row>
      <xdr:rowOff>20955</xdr:rowOff>
    </xdr:from>
    <xdr:to>
      <xdr:col>9</xdr:col>
      <xdr:colOff>374650</xdr:colOff>
      <xdr:row>7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39150" y="10877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2">
        <v>1</v>
      </c>
      <c r="B2" s="470" t="s">
        <v>1</v>
      </c>
    </row>
    <row r="3" spans="1:2">
      <c r="A3" s="12">
        <v>2</v>
      </c>
      <c r="B3" s="470" t="s">
        <v>2</v>
      </c>
    </row>
    <row r="4" spans="1:2">
      <c r="A4" s="12">
        <v>3</v>
      </c>
      <c r="B4" s="470" t="s">
        <v>3</v>
      </c>
    </row>
    <row r="5" spans="1:2">
      <c r="A5" s="12">
        <v>4</v>
      </c>
      <c r="B5" s="470" t="s">
        <v>4</v>
      </c>
    </row>
    <row r="6" spans="1:2">
      <c r="A6" s="12">
        <v>5</v>
      </c>
      <c r="B6" s="470" t="s">
        <v>5</v>
      </c>
    </row>
    <row r="7" spans="1:2">
      <c r="A7" s="12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2">
        <v>1</v>
      </c>
      <c r="B10" s="474" t="s">
        <v>9</v>
      </c>
    </row>
    <row r="11" spans="1:2">
      <c r="A11" s="12">
        <v>2</v>
      </c>
      <c r="B11" s="470" t="s">
        <v>10</v>
      </c>
    </row>
    <row r="12" spans="1:2">
      <c r="A12" s="12">
        <v>3</v>
      </c>
      <c r="B12" s="472" t="s">
        <v>11</v>
      </c>
    </row>
    <row r="13" spans="1:2">
      <c r="A13" s="12">
        <v>4</v>
      </c>
      <c r="B13" s="470" t="s">
        <v>12</v>
      </c>
    </row>
    <row r="14" spans="1:2">
      <c r="A14" s="12">
        <v>5</v>
      </c>
      <c r="B14" s="470" t="s">
        <v>13</v>
      </c>
    </row>
    <row r="15" spans="1:2">
      <c r="A15" s="12">
        <v>6</v>
      </c>
      <c r="B15" s="470" t="s">
        <v>14</v>
      </c>
    </row>
    <row r="16" spans="1:2">
      <c r="A16" s="12">
        <v>7</v>
      </c>
      <c r="B16" s="470" t="s">
        <v>15</v>
      </c>
    </row>
    <row r="17" spans="1:2">
      <c r="A17" s="12">
        <v>8</v>
      </c>
      <c r="B17" s="470" t="s">
        <v>16</v>
      </c>
    </row>
    <row r="18" spans="1:2">
      <c r="A18" s="12">
        <v>9</v>
      </c>
      <c r="B18" s="470" t="s">
        <v>17</v>
      </c>
    </row>
    <row r="19" spans="1:2">
      <c r="A19" s="12"/>
      <c r="B19" s="470"/>
    </row>
    <row r="20" ht="20.25" spans="1:2">
      <c r="A20" s="468"/>
      <c r="B20" s="469" t="s">
        <v>18</v>
      </c>
    </row>
    <row r="21" spans="1:2">
      <c r="A21" s="12">
        <v>1</v>
      </c>
      <c r="B21" s="475" t="s">
        <v>19</v>
      </c>
    </row>
    <row r="22" spans="1:2">
      <c r="A22" s="12">
        <v>2</v>
      </c>
      <c r="B22" s="470" t="s">
        <v>20</v>
      </c>
    </row>
    <row r="23" spans="1:2">
      <c r="A23" s="12">
        <v>3</v>
      </c>
      <c r="B23" s="470" t="s">
        <v>21</v>
      </c>
    </row>
    <row r="24" spans="1:2">
      <c r="A24" s="12">
        <v>4</v>
      </c>
      <c r="B24" s="470" t="s">
        <v>22</v>
      </c>
    </row>
    <row r="25" spans="1:2">
      <c r="A25" s="12">
        <v>5</v>
      </c>
      <c r="B25" s="470" t="s">
        <v>23</v>
      </c>
    </row>
    <row r="26" spans="1:2">
      <c r="A26" s="12">
        <v>6</v>
      </c>
      <c r="B26" s="470" t="s">
        <v>24</v>
      </c>
    </row>
    <row r="27" spans="1:2">
      <c r="A27" s="12">
        <v>7</v>
      </c>
      <c r="B27" s="470" t="s">
        <v>25</v>
      </c>
    </row>
    <row r="28" spans="1:2">
      <c r="A28" s="12"/>
      <c r="B28" s="470"/>
    </row>
    <row r="29" ht="20.25" spans="1:2">
      <c r="A29" s="468"/>
      <c r="B29" s="469" t="s">
        <v>26</v>
      </c>
    </row>
    <row r="30" spans="1:2">
      <c r="A30" s="12">
        <v>1</v>
      </c>
      <c r="B30" s="475" t="s">
        <v>27</v>
      </c>
    </row>
    <row r="31" spans="1:2">
      <c r="A31" s="12">
        <v>2</v>
      </c>
      <c r="B31" s="470" t="s">
        <v>28</v>
      </c>
    </row>
    <row r="32" spans="1:2">
      <c r="A32" s="12">
        <v>3</v>
      </c>
      <c r="B32" s="470" t="s">
        <v>29</v>
      </c>
    </row>
    <row r="33" ht="28.5" spans="1:2">
      <c r="A33" s="12">
        <v>4</v>
      </c>
      <c r="B33" s="470" t="s">
        <v>30</v>
      </c>
    </row>
    <row r="34" spans="1:2">
      <c r="A34" s="12">
        <v>5</v>
      </c>
      <c r="B34" s="470" t="s">
        <v>31</v>
      </c>
    </row>
    <row r="35" spans="1:2">
      <c r="A35" s="12">
        <v>6</v>
      </c>
      <c r="B35" s="470" t="s">
        <v>32</v>
      </c>
    </row>
    <row r="36" spans="1:2">
      <c r="A36" s="12">
        <v>7</v>
      </c>
      <c r="B36" s="470" t="s">
        <v>33</v>
      </c>
    </row>
    <row r="37" spans="1:2">
      <c r="A37" s="12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332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355</v>
      </c>
      <c r="H2" s="4"/>
      <c r="I2" s="4" t="s">
        <v>356</v>
      </c>
      <c r="J2" s="4"/>
      <c r="K2" s="6" t="s">
        <v>357</v>
      </c>
      <c r="L2" s="59" t="s">
        <v>358</v>
      </c>
      <c r="M2" s="7" t="s">
        <v>359</v>
      </c>
    </row>
    <row r="3" s="1" customFormat="1" ht="16.5" spans="1:13">
      <c r="A3" s="4"/>
      <c r="B3" s="8"/>
      <c r="C3" s="8"/>
      <c r="D3" s="8"/>
      <c r="E3" s="8"/>
      <c r="F3" s="8"/>
      <c r="G3" s="4" t="s">
        <v>360</v>
      </c>
      <c r="H3" s="4" t="s">
        <v>361</v>
      </c>
      <c r="I3" s="4" t="s">
        <v>360</v>
      </c>
      <c r="J3" s="4" t="s">
        <v>361</v>
      </c>
      <c r="K3" s="9"/>
      <c r="L3" s="60"/>
      <c r="M3" s="10"/>
    </row>
    <row r="4" ht="40" customHeight="1" spans="1:13">
      <c r="A4" s="61">
        <v>1</v>
      </c>
      <c r="B4" s="14" t="s">
        <v>349</v>
      </c>
      <c r="C4" s="30">
        <v>260305129</v>
      </c>
      <c r="D4" s="31" t="s">
        <v>347</v>
      </c>
      <c r="E4" s="32" t="s">
        <v>120</v>
      </c>
      <c r="F4" s="33" t="s">
        <v>348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362</v>
      </c>
      <c r="B9" s="23"/>
      <c r="C9" s="23"/>
      <c r="D9" s="65"/>
      <c r="E9" s="24"/>
      <c r="F9" s="66"/>
      <c r="G9" s="35"/>
      <c r="H9" s="22" t="s">
        <v>352</v>
      </c>
      <c r="I9" s="23"/>
      <c r="J9" s="23"/>
      <c r="K9" s="24"/>
      <c r="L9" s="68"/>
      <c r="M9" s="26"/>
    </row>
    <row r="10" ht="84" customHeight="1" spans="1:13">
      <c r="A10" s="69" t="s">
        <v>363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365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1" t="s">
        <v>366</v>
      </c>
      <c r="H2" s="42"/>
      <c r="I2" s="43"/>
      <c r="J2" s="41" t="s">
        <v>367</v>
      </c>
      <c r="K2" s="42"/>
      <c r="L2" s="43"/>
      <c r="M2" s="41" t="s">
        <v>368</v>
      </c>
      <c r="N2" s="42"/>
      <c r="O2" s="43"/>
      <c r="P2" s="41" t="s">
        <v>369</v>
      </c>
      <c r="Q2" s="42"/>
      <c r="R2" s="43"/>
      <c r="S2" s="42" t="s">
        <v>370</v>
      </c>
      <c r="T2" s="42"/>
      <c r="U2" s="43"/>
      <c r="V2" s="37" t="s">
        <v>371</v>
      </c>
      <c r="W2" s="37" t="s">
        <v>346</v>
      </c>
    </row>
    <row r="3" s="1" customFormat="1" ht="16.5" spans="1:23">
      <c r="A3" s="8"/>
      <c r="B3" s="44"/>
      <c r="C3" s="44"/>
      <c r="D3" s="44"/>
      <c r="E3" s="44"/>
      <c r="F3" s="44"/>
      <c r="G3" s="4" t="s">
        <v>372</v>
      </c>
      <c r="H3" s="4" t="s">
        <v>67</v>
      </c>
      <c r="I3" s="4" t="s">
        <v>337</v>
      </c>
      <c r="J3" s="4" t="s">
        <v>372</v>
      </c>
      <c r="K3" s="4" t="s">
        <v>67</v>
      </c>
      <c r="L3" s="4" t="s">
        <v>337</v>
      </c>
      <c r="M3" s="4" t="s">
        <v>372</v>
      </c>
      <c r="N3" s="4" t="s">
        <v>67</v>
      </c>
      <c r="O3" s="4" t="s">
        <v>337</v>
      </c>
      <c r="P3" s="4" t="s">
        <v>372</v>
      </c>
      <c r="Q3" s="4" t="s">
        <v>67</v>
      </c>
      <c r="R3" s="4" t="s">
        <v>337</v>
      </c>
      <c r="S3" s="4" t="s">
        <v>372</v>
      </c>
      <c r="T3" s="4" t="s">
        <v>67</v>
      </c>
      <c r="U3" s="4" t="s">
        <v>337</v>
      </c>
      <c r="V3" s="45"/>
      <c r="W3" s="45"/>
    </row>
    <row r="4" ht="30" customHeight="1" spans="1:23">
      <c r="A4" s="29" t="s">
        <v>373</v>
      </c>
      <c r="B4" s="14" t="s">
        <v>349</v>
      </c>
      <c r="C4" s="30">
        <v>260305129</v>
      </c>
      <c r="D4" s="31" t="s">
        <v>347</v>
      </c>
      <c r="E4" s="32" t="s">
        <v>120</v>
      </c>
      <c r="F4" s="33" t="s">
        <v>348</v>
      </c>
      <c r="G4" s="13" t="s">
        <v>374</v>
      </c>
      <c r="H4" s="13"/>
      <c r="I4" s="13" t="s">
        <v>375</v>
      </c>
      <c r="J4" s="13" t="s">
        <v>376</v>
      </c>
      <c r="K4" s="46"/>
      <c r="L4" s="46" t="s">
        <v>377</v>
      </c>
      <c r="M4" s="11" t="s">
        <v>378</v>
      </c>
      <c r="N4" s="11"/>
      <c r="O4" s="11" t="s">
        <v>379</v>
      </c>
      <c r="P4" s="11"/>
      <c r="Q4" s="11"/>
      <c r="R4" s="11"/>
      <c r="S4" s="11"/>
      <c r="T4" s="11"/>
      <c r="U4" s="11"/>
      <c r="V4" s="11" t="s">
        <v>380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372</v>
      </c>
      <c r="H6" s="52" t="s">
        <v>67</v>
      </c>
      <c r="I6" s="52" t="s">
        <v>337</v>
      </c>
      <c r="J6" s="52" t="s">
        <v>372</v>
      </c>
      <c r="K6" s="52" t="s">
        <v>67</v>
      </c>
      <c r="L6" s="52" t="s">
        <v>337</v>
      </c>
      <c r="M6" s="4" t="s">
        <v>372</v>
      </c>
      <c r="N6" s="4" t="s">
        <v>67</v>
      </c>
      <c r="O6" s="4" t="s">
        <v>337</v>
      </c>
      <c r="P6" s="4" t="s">
        <v>372</v>
      </c>
      <c r="Q6" s="4" t="s">
        <v>67</v>
      </c>
      <c r="R6" s="4" t="s">
        <v>337</v>
      </c>
      <c r="S6" s="4" t="s">
        <v>372</v>
      </c>
      <c r="T6" s="4" t="s">
        <v>67</v>
      </c>
      <c r="U6" s="4" t="s">
        <v>337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362</v>
      </c>
      <c r="B10" s="23"/>
      <c r="C10" s="23"/>
      <c r="D10" s="23"/>
      <c r="E10" s="24"/>
      <c r="F10" s="25"/>
      <c r="G10" s="35"/>
      <c r="H10" s="40"/>
      <c r="I10" s="40"/>
      <c r="J10" s="22" t="s">
        <v>352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381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383</v>
      </c>
      <c r="B2" s="37" t="s">
        <v>333</v>
      </c>
      <c r="C2" s="37" t="s">
        <v>334</v>
      </c>
      <c r="D2" s="37" t="s">
        <v>335</v>
      </c>
      <c r="E2" s="37" t="s">
        <v>336</v>
      </c>
      <c r="F2" s="37" t="s">
        <v>337</v>
      </c>
      <c r="G2" s="36" t="s">
        <v>384</v>
      </c>
      <c r="H2" s="36" t="s">
        <v>385</v>
      </c>
      <c r="I2" s="36" t="s">
        <v>386</v>
      </c>
      <c r="J2" s="36" t="s">
        <v>385</v>
      </c>
      <c r="K2" s="36" t="s">
        <v>387</v>
      </c>
      <c r="L2" s="36" t="s">
        <v>385</v>
      </c>
      <c r="M2" s="37" t="s">
        <v>371</v>
      </c>
      <c r="N2" s="37" t="s">
        <v>346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383</v>
      </c>
      <c r="B4" s="39" t="s">
        <v>388</v>
      </c>
      <c r="C4" s="39" t="s">
        <v>372</v>
      </c>
      <c r="D4" s="39" t="s">
        <v>335</v>
      </c>
      <c r="E4" s="37" t="s">
        <v>336</v>
      </c>
      <c r="F4" s="37" t="s">
        <v>337</v>
      </c>
      <c r="G4" s="36" t="s">
        <v>384</v>
      </c>
      <c r="H4" s="36" t="s">
        <v>385</v>
      </c>
      <c r="I4" s="36" t="s">
        <v>386</v>
      </c>
      <c r="J4" s="36" t="s">
        <v>385</v>
      </c>
      <c r="K4" s="36" t="s">
        <v>387</v>
      </c>
      <c r="L4" s="36" t="s">
        <v>385</v>
      </c>
      <c r="M4" s="37" t="s">
        <v>371</v>
      </c>
      <c r="N4" s="37" t="s">
        <v>346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389</v>
      </c>
      <c r="B11" s="23"/>
      <c r="C11" s="23"/>
      <c r="D11" s="24"/>
      <c r="E11" s="25"/>
      <c r="F11" s="40"/>
      <c r="G11" s="35"/>
      <c r="H11" s="40"/>
      <c r="I11" s="22" t="s">
        <v>390</v>
      </c>
      <c r="J11" s="23"/>
      <c r="K11" s="23"/>
      <c r="L11" s="23"/>
      <c r="M11" s="23"/>
      <c r="N11" s="26"/>
    </row>
    <row r="12" ht="16.5" spans="1:14">
      <c r="A12" s="27" t="s">
        <v>391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21" sqref="G20:G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393</v>
      </c>
      <c r="H2" s="4" t="s">
        <v>394</v>
      </c>
      <c r="I2" s="4" t="s">
        <v>395</v>
      </c>
      <c r="J2" s="4" t="s">
        <v>396</v>
      </c>
      <c r="K2" s="5" t="s">
        <v>371</v>
      </c>
      <c r="L2" s="5" t="s">
        <v>346</v>
      </c>
    </row>
    <row r="3" ht="24" spans="1:12">
      <c r="A3" s="29" t="s">
        <v>373</v>
      </c>
      <c r="B3" s="14" t="s">
        <v>349</v>
      </c>
      <c r="C3" s="30">
        <v>260305129</v>
      </c>
      <c r="D3" s="31" t="s">
        <v>347</v>
      </c>
      <c r="E3" s="32" t="s">
        <v>120</v>
      </c>
      <c r="F3" s="33" t="s">
        <v>348</v>
      </c>
      <c r="G3" s="11" t="s">
        <v>397</v>
      </c>
      <c r="H3" s="11" t="s">
        <v>398</v>
      </c>
      <c r="I3" s="11"/>
      <c r="J3" s="11"/>
      <c r="K3" s="34" t="s">
        <v>399</v>
      </c>
      <c r="L3" s="11" t="s">
        <v>350</v>
      </c>
    </row>
    <row r="4" spans="1:12">
      <c r="A4" s="29"/>
      <c r="B4" s="19"/>
      <c r="C4" s="19"/>
      <c r="D4" s="19"/>
      <c r="E4" s="19"/>
      <c r="F4" s="20"/>
      <c r="G4" s="11" t="s">
        <v>400</v>
      </c>
      <c r="H4" s="11" t="s">
        <v>401</v>
      </c>
      <c r="I4" s="11"/>
      <c r="J4" s="11"/>
      <c r="K4" s="34" t="s">
        <v>399</v>
      </c>
      <c r="L4" s="11" t="s">
        <v>350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399</v>
      </c>
      <c r="L5" s="11" t="s">
        <v>350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399</v>
      </c>
      <c r="L6" s="11" t="s">
        <v>350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399</v>
      </c>
      <c r="L7" s="11" t="s">
        <v>350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399</v>
      </c>
      <c r="L8" s="11" t="s">
        <v>350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402</v>
      </c>
      <c r="B10" s="23"/>
      <c r="C10" s="23"/>
      <c r="D10" s="23"/>
      <c r="E10" s="24"/>
      <c r="F10" s="25"/>
      <c r="G10" s="35"/>
      <c r="H10" s="22" t="s">
        <v>403</v>
      </c>
      <c r="I10" s="23"/>
      <c r="J10" s="23"/>
      <c r="K10" s="23"/>
      <c r="L10" s="26"/>
    </row>
    <row r="11" ht="16.5" spans="1:12">
      <c r="A11" s="27" t="s">
        <v>404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332</v>
      </c>
      <c r="B2" s="5" t="s">
        <v>337</v>
      </c>
      <c r="C2" s="5" t="s">
        <v>372</v>
      </c>
      <c r="D2" s="5" t="s">
        <v>335</v>
      </c>
      <c r="E2" s="5" t="s">
        <v>336</v>
      </c>
      <c r="F2" s="4" t="s">
        <v>406</v>
      </c>
      <c r="G2" s="4" t="s">
        <v>356</v>
      </c>
      <c r="H2" s="6" t="s">
        <v>357</v>
      </c>
      <c r="I2" s="7" t="s">
        <v>359</v>
      </c>
    </row>
    <row r="3" s="1" customFormat="1" ht="16.5" spans="1:9">
      <c r="A3" s="4"/>
      <c r="B3" s="8"/>
      <c r="C3" s="8"/>
      <c r="D3" s="8"/>
      <c r="E3" s="8"/>
      <c r="F3" s="4" t="s">
        <v>407</v>
      </c>
      <c r="G3" s="4" t="s">
        <v>360</v>
      </c>
      <c r="H3" s="9"/>
      <c r="I3" s="10"/>
    </row>
    <row r="4" ht="31" customHeight="1" spans="1:9">
      <c r="A4" s="11">
        <v>1</v>
      </c>
      <c r="B4" s="12" t="s">
        <v>375</v>
      </c>
      <c r="C4" s="13" t="s">
        <v>374</v>
      </c>
      <c r="D4" s="14" t="s">
        <v>120</v>
      </c>
      <c r="E4" s="15" t="s">
        <v>348</v>
      </c>
      <c r="F4" s="16">
        <v>-0.005</v>
      </c>
      <c r="G4" s="16">
        <v>-0.01</v>
      </c>
      <c r="H4" s="11"/>
      <c r="I4" s="11" t="s">
        <v>350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408</v>
      </c>
      <c r="B12" s="23"/>
      <c r="C12" s="23"/>
      <c r="D12" s="24"/>
      <c r="E12" s="25"/>
      <c r="F12" s="22" t="s">
        <v>409</v>
      </c>
      <c r="G12" s="23"/>
      <c r="H12" s="24"/>
      <c r="I12" s="26"/>
    </row>
    <row r="13" ht="16.5" spans="1:9">
      <c r="A13" s="27" t="s">
        <v>410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12">
        <v>13</v>
      </c>
      <c r="D5" s="12">
        <v>0</v>
      </c>
      <c r="E5" s="12">
        <v>1</v>
      </c>
      <c r="F5" s="459">
        <v>0</v>
      </c>
      <c r="G5" s="459">
        <v>1</v>
      </c>
      <c r="H5" s="12">
        <v>1</v>
      </c>
      <c r="I5" s="460">
        <v>2</v>
      </c>
    </row>
    <row r="6" ht="27.95" customHeight="1" spans="2:9">
      <c r="B6" s="458" t="s">
        <v>44</v>
      </c>
      <c r="C6" s="12">
        <v>20</v>
      </c>
      <c r="D6" s="12">
        <v>0</v>
      </c>
      <c r="E6" s="12">
        <v>1</v>
      </c>
      <c r="F6" s="459">
        <v>1</v>
      </c>
      <c r="G6" s="459">
        <v>2</v>
      </c>
      <c r="H6" s="12">
        <v>2</v>
      </c>
      <c r="I6" s="460">
        <v>3</v>
      </c>
    </row>
    <row r="7" ht="27.95" customHeight="1" spans="2:9">
      <c r="B7" s="458" t="s">
        <v>45</v>
      </c>
      <c r="C7" s="12">
        <v>32</v>
      </c>
      <c r="D7" s="12">
        <v>0</v>
      </c>
      <c r="E7" s="12">
        <v>1</v>
      </c>
      <c r="F7" s="459">
        <v>2</v>
      </c>
      <c r="G7" s="459">
        <v>3</v>
      </c>
      <c r="H7" s="12">
        <v>3</v>
      </c>
      <c r="I7" s="460">
        <v>4</v>
      </c>
    </row>
    <row r="8" ht="27.95" customHeight="1" spans="2:9">
      <c r="B8" s="458" t="s">
        <v>46</v>
      </c>
      <c r="C8" s="12">
        <v>50</v>
      </c>
      <c r="D8" s="12">
        <v>1</v>
      </c>
      <c r="E8" s="12">
        <v>2</v>
      </c>
      <c r="F8" s="459">
        <v>3</v>
      </c>
      <c r="G8" s="459">
        <v>4</v>
      </c>
      <c r="H8" s="12">
        <v>5</v>
      </c>
      <c r="I8" s="460">
        <v>6</v>
      </c>
    </row>
    <row r="9" ht="27.95" customHeight="1" spans="2:9">
      <c r="B9" s="458" t="s">
        <v>47</v>
      </c>
      <c r="C9" s="12">
        <v>80</v>
      </c>
      <c r="D9" s="12">
        <v>2</v>
      </c>
      <c r="E9" s="12">
        <v>3</v>
      </c>
      <c r="F9" s="459">
        <v>5</v>
      </c>
      <c r="G9" s="459">
        <v>6</v>
      </c>
      <c r="H9" s="12">
        <v>7</v>
      </c>
      <c r="I9" s="460">
        <v>8</v>
      </c>
    </row>
    <row r="10" ht="27.95" customHeight="1" spans="2:9">
      <c r="B10" s="458" t="s">
        <v>48</v>
      </c>
      <c r="C10" s="12">
        <v>125</v>
      </c>
      <c r="D10" s="12">
        <v>3</v>
      </c>
      <c r="E10" s="12">
        <v>4</v>
      </c>
      <c r="F10" s="459">
        <v>7</v>
      </c>
      <c r="G10" s="459">
        <v>8</v>
      </c>
      <c r="H10" s="12">
        <v>10</v>
      </c>
      <c r="I10" s="460">
        <v>11</v>
      </c>
    </row>
    <row r="11" ht="27.95" customHeight="1" spans="2:9">
      <c r="B11" s="458" t="s">
        <v>49</v>
      </c>
      <c r="C11" s="12">
        <v>200</v>
      </c>
      <c r="D11" s="12">
        <v>5</v>
      </c>
      <c r="E11" s="12">
        <v>6</v>
      </c>
      <c r="F11" s="459">
        <v>10</v>
      </c>
      <c r="G11" s="459">
        <v>11</v>
      </c>
      <c r="H11" s="12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N33" sqref="N33"/>
    </sheetView>
  </sheetViews>
  <sheetFormatPr defaultColWidth="10.375" defaultRowHeight="16.5" customHeight="1"/>
  <cols>
    <col min="1" max="1" width="11.125" style="256" customWidth="1"/>
    <col min="2" max="3" width="10.375" style="256"/>
    <col min="4" max="8" width="8.625" style="256" customWidth="1"/>
    <col min="9" max="10" width="10.375" style="256"/>
    <col min="11" max="11" width="8.875" style="256" customWidth="1"/>
    <col min="12" max="12" width="9.25" style="256" customWidth="1"/>
    <col min="13" max="16384" width="10.375" style="256"/>
  </cols>
  <sheetData>
    <row r="1" ht="21" spans="1:12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ht="15" spans="1:12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58"/>
      <c r="I2" s="260" t="s">
        <v>57</v>
      </c>
      <c r="J2" s="261" t="s">
        <v>56</v>
      </c>
      <c r="K2" s="261"/>
      <c r="L2" s="262"/>
    </row>
    <row r="3" ht="14.25" spans="1:12">
      <c r="A3" s="263" t="s">
        <v>58</v>
      </c>
      <c r="B3" s="264"/>
      <c r="C3" s="265"/>
      <c r="D3" s="266" t="s">
        <v>59</v>
      </c>
      <c r="E3" s="267"/>
      <c r="F3" s="267"/>
      <c r="G3" s="383"/>
      <c r="H3" s="268"/>
      <c r="I3" s="266" t="s">
        <v>60</v>
      </c>
      <c r="J3" s="267"/>
      <c r="K3" s="267"/>
      <c r="L3" s="268"/>
    </row>
    <row r="4" ht="18" customHeight="1" spans="1:12">
      <c r="A4" s="269" t="s">
        <v>61</v>
      </c>
      <c r="B4" s="270" t="s">
        <v>62</v>
      </c>
      <c r="C4" s="271"/>
      <c r="D4" s="269" t="s">
        <v>63</v>
      </c>
      <c r="E4" s="272"/>
      <c r="F4" s="273">
        <v>46142</v>
      </c>
      <c r="G4" s="384"/>
      <c r="H4" s="274"/>
      <c r="I4" s="269" t="s">
        <v>64</v>
      </c>
      <c r="J4" s="272"/>
      <c r="K4" s="275" t="s">
        <v>65</v>
      </c>
      <c r="L4" s="276" t="s">
        <v>66</v>
      </c>
    </row>
    <row r="5" ht="14.25" spans="1:12">
      <c r="A5" s="277" t="s">
        <v>67</v>
      </c>
      <c r="B5" s="275" t="s">
        <v>68</v>
      </c>
      <c r="C5" s="276"/>
      <c r="D5" s="269" t="s">
        <v>69</v>
      </c>
      <c r="E5" s="272"/>
      <c r="F5" s="273">
        <v>46122</v>
      </c>
      <c r="G5" s="384"/>
      <c r="H5" s="274"/>
      <c r="I5" s="269" t="s">
        <v>70</v>
      </c>
      <c r="J5" s="272"/>
      <c r="K5" s="275" t="s">
        <v>65</v>
      </c>
      <c r="L5" s="276" t="s">
        <v>66</v>
      </c>
    </row>
    <row r="6" ht="14.25" spans="1:12">
      <c r="A6" s="269" t="s">
        <v>71</v>
      </c>
      <c r="B6" s="278" t="s">
        <v>72</v>
      </c>
      <c r="C6" s="279">
        <v>11</v>
      </c>
      <c r="D6" s="277" t="s">
        <v>73</v>
      </c>
      <c r="E6" s="280"/>
      <c r="F6" s="273">
        <v>46132</v>
      </c>
      <c r="G6" s="384"/>
      <c r="H6" s="274"/>
      <c r="I6" s="269" t="s">
        <v>74</v>
      </c>
      <c r="J6" s="272"/>
      <c r="K6" s="275" t="s">
        <v>65</v>
      </c>
      <c r="L6" s="276" t="s">
        <v>66</v>
      </c>
    </row>
    <row r="7" ht="14.25" spans="1:12">
      <c r="A7" s="269" t="s">
        <v>75</v>
      </c>
      <c r="B7" s="281">
        <v>2925</v>
      </c>
      <c r="C7" s="282"/>
      <c r="D7" s="277" t="s">
        <v>76</v>
      </c>
      <c r="E7" s="283"/>
      <c r="F7" s="273">
        <v>46134</v>
      </c>
      <c r="G7" s="384"/>
      <c r="H7" s="274"/>
      <c r="I7" s="269" t="s">
        <v>77</v>
      </c>
      <c r="J7" s="272"/>
      <c r="K7" s="275" t="s">
        <v>65</v>
      </c>
      <c r="L7" s="276" t="s">
        <v>66</v>
      </c>
    </row>
    <row r="8" ht="15" spans="1:12">
      <c r="A8" s="284" t="s">
        <v>78</v>
      </c>
      <c r="B8" s="285"/>
      <c r="C8" s="286"/>
      <c r="D8" s="287" t="s">
        <v>79</v>
      </c>
      <c r="E8" s="288"/>
      <c r="F8" s="289">
        <v>46137</v>
      </c>
      <c r="G8" s="385"/>
      <c r="H8" s="290"/>
      <c r="I8" s="287" t="s">
        <v>80</v>
      </c>
      <c r="J8" s="288"/>
      <c r="K8" s="291" t="s">
        <v>65</v>
      </c>
      <c r="L8" s="292" t="s">
        <v>66</v>
      </c>
    </row>
    <row r="9" ht="15" spans="1:12">
      <c r="A9" s="386" t="s">
        <v>81</v>
      </c>
      <c r="B9" s="387"/>
      <c r="C9" s="387"/>
      <c r="D9" s="388"/>
      <c r="E9" s="388"/>
      <c r="F9" s="388"/>
      <c r="G9" s="388"/>
      <c r="H9" s="388"/>
      <c r="I9" s="388"/>
      <c r="J9" s="388"/>
      <c r="K9" s="388"/>
      <c r="L9" s="389"/>
    </row>
    <row r="10" ht="15" spans="1:12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2"/>
    </row>
    <row r="11" ht="14.25" spans="1:12">
      <c r="A11" s="393" t="s">
        <v>83</v>
      </c>
      <c r="B11" s="394" t="s">
        <v>84</v>
      </c>
      <c r="C11" s="395" t="s">
        <v>85</v>
      </c>
      <c r="D11" s="396"/>
      <c r="E11" s="397" t="s">
        <v>86</v>
      </c>
      <c r="F11" s="394" t="s">
        <v>84</v>
      </c>
      <c r="G11" s="394"/>
      <c r="H11" s="395" t="s">
        <v>85</v>
      </c>
      <c r="I11" s="395" t="s">
        <v>87</v>
      </c>
      <c r="J11" s="397" t="s">
        <v>88</v>
      </c>
      <c r="K11" s="394" t="s">
        <v>84</v>
      </c>
      <c r="L11" s="398" t="s">
        <v>85</v>
      </c>
    </row>
    <row r="12" ht="14.25" spans="1:12">
      <c r="A12" s="277" t="s">
        <v>89</v>
      </c>
      <c r="B12" s="300" t="s">
        <v>84</v>
      </c>
      <c r="C12" s="275" t="s">
        <v>85</v>
      </c>
      <c r="D12" s="283"/>
      <c r="E12" s="280" t="s">
        <v>90</v>
      </c>
      <c r="F12" s="300" t="s">
        <v>84</v>
      </c>
      <c r="G12" s="300"/>
      <c r="H12" s="275" t="s">
        <v>85</v>
      </c>
      <c r="I12" s="275" t="s">
        <v>87</v>
      </c>
      <c r="J12" s="280" t="s">
        <v>91</v>
      </c>
      <c r="K12" s="300" t="s">
        <v>84</v>
      </c>
      <c r="L12" s="276" t="s">
        <v>85</v>
      </c>
    </row>
    <row r="13" ht="14.25" spans="1:12">
      <c r="A13" s="277" t="s">
        <v>92</v>
      </c>
      <c r="B13" s="300" t="s">
        <v>84</v>
      </c>
      <c r="C13" s="275" t="s">
        <v>85</v>
      </c>
      <c r="D13" s="283"/>
      <c r="E13" s="280" t="s">
        <v>93</v>
      </c>
      <c r="F13" s="275" t="s">
        <v>94</v>
      </c>
      <c r="G13" s="275"/>
      <c r="H13" s="275" t="s">
        <v>95</v>
      </c>
      <c r="I13" s="275" t="s">
        <v>87</v>
      </c>
      <c r="J13" s="280" t="s">
        <v>96</v>
      </c>
      <c r="K13" s="300" t="s">
        <v>84</v>
      </c>
      <c r="L13" s="276" t="s">
        <v>85</v>
      </c>
    </row>
    <row r="14" ht="15" spans="1:12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301"/>
    </row>
    <row r="15" ht="15" spans="1:12">
      <c r="A15" s="390" t="s">
        <v>98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2"/>
    </row>
    <row r="16" ht="14.25" spans="1:12">
      <c r="A16" s="399" t="s">
        <v>99</v>
      </c>
      <c r="B16" s="395" t="s">
        <v>94</v>
      </c>
      <c r="C16" s="395" t="s">
        <v>95</v>
      </c>
      <c r="D16" s="400"/>
      <c r="E16" s="401" t="s">
        <v>100</v>
      </c>
      <c r="F16" s="395" t="s">
        <v>94</v>
      </c>
      <c r="G16" s="395"/>
      <c r="H16" s="395" t="s">
        <v>95</v>
      </c>
      <c r="I16" s="402"/>
      <c r="J16" s="401" t="s">
        <v>101</v>
      </c>
      <c r="K16" s="395" t="s">
        <v>94</v>
      </c>
      <c r="L16" s="398" t="s">
        <v>95</v>
      </c>
    </row>
    <row r="17" customHeight="1" spans="1:23">
      <c r="A17" s="324" t="s">
        <v>102</v>
      </c>
      <c r="B17" s="275" t="s">
        <v>94</v>
      </c>
      <c r="C17" s="275" t="s">
        <v>95</v>
      </c>
      <c r="D17" s="403"/>
      <c r="E17" s="325" t="s">
        <v>103</v>
      </c>
      <c r="F17" s="275" t="s">
        <v>94</v>
      </c>
      <c r="G17" s="275"/>
      <c r="H17" s="275" t="s">
        <v>95</v>
      </c>
      <c r="I17" s="404"/>
      <c r="J17" s="325" t="s">
        <v>104</v>
      </c>
      <c r="K17" s="275" t="s">
        <v>94</v>
      </c>
      <c r="L17" s="276" t="s">
        <v>95</v>
      </c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</row>
    <row r="18" ht="18" customHeight="1" spans="1:23">
      <c r="A18" s="406" t="s">
        <v>105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8"/>
    </row>
    <row r="19" s="381" customFormat="1" ht="18" customHeight="1" spans="1:23">
      <c r="A19" s="390" t="s">
        <v>106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2"/>
    </row>
    <row r="20" customHeight="1" spans="1:23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1"/>
    </row>
    <row r="21" ht="21.75" customHeight="1" spans="1:23">
      <c r="A21" s="412" t="s">
        <v>108</v>
      </c>
      <c r="B21" s="413" t="s">
        <v>109</v>
      </c>
      <c r="C21" s="413" t="s">
        <v>110</v>
      </c>
      <c r="D21" s="413" t="s">
        <v>111</v>
      </c>
      <c r="E21" s="413" t="s">
        <v>112</v>
      </c>
      <c r="F21" s="413" t="s">
        <v>113</v>
      </c>
      <c r="G21" s="413" t="s">
        <v>114</v>
      </c>
      <c r="H21" s="413" t="s">
        <v>115</v>
      </c>
      <c r="I21" s="413" t="s">
        <v>116</v>
      </c>
      <c r="J21" s="413" t="s">
        <v>117</v>
      </c>
      <c r="K21" s="413" t="s">
        <v>118</v>
      </c>
      <c r="L21" s="413" t="s">
        <v>119</v>
      </c>
    </row>
    <row r="22" ht="23" customHeight="1" spans="1:23">
      <c r="A22" s="81" t="s">
        <v>120</v>
      </c>
      <c r="B22" s="413" t="s">
        <v>94</v>
      </c>
      <c r="C22" s="413" t="s">
        <v>94</v>
      </c>
      <c r="D22" s="413" t="s">
        <v>94</v>
      </c>
      <c r="E22" s="413" t="s">
        <v>94</v>
      </c>
      <c r="F22" s="413" t="s">
        <v>94</v>
      </c>
      <c r="G22" s="413" t="s">
        <v>94</v>
      </c>
      <c r="H22" s="413" t="s">
        <v>94</v>
      </c>
      <c r="I22" s="413" t="s">
        <v>94</v>
      </c>
      <c r="J22" s="413" t="s">
        <v>94</v>
      </c>
      <c r="K22" s="413" t="s">
        <v>94</v>
      </c>
      <c r="L22" s="413" t="s">
        <v>94</v>
      </c>
    </row>
    <row r="23" ht="23" customHeight="1" spans="1:23">
      <c r="A23" s="81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5"/>
    </row>
    <row r="24" ht="23" customHeight="1" spans="1:23">
      <c r="A24" s="81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5"/>
    </row>
    <row r="25" ht="23" customHeight="1" spans="1:23">
      <c r="A25" s="81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5"/>
    </row>
    <row r="26" ht="23" customHeight="1" spans="1:23">
      <c r="A26" s="416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5"/>
    </row>
    <row r="27" ht="18" customHeight="1" spans="1:23">
      <c r="A27" s="417" t="s">
        <v>121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9"/>
    </row>
    <row r="28" ht="18.75" customHeight="1" spans="1:23">
      <c r="A28" s="420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2"/>
    </row>
    <row r="29" ht="18.75" customHeight="1" spans="1:23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5"/>
    </row>
    <row r="30" ht="18" customHeight="1" spans="1:23">
      <c r="A30" s="417" t="s">
        <v>122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9"/>
    </row>
    <row r="31" ht="14.25" spans="1:23">
      <c r="A31" s="426" t="s">
        <v>123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8"/>
    </row>
    <row r="32" ht="15" spans="1:23">
      <c r="A32" s="171" t="s">
        <v>124</v>
      </c>
      <c r="B32" s="172"/>
      <c r="C32" s="275" t="s">
        <v>65</v>
      </c>
      <c r="D32" s="275" t="s">
        <v>66</v>
      </c>
      <c r="E32" s="429" t="s">
        <v>125</v>
      </c>
      <c r="F32" s="430"/>
      <c r="G32" s="430"/>
      <c r="H32" s="430"/>
      <c r="I32" s="430"/>
      <c r="J32" s="430"/>
      <c r="K32" s="430"/>
      <c r="L32" s="431"/>
    </row>
    <row r="33" ht="15" spans="1:12">
      <c r="A33" s="432" t="s">
        <v>126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</row>
    <row r="34" ht="21" customHeight="1" spans="1:12">
      <c r="A34" s="332" t="s">
        <v>127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4"/>
    </row>
    <row r="35" ht="21" customHeight="1" spans="1:12">
      <c r="A35" s="335" t="s">
        <v>128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7"/>
    </row>
    <row r="36" ht="21" customHeight="1" spans="1:12">
      <c r="A36" s="335" t="s">
        <v>129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7"/>
    </row>
    <row r="37" ht="21" customHeight="1" spans="1:12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7"/>
    </row>
    <row r="38" ht="21" customHeight="1" spans="1:12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7"/>
    </row>
    <row r="39" ht="21" customHeight="1" spans="1:12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ht="21" customHeight="1" spans="1:12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7"/>
    </row>
    <row r="41" ht="15" spans="1:12">
      <c r="A41" s="328" t="s">
        <v>130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</row>
    <row r="42" ht="15" spans="1:12">
      <c r="A42" s="390" t="s">
        <v>131</v>
      </c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2"/>
    </row>
    <row r="43" ht="14.25" spans="1:12">
      <c r="A43" s="399" t="s">
        <v>132</v>
      </c>
      <c r="B43" s="395" t="s">
        <v>94</v>
      </c>
      <c r="C43" s="395" t="s">
        <v>95</v>
      </c>
      <c r="D43" s="395" t="s">
        <v>87</v>
      </c>
      <c r="E43" s="401" t="s">
        <v>133</v>
      </c>
      <c r="F43" s="395" t="s">
        <v>94</v>
      </c>
      <c r="G43" s="395"/>
      <c r="H43" s="395" t="s">
        <v>95</v>
      </c>
      <c r="I43" s="395" t="s">
        <v>87</v>
      </c>
      <c r="J43" s="401" t="s">
        <v>134</v>
      </c>
      <c r="K43" s="395" t="s">
        <v>94</v>
      </c>
      <c r="L43" s="398" t="s">
        <v>95</v>
      </c>
    </row>
    <row r="44" ht="14.25" spans="1:12">
      <c r="A44" s="324" t="s">
        <v>86</v>
      </c>
      <c r="B44" s="275" t="s">
        <v>94</v>
      </c>
      <c r="C44" s="275" t="s">
        <v>95</v>
      </c>
      <c r="D44" s="275" t="s">
        <v>87</v>
      </c>
      <c r="E44" s="325" t="s">
        <v>93</v>
      </c>
      <c r="F44" s="275" t="s">
        <v>94</v>
      </c>
      <c r="G44" s="275"/>
      <c r="H44" s="275" t="s">
        <v>95</v>
      </c>
      <c r="I44" s="275" t="s">
        <v>87</v>
      </c>
      <c r="J44" s="325" t="s">
        <v>104</v>
      </c>
      <c r="K44" s="275" t="s">
        <v>94</v>
      </c>
      <c r="L44" s="276" t="s">
        <v>95</v>
      </c>
    </row>
    <row r="45" ht="15" spans="1:12">
      <c r="A45" s="287" t="s">
        <v>97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301"/>
    </row>
    <row r="46" ht="15" spans="1:12">
      <c r="A46" s="432" t="s">
        <v>135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</row>
    <row r="47" ht="15" spans="1:12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4"/>
    </row>
    <row r="48" ht="15" spans="1:12">
      <c r="A48" s="433" t="s">
        <v>136</v>
      </c>
      <c r="B48" s="434" t="s">
        <v>137</v>
      </c>
      <c r="C48" s="434"/>
      <c r="D48" s="435" t="s">
        <v>138</v>
      </c>
      <c r="E48" s="436" t="s">
        <v>139</v>
      </c>
      <c r="F48" s="437" t="s">
        <v>140</v>
      </c>
      <c r="G48" s="437"/>
      <c r="H48" s="438">
        <v>46128</v>
      </c>
      <c r="I48" s="439" t="s">
        <v>141</v>
      </c>
      <c r="J48" s="440"/>
      <c r="K48" s="441" t="s">
        <v>142</v>
      </c>
      <c r="L48" s="442"/>
    </row>
    <row r="49" ht="15" spans="1:12">
      <c r="A49" s="432" t="s">
        <v>143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</row>
    <row r="50" ht="15" spans="1:12">
      <c r="A50" s="443" t="s">
        <v>144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5"/>
    </row>
    <row r="51" ht="15" spans="1:12">
      <c r="A51" s="433" t="s">
        <v>136</v>
      </c>
      <c r="B51" s="434" t="s">
        <v>137</v>
      </c>
      <c r="C51" s="434"/>
      <c r="D51" s="435" t="s">
        <v>138</v>
      </c>
      <c r="E51" s="436" t="s">
        <v>139</v>
      </c>
      <c r="F51" s="437" t="s">
        <v>140</v>
      </c>
      <c r="G51" s="437"/>
      <c r="H51" s="438">
        <v>46128</v>
      </c>
      <c r="I51" s="439" t="s">
        <v>141</v>
      </c>
      <c r="J51" s="440"/>
      <c r="K51" s="441" t="s">
        <v>142</v>
      </c>
      <c r="L51" s="44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1"/>
  <sheetViews>
    <sheetView tabSelected="1" workbookViewId="0">
      <selection activeCell="K26" sqref="K26"/>
    </sheetView>
  </sheetViews>
  <sheetFormatPr defaultColWidth="9" defaultRowHeight="14.25"/>
  <cols>
    <col min="1" max="1" width="20.75" style="87" customWidth="1"/>
    <col min="2" max="2" width="9" style="87" customWidth="1"/>
    <col min="3" max="9" width="8.5" style="88" customWidth="1"/>
    <col min="10" max="12" width="8.5" style="87" customWidth="1"/>
    <col min="13" max="13" width="10.25" style="87" customWidth="1"/>
    <col min="14" max="14" width="6.5" style="87" customWidth="1"/>
    <col min="15" max="15" width="2.75" style="87" customWidth="1"/>
    <col min="16" max="16" width="9.15833333333333" style="87" customWidth="1"/>
    <col min="17" max="17" width="10.75" style="87" customWidth="1"/>
    <col min="18" max="21" width="9.75" style="87" customWidth="1"/>
    <col min="22" max="259" width="9" style="87"/>
    <col min="260" max="16384" width="9" style="90"/>
  </cols>
  <sheetData>
    <row r="1" s="87" customFormat="1" ht="29" customHeight="1" spans="1:262">
      <c r="A1" s="235" t="s">
        <v>145</v>
      </c>
      <c r="B1" s="235"/>
      <c r="C1" s="237"/>
      <c r="D1" s="237"/>
      <c r="E1" s="237"/>
      <c r="F1" s="237"/>
      <c r="G1" s="237"/>
      <c r="H1" s="237"/>
      <c r="I1" s="237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</row>
    <row r="2" s="87" customFormat="1" ht="20" customHeight="1" spans="1:262">
      <c r="A2" s="96" t="s">
        <v>61</v>
      </c>
      <c r="B2" s="356" t="str">
        <f>首期!B4</f>
        <v>TAJJFO8240</v>
      </c>
      <c r="C2" s="357"/>
      <c r="D2" s="357"/>
      <c r="E2" s="357"/>
      <c r="F2" s="357"/>
      <c r="G2" s="357"/>
      <c r="H2" s="357"/>
      <c r="I2" s="356"/>
      <c r="J2" s="100" t="s">
        <v>67</v>
      </c>
      <c r="K2" s="101" t="str">
        <f>首期!B5</f>
        <v>女式POLO短袖T恤</v>
      </c>
      <c r="L2" s="101"/>
      <c r="M2" s="101"/>
      <c r="N2" s="101"/>
      <c r="O2" s="10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</row>
    <row r="3" s="87" customFormat="1" spans="1:262">
      <c r="A3" s="106" t="s">
        <v>146</v>
      </c>
      <c r="B3" s="107" t="s">
        <v>147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109"/>
      <c r="P3" s="110"/>
      <c r="Q3" s="110"/>
      <c r="R3" s="110"/>
      <c r="S3" s="110"/>
      <c r="T3" s="110"/>
      <c r="U3" s="111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</row>
    <row r="4" s="87" customFormat="1" ht="16.5" spans="1:262">
      <c r="A4" s="106"/>
      <c r="B4" s="112" t="s">
        <v>109</v>
      </c>
      <c r="C4" s="112" t="s">
        <v>110</v>
      </c>
      <c r="D4" s="113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12" t="s">
        <v>119</v>
      </c>
      <c r="M4" s="112" t="s">
        <v>148</v>
      </c>
      <c r="N4" s="114" t="s">
        <v>149</v>
      </c>
      <c r="O4" s="109"/>
      <c r="P4" s="358"/>
      <c r="Q4" s="359"/>
      <c r="R4" s="360" t="s">
        <v>150</v>
      </c>
      <c r="S4" s="360" t="s">
        <v>150</v>
      </c>
      <c r="T4" s="360"/>
      <c r="U4" s="361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</row>
    <row r="5" s="87" customFormat="1" ht="16.5" spans="1:262">
      <c r="A5" s="106"/>
      <c r="B5" s="112" t="s">
        <v>151</v>
      </c>
      <c r="C5" s="112" t="s">
        <v>152</v>
      </c>
      <c r="D5" s="113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4"/>
      <c r="O5" s="109"/>
      <c r="P5" s="362"/>
      <c r="Q5" s="363"/>
      <c r="R5" s="358" t="s">
        <v>163</v>
      </c>
      <c r="S5" s="358" t="s">
        <v>164</v>
      </c>
      <c r="T5" s="358"/>
      <c r="U5" s="364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</row>
    <row r="6" s="87" customFormat="1" ht="20" customHeight="1" spans="1:262">
      <c r="A6" s="365" t="s">
        <v>165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25" t="s">
        <v>166</v>
      </c>
      <c r="O6" s="109"/>
      <c r="P6" s="362"/>
      <c r="Q6" s="362"/>
      <c r="R6" s="362" t="s">
        <v>167</v>
      </c>
      <c r="S6" s="362" t="s">
        <v>168</v>
      </c>
      <c r="T6" s="362"/>
      <c r="U6" s="366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</row>
    <row r="7" s="87" customFormat="1" ht="20" customHeight="1" spans="1:262">
      <c r="A7" s="365" t="s">
        <v>169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25" t="s">
        <v>166</v>
      </c>
      <c r="O7" s="109"/>
      <c r="P7" s="362"/>
      <c r="Q7" s="362"/>
      <c r="R7" s="362" t="s">
        <v>170</v>
      </c>
      <c r="S7" s="362" t="s">
        <v>167</v>
      </c>
      <c r="T7" s="362"/>
      <c r="U7" s="366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</row>
    <row r="8" s="87" customFormat="1" ht="20" customHeight="1" spans="1:262">
      <c r="A8" s="365" t="s">
        <v>171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25" t="s">
        <v>166</v>
      </c>
      <c r="O8" s="109"/>
      <c r="P8" s="362"/>
      <c r="Q8" s="362"/>
      <c r="R8" s="362" t="s">
        <v>170</v>
      </c>
      <c r="S8" s="362" t="s">
        <v>168</v>
      </c>
      <c r="T8" s="362"/>
      <c r="U8" s="366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</row>
    <row r="9" s="87" customFormat="1" ht="20" customHeight="1" spans="1:262">
      <c r="A9" s="365" t="s">
        <v>172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25" t="s">
        <v>173</v>
      </c>
      <c r="O9" s="109"/>
      <c r="P9" s="362"/>
      <c r="Q9" s="362"/>
      <c r="R9" s="362" t="s">
        <v>168</v>
      </c>
      <c r="S9" s="362" t="s">
        <v>174</v>
      </c>
      <c r="T9" s="362"/>
      <c r="U9" s="366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</row>
    <row r="10" s="87" customFormat="1" ht="20" customHeight="1" spans="1:262">
      <c r="A10" s="365" t="s">
        <v>175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25" t="s">
        <v>173</v>
      </c>
      <c r="O10" s="109"/>
      <c r="P10" s="362"/>
      <c r="Q10" s="362"/>
      <c r="R10" s="362" t="s">
        <v>168</v>
      </c>
      <c r="S10" s="362" t="s">
        <v>174</v>
      </c>
      <c r="T10" s="362"/>
      <c r="U10" s="366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</row>
    <row r="11" s="87" customFormat="1" ht="20" customHeight="1" spans="1:262">
      <c r="A11" s="365" t="s">
        <v>176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25" t="s">
        <v>177</v>
      </c>
      <c r="O11" s="109"/>
      <c r="P11" s="362"/>
      <c r="Q11" s="362"/>
      <c r="R11" s="362" t="s">
        <v>178</v>
      </c>
      <c r="S11" s="362" t="s">
        <v>178</v>
      </c>
      <c r="T11" s="362"/>
      <c r="U11" s="366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</row>
    <row r="12" s="87" customFormat="1" ht="20" customHeight="1" spans="1:262">
      <c r="A12" s="365" t="s">
        <v>179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25" t="s">
        <v>173</v>
      </c>
      <c r="O12" s="109"/>
      <c r="P12" s="362"/>
      <c r="Q12" s="362"/>
      <c r="R12" s="362" t="s">
        <v>180</v>
      </c>
      <c r="S12" s="362" t="s">
        <v>174</v>
      </c>
      <c r="T12" s="362"/>
      <c r="U12" s="366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</row>
    <row r="13" s="87" customFormat="1" ht="20" customHeight="1" spans="1:262">
      <c r="A13" s="365" t="s">
        <v>181</v>
      </c>
      <c r="B13" s="123">
        <f>C13-0.7</f>
        <v>14.1</v>
      </c>
      <c r="C13" s="123">
        <f>D13-0.7</f>
        <v>14.8</v>
      </c>
      <c r="D13" s="127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25">
        <v>0</v>
      </c>
      <c r="O13" s="109"/>
      <c r="P13" s="362"/>
      <c r="Q13" s="362"/>
      <c r="R13" s="362" t="s">
        <v>174</v>
      </c>
      <c r="S13" s="362" t="s">
        <v>174</v>
      </c>
      <c r="T13" s="362"/>
      <c r="U13" s="366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</row>
    <row r="14" s="87" customFormat="1" ht="20" customHeight="1" spans="1:262">
      <c r="A14" s="365" t="s">
        <v>182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28"/>
      <c r="O14" s="109"/>
      <c r="P14" s="362"/>
      <c r="Q14" s="362"/>
      <c r="R14" s="362" t="s">
        <v>178</v>
      </c>
      <c r="S14" s="362" t="s">
        <v>178</v>
      </c>
      <c r="T14" s="362"/>
      <c r="U14" s="366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</row>
    <row r="15" s="87" customFormat="1" ht="20" customHeight="1" spans="1:262">
      <c r="A15" s="365" t="s">
        <v>183</v>
      </c>
      <c r="B15" s="129">
        <v>12</v>
      </c>
      <c r="C15" s="129">
        <v>12</v>
      </c>
      <c r="D15" s="124">
        <v>13</v>
      </c>
      <c r="E15" s="129">
        <v>13</v>
      </c>
      <c r="F15" s="129">
        <f>D15+2</f>
        <v>15</v>
      </c>
      <c r="G15" s="129">
        <v>15</v>
      </c>
      <c r="H15" s="129">
        <f>G15+1</f>
        <v>16</v>
      </c>
      <c r="I15" s="129">
        <f t="shared" ref="I15:M15" si="13">H15</f>
        <v>16</v>
      </c>
      <c r="J15" s="129">
        <f t="shared" si="13"/>
        <v>16</v>
      </c>
      <c r="K15" s="129">
        <f t="shared" si="13"/>
        <v>16</v>
      </c>
      <c r="L15" s="129">
        <f t="shared" si="13"/>
        <v>16</v>
      </c>
      <c r="M15" s="129">
        <f t="shared" si="13"/>
        <v>16</v>
      </c>
      <c r="N15" s="128"/>
      <c r="O15" s="109"/>
      <c r="P15" s="362"/>
      <c r="Q15" s="362"/>
      <c r="R15" s="362" t="s">
        <v>178</v>
      </c>
      <c r="S15" s="362" t="s">
        <v>178</v>
      </c>
      <c r="T15" s="362"/>
      <c r="U15" s="366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</row>
    <row r="16" s="87" customFormat="1" ht="20" customHeight="1" spans="1:262">
      <c r="A16" s="365" t="s">
        <v>184</v>
      </c>
      <c r="B16" s="130">
        <f>C16</f>
        <v>4.5</v>
      </c>
      <c r="C16" s="130">
        <f>D16</f>
        <v>4.5</v>
      </c>
      <c r="D16" s="131">
        <v>4.5</v>
      </c>
      <c r="E16" s="130">
        <f t="shared" ref="E16:M16" si="14">D16</f>
        <v>4.5</v>
      </c>
      <c r="F16" s="130">
        <f t="shared" si="14"/>
        <v>4.5</v>
      </c>
      <c r="G16" s="130">
        <f t="shared" si="14"/>
        <v>4.5</v>
      </c>
      <c r="H16" s="130">
        <f t="shared" si="14"/>
        <v>4.5</v>
      </c>
      <c r="I16" s="130">
        <f t="shared" si="14"/>
        <v>4.5</v>
      </c>
      <c r="J16" s="130">
        <f t="shared" si="14"/>
        <v>4.5</v>
      </c>
      <c r="K16" s="130">
        <f t="shared" si="14"/>
        <v>4.5</v>
      </c>
      <c r="L16" s="130">
        <f t="shared" si="14"/>
        <v>4.5</v>
      </c>
      <c r="M16" s="130">
        <f t="shared" si="14"/>
        <v>4.5</v>
      </c>
      <c r="N16" s="128"/>
      <c r="O16" s="109"/>
      <c r="P16" s="362"/>
      <c r="Q16" s="362"/>
      <c r="R16" s="362" t="s">
        <v>178</v>
      </c>
      <c r="S16" s="362" t="s">
        <v>178</v>
      </c>
      <c r="T16" s="362"/>
      <c r="U16" s="366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</row>
    <row r="17" s="87" customFormat="1" ht="20" customHeight="1" spans="1:262">
      <c r="A17" s="367"/>
      <c r="B17" s="133"/>
      <c r="C17" s="133"/>
      <c r="D17" s="133"/>
      <c r="E17" s="133"/>
      <c r="F17" s="133"/>
      <c r="G17" s="133"/>
      <c r="H17" s="133"/>
      <c r="I17" s="368"/>
      <c r="J17" s="133"/>
      <c r="K17" s="133"/>
      <c r="L17" s="133"/>
      <c r="M17" s="133"/>
      <c r="N17" s="369"/>
      <c r="O17" s="109"/>
      <c r="P17" s="362"/>
      <c r="Q17" s="362"/>
      <c r="R17" s="362"/>
      <c r="S17" s="362"/>
      <c r="T17" s="362"/>
      <c r="U17" s="366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</row>
    <row r="18" s="87" customFormat="1" ht="20" customHeight="1" spans="1:262">
      <c r="A18" s="370"/>
      <c r="B18" s="371"/>
      <c r="C18" s="371"/>
      <c r="D18" s="371"/>
      <c r="E18" s="371"/>
      <c r="F18" s="371"/>
      <c r="G18" s="371"/>
      <c r="H18" s="371"/>
      <c r="I18" s="372"/>
      <c r="J18" s="371"/>
      <c r="K18" s="371"/>
      <c r="L18" s="371"/>
      <c r="M18" s="371"/>
      <c r="N18" s="373"/>
      <c r="O18" s="374"/>
      <c r="P18" s="375"/>
      <c r="Q18" s="375"/>
      <c r="R18" s="375"/>
      <c r="S18" s="375"/>
      <c r="T18" s="375"/>
      <c r="U18" s="376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</row>
    <row r="19" s="87" customFormat="1" ht="16.5" spans="1:262">
      <c r="A19" s="377"/>
      <c r="B19" s="377"/>
      <c r="C19" s="378"/>
      <c r="D19" s="378"/>
      <c r="E19" s="378"/>
      <c r="F19" s="378"/>
      <c r="G19" s="378"/>
      <c r="H19" s="378"/>
      <c r="I19" s="378"/>
      <c r="J19" s="379"/>
      <c r="K19" s="378"/>
      <c r="L19" s="378"/>
      <c r="M19" s="378"/>
      <c r="N19" s="378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</row>
    <row r="20" s="87" customFormat="1" spans="1:262">
      <c r="A20" s="143" t="s">
        <v>185</v>
      </c>
      <c r="B20" s="143"/>
      <c r="C20" s="144"/>
      <c r="D20" s="144"/>
      <c r="E20" s="144"/>
      <c r="F20" s="144"/>
      <c r="G20" s="144"/>
      <c r="H20" s="144"/>
      <c r="I20" s="144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</row>
    <row r="21" s="87" customFormat="1" spans="1:262">
      <c r="C21" s="88"/>
      <c r="D21" s="145" t="s">
        <v>186</v>
      </c>
      <c r="E21" s="380">
        <v>46128</v>
      </c>
      <c r="F21" s="380"/>
      <c r="G21" s="88"/>
      <c r="H21" s="145" t="s">
        <v>187</v>
      </c>
      <c r="I21" s="145" t="s">
        <v>139</v>
      </c>
      <c r="L21" s="145" t="s">
        <v>188</v>
      </c>
      <c r="M21" s="87"/>
      <c r="N21" s="145" t="s">
        <v>142</v>
      </c>
      <c r="P21" s="145"/>
      <c r="Q21" s="252"/>
      <c r="R21" s="145"/>
      <c r="S21" s="145"/>
      <c r="T21" s="145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  <c r="IY21" s="90"/>
      <c r="IZ21" s="90"/>
      <c r="JA21" s="90"/>
      <c r="JB21" s="90"/>
    </row>
  </sheetData>
  <mergeCells count="10">
    <mergeCell ref="A1:U1"/>
    <mergeCell ref="B2:I2"/>
    <mergeCell ref="K2:N2"/>
    <mergeCell ref="Q2:U2"/>
    <mergeCell ref="B3:N3"/>
    <mergeCell ref="P3:U3"/>
    <mergeCell ref="E21:F21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6">
      <c r="A1" s="151" t="s">
        <v>189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261" t="s">
        <v>56</v>
      </c>
      <c r="J2" s="261"/>
      <c r="K2" s="262"/>
    </row>
    <row r="3" customHeight="1" spans="1:16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customHeight="1" spans="1:16">
      <c r="A4" s="269" t="s">
        <v>61</v>
      </c>
      <c r="B4" s="270" t="s">
        <v>190</v>
      </c>
      <c r="C4" s="271"/>
      <c r="D4" s="269" t="s">
        <v>63</v>
      </c>
      <c r="E4" s="272"/>
      <c r="F4" s="273">
        <v>45772</v>
      </c>
      <c r="G4" s="274"/>
      <c r="H4" s="269" t="s">
        <v>64</v>
      </c>
      <c r="I4" s="272"/>
      <c r="J4" s="275" t="s">
        <v>65</v>
      </c>
      <c r="K4" s="276" t="s">
        <v>66</v>
      </c>
    </row>
    <row r="5" customHeight="1" spans="1:16">
      <c r="A5" s="277" t="s">
        <v>67</v>
      </c>
      <c r="B5" s="275" t="s">
        <v>68</v>
      </c>
      <c r="C5" s="276"/>
      <c r="D5" s="269" t="s">
        <v>69</v>
      </c>
      <c r="E5" s="272"/>
      <c r="F5" s="273">
        <v>45743</v>
      </c>
      <c r="G5" s="274"/>
      <c r="H5" s="269" t="s">
        <v>70</v>
      </c>
      <c r="I5" s="272"/>
      <c r="J5" s="275" t="s">
        <v>65</v>
      </c>
      <c r="K5" s="276" t="s">
        <v>66</v>
      </c>
    </row>
    <row r="6" customHeight="1" spans="1:16">
      <c r="A6" s="269" t="s">
        <v>71</v>
      </c>
      <c r="B6" s="278" t="s">
        <v>191</v>
      </c>
      <c r="C6" s="279">
        <v>6</v>
      </c>
      <c r="D6" s="277" t="s">
        <v>73</v>
      </c>
      <c r="E6" s="280"/>
      <c r="F6" s="273">
        <v>45762</v>
      </c>
      <c r="G6" s="274"/>
      <c r="H6" s="269" t="s">
        <v>74</v>
      </c>
      <c r="I6" s="272"/>
      <c r="J6" s="275" t="s">
        <v>65</v>
      </c>
      <c r="K6" s="276" t="s">
        <v>66</v>
      </c>
    </row>
    <row r="7" customHeight="1" spans="1:16">
      <c r="A7" s="269" t="s">
        <v>75</v>
      </c>
      <c r="B7" s="281">
        <v>8000</v>
      </c>
      <c r="C7" s="282"/>
      <c r="D7" s="277" t="s">
        <v>76</v>
      </c>
      <c r="E7" s="283"/>
      <c r="F7" s="273">
        <v>45765</v>
      </c>
      <c r="G7" s="274"/>
      <c r="H7" s="269" t="s">
        <v>77</v>
      </c>
      <c r="I7" s="272"/>
      <c r="J7" s="275" t="s">
        <v>65</v>
      </c>
      <c r="K7" s="276" t="s">
        <v>66</v>
      </c>
    </row>
    <row r="8" customHeight="1" spans="1:16">
      <c r="A8" s="284" t="s">
        <v>78</v>
      </c>
      <c r="B8" s="285" t="s">
        <v>192</v>
      </c>
      <c r="C8" s="286"/>
      <c r="D8" s="287" t="s">
        <v>79</v>
      </c>
      <c r="E8" s="288"/>
      <c r="F8" s="289">
        <v>45767</v>
      </c>
      <c r="G8" s="290"/>
      <c r="H8" s="287" t="s">
        <v>80</v>
      </c>
      <c r="I8" s="288"/>
      <c r="J8" s="291" t="s">
        <v>65</v>
      </c>
      <c r="K8" s="292" t="s">
        <v>66</v>
      </c>
      <c r="P8" s="182" t="s">
        <v>193</v>
      </c>
    </row>
    <row r="9" customHeight="1" spans="1:16">
      <c r="A9" s="293" t="s">
        <v>194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customHeight="1" spans="1:16">
      <c r="A10" s="294" t="s">
        <v>83</v>
      </c>
      <c r="B10" s="295" t="s">
        <v>84</v>
      </c>
      <c r="C10" s="296" t="s">
        <v>85</v>
      </c>
      <c r="D10" s="297"/>
      <c r="E10" s="298" t="s">
        <v>88</v>
      </c>
      <c r="F10" s="295" t="s">
        <v>84</v>
      </c>
      <c r="G10" s="296" t="s">
        <v>85</v>
      </c>
      <c r="H10" s="295"/>
      <c r="I10" s="298" t="s">
        <v>86</v>
      </c>
      <c r="J10" s="295" t="s">
        <v>84</v>
      </c>
      <c r="K10" s="299" t="s">
        <v>85</v>
      </c>
    </row>
    <row r="11" customHeight="1" spans="1:16">
      <c r="A11" s="277" t="s">
        <v>89</v>
      </c>
      <c r="B11" s="300" t="s">
        <v>84</v>
      </c>
      <c r="C11" s="275" t="s">
        <v>85</v>
      </c>
      <c r="D11" s="283"/>
      <c r="E11" s="280" t="s">
        <v>91</v>
      </c>
      <c r="F11" s="300" t="s">
        <v>84</v>
      </c>
      <c r="G11" s="275" t="s">
        <v>85</v>
      </c>
      <c r="H11" s="300"/>
      <c r="I11" s="280" t="s">
        <v>96</v>
      </c>
      <c r="J11" s="300" t="s">
        <v>84</v>
      </c>
      <c r="K11" s="276" t="s">
        <v>85</v>
      </c>
    </row>
    <row r="12" customHeight="1" spans="1:16">
      <c r="A12" s="287" t="s">
        <v>125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01"/>
    </row>
    <row r="13" customHeight="1" spans="1:16">
      <c r="A13" s="302" t="s">
        <v>195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6">
      <c r="A14" s="303" t="s">
        <v>196</v>
      </c>
      <c r="B14" s="304"/>
      <c r="C14" s="304"/>
      <c r="D14" s="304"/>
      <c r="E14" s="304"/>
      <c r="F14" s="304"/>
      <c r="G14" s="304"/>
      <c r="H14" s="305"/>
      <c r="I14" s="306"/>
      <c r="J14" s="306"/>
      <c r="K14" s="307"/>
    </row>
    <row r="15" customHeight="1" spans="1:16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customHeight="1" spans="1:16">
      <c r="A16" s="315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customHeight="1" spans="1:11">
      <c r="A17" s="302" t="s">
        <v>197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16" t="s">
        <v>198</v>
      </c>
      <c r="B18" s="317"/>
      <c r="C18" s="317"/>
      <c r="D18" s="317"/>
      <c r="E18" s="317"/>
      <c r="F18" s="317"/>
      <c r="G18" s="317"/>
      <c r="H18" s="317"/>
      <c r="I18" s="306"/>
      <c r="J18" s="306"/>
      <c r="K18" s="307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customHeight="1" spans="1:11">
      <c r="A20" s="315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customHeight="1" spans="1:11">
      <c r="A21" s="318" t="s">
        <v>122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53" t="s">
        <v>123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customHeight="1" spans="1:11">
      <c r="A23" s="171" t="s">
        <v>124</v>
      </c>
      <c r="B23" s="172"/>
      <c r="C23" s="275" t="s">
        <v>65</v>
      </c>
      <c r="D23" s="275" t="s">
        <v>66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19" t="s">
        <v>199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20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customHeight="1" spans="1:11">
      <c r="A26" s="293" t="s">
        <v>131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customHeight="1" spans="1:11">
      <c r="A27" s="263" t="s">
        <v>132</v>
      </c>
      <c r="B27" s="296" t="s">
        <v>94</v>
      </c>
      <c r="C27" s="296" t="s">
        <v>95</v>
      </c>
      <c r="D27" s="296" t="s">
        <v>87</v>
      </c>
      <c r="E27" s="264" t="s">
        <v>133</v>
      </c>
      <c r="F27" s="296" t="s">
        <v>94</v>
      </c>
      <c r="G27" s="296" t="s">
        <v>95</v>
      </c>
      <c r="H27" s="296" t="s">
        <v>87</v>
      </c>
      <c r="I27" s="264" t="s">
        <v>134</v>
      </c>
      <c r="J27" s="296" t="s">
        <v>94</v>
      </c>
      <c r="K27" s="299" t="s">
        <v>95</v>
      </c>
    </row>
    <row r="28" customHeight="1" spans="1:11">
      <c r="A28" s="324" t="s">
        <v>86</v>
      </c>
      <c r="B28" s="275" t="s">
        <v>94</v>
      </c>
      <c r="C28" s="275" t="s">
        <v>95</v>
      </c>
      <c r="D28" s="275" t="s">
        <v>87</v>
      </c>
      <c r="E28" s="325" t="s">
        <v>93</v>
      </c>
      <c r="F28" s="275" t="s">
        <v>94</v>
      </c>
      <c r="G28" s="275" t="s">
        <v>95</v>
      </c>
      <c r="H28" s="275" t="s">
        <v>87</v>
      </c>
      <c r="I28" s="325" t="s">
        <v>104</v>
      </c>
      <c r="J28" s="275" t="s">
        <v>94</v>
      </c>
      <c r="K28" s="276" t="s">
        <v>95</v>
      </c>
    </row>
    <row r="29" customHeight="1" spans="1:11">
      <c r="A29" s="269" t="s">
        <v>97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customHeight="1" spans="1:11">
      <c r="A31" s="331" t="s">
        <v>200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21" customHeight="1" spans="1:11">
      <c r="A32" s="332" t="s">
        <v>201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ht="21" customHeight="1" spans="1:11">
      <c r="A33" s="335" t="s">
        <v>202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ht="21" customHeight="1" spans="1:11">
      <c r="A34" s="335" t="s">
        <v>203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ht="21" customHeight="1" spans="1:1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ht="21" customHeight="1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ht="21" customHeight="1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37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7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37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37"/>
    </row>
    <row r="42" ht="21" customHeight="1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37"/>
    </row>
    <row r="43" ht="17.25" customHeight="1" spans="1:11">
      <c r="A43" s="328" t="s">
        <v>130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30"/>
    </row>
    <row r="44" customHeight="1" spans="1:11">
      <c r="A44" s="331" t="s">
        <v>204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8" t="s">
        <v>125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40"/>
    </row>
    <row r="46" ht="18" customHeight="1" spans="1:11">
      <c r="A46" s="338" t="s">
        <v>205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40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21" customHeight="1" spans="1:11">
      <c r="A48" s="341" t="s">
        <v>136</v>
      </c>
      <c r="B48" s="342" t="s">
        <v>137</v>
      </c>
      <c r="C48" s="342"/>
      <c r="D48" s="343" t="s">
        <v>138</v>
      </c>
      <c r="E48" s="343" t="s">
        <v>139</v>
      </c>
      <c r="F48" s="343" t="s">
        <v>140</v>
      </c>
      <c r="G48" s="344">
        <v>45755</v>
      </c>
      <c r="H48" s="345" t="s">
        <v>141</v>
      </c>
      <c r="I48" s="345"/>
      <c r="J48" s="342" t="s">
        <v>142</v>
      </c>
      <c r="K48" s="346"/>
    </row>
    <row r="49" customHeight="1" spans="1:11">
      <c r="A49" s="347" t="s">
        <v>143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customHeight="1" spans="1:1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ht="21" customHeight="1" spans="1:11">
      <c r="A52" s="341" t="s">
        <v>136</v>
      </c>
      <c r="B52" s="342" t="s">
        <v>137</v>
      </c>
      <c r="C52" s="342"/>
      <c r="D52" s="343" t="s">
        <v>138</v>
      </c>
      <c r="E52" s="343" t="s">
        <v>139</v>
      </c>
      <c r="F52" s="343" t="s">
        <v>140</v>
      </c>
      <c r="G52" s="344">
        <v>45755</v>
      </c>
      <c r="H52" s="345" t="s">
        <v>141</v>
      </c>
      <c r="I52" s="345"/>
      <c r="J52" s="342" t="s">
        <v>142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3" sqref="K3:P3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8" width="8.5" style="87" customWidth="1"/>
    <col min="9" max="9" width="6.875" style="87" customWidth="1"/>
    <col min="10" max="10" width="6.625" style="87" customWidth="1"/>
    <col min="11" max="13" width="14.625" style="87" customWidth="1"/>
    <col min="14" max="16" width="14.625" style="234" customWidth="1"/>
    <col min="17" max="247" width="9" style="87"/>
    <col min="248" max="16384" width="9" style="90"/>
  </cols>
  <sheetData>
    <row r="1" s="87" customFormat="1" ht="29" customHeight="1" spans="1:250">
      <c r="A1" s="235" t="s">
        <v>145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8"/>
      <c r="O1" s="238"/>
      <c r="P1" s="23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</row>
    <row r="2" s="87" customFormat="1" ht="20" customHeight="1" spans="1:250">
      <c r="A2" s="96" t="s">
        <v>61</v>
      </c>
      <c r="B2" s="97" t="str">
        <f>首期!B4</f>
        <v>TAJJFO8240</v>
      </c>
      <c r="C2" s="98"/>
      <c r="D2" s="99"/>
      <c r="E2" s="100" t="s">
        <v>67</v>
      </c>
      <c r="F2" s="101" t="str">
        <f>首期!B5</f>
        <v>女式POLO短袖T恤</v>
      </c>
      <c r="G2" s="101"/>
      <c r="H2" s="101"/>
      <c r="I2" s="101"/>
      <c r="J2" s="102"/>
      <c r="K2" s="103" t="s">
        <v>57</v>
      </c>
      <c r="L2" s="104" t="s">
        <v>56</v>
      </c>
      <c r="M2" s="104"/>
      <c r="N2" s="104"/>
      <c r="O2" s="104"/>
      <c r="P2" s="105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</row>
    <row r="3" s="87" customFormat="1" ht="16.5" spans="1:250">
      <c r="A3" s="106" t="s">
        <v>146</v>
      </c>
      <c r="B3" s="107" t="s">
        <v>147</v>
      </c>
      <c r="C3" s="108"/>
      <c r="D3" s="107"/>
      <c r="E3" s="107"/>
      <c r="F3" s="107"/>
      <c r="G3" s="107"/>
      <c r="H3" s="107"/>
      <c r="I3" s="107"/>
      <c r="J3" s="109"/>
      <c r="K3" s="120" t="s">
        <v>150</v>
      </c>
      <c r="L3" s="120" t="s">
        <v>150</v>
      </c>
      <c r="M3" s="120" t="s">
        <v>206</v>
      </c>
      <c r="N3" s="120" t="s">
        <v>206</v>
      </c>
      <c r="O3" s="120" t="s">
        <v>150</v>
      </c>
      <c r="P3" s="121" t="s">
        <v>206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</row>
    <row r="4" s="87" customFormat="1" ht="16.5" spans="1:250">
      <c r="A4" s="106"/>
      <c r="B4" s="115" t="s">
        <v>110</v>
      </c>
      <c r="C4" s="116" t="s">
        <v>111</v>
      </c>
      <c r="D4" s="116" t="s">
        <v>112</v>
      </c>
      <c r="E4" s="116" t="s">
        <v>113</v>
      </c>
      <c r="F4" s="116" t="s">
        <v>114</v>
      </c>
      <c r="G4" s="116" t="s">
        <v>115</v>
      </c>
      <c r="H4" s="116"/>
      <c r="I4" s="114" t="s">
        <v>149</v>
      </c>
      <c r="J4" s="109"/>
      <c r="K4" s="115" t="s">
        <v>110</v>
      </c>
      <c r="L4" s="116" t="s">
        <v>111</v>
      </c>
      <c r="M4" s="116" t="s">
        <v>112</v>
      </c>
      <c r="N4" s="116" t="s">
        <v>113</v>
      </c>
      <c r="O4" s="116" t="s">
        <v>114</v>
      </c>
      <c r="P4" s="117" t="s">
        <v>115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</row>
    <row r="5" s="87" customFormat="1" ht="20" customHeight="1" spans="1:250">
      <c r="A5" s="106"/>
      <c r="B5" s="115" t="s">
        <v>207</v>
      </c>
      <c r="C5" s="116" t="s">
        <v>208</v>
      </c>
      <c r="D5" s="239" t="s">
        <v>209</v>
      </c>
      <c r="E5" s="116" t="s">
        <v>210</v>
      </c>
      <c r="F5" s="116" t="s">
        <v>211</v>
      </c>
      <c r="G5" s="116" t="s">
        <v>212</v>
      </c>
      <c r="H5" s="116"/>
      <c r="I5" s="114"/>
      <c r="J5" s="119"/>
      <c r="K5" s="120" t="s">
        <v>213</v>
      </c>
      <c r="L5" s="120" t="s">
        <v>213</v>
      </c>
      <c r="M5" s="120" t="s">
        <v>213</v>
      </c>
      <c r="N5" s="120" t="s">
        <v>213</v>
      </c>
      <c r="O5" s="120" t="s">
        <v>213</v>
      </c>
      <c r="P5" s="126" t="s">
        <v>213</v>
      </c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</row>
    <row r="6" s="87" customFormat="1" ht="25" customHeight="1" spans="1:250">
      <c r="A6" s="240" t="s">
        <v>165</v>
      </c>
      <c r="B6" s="241">
        <f>C6-2</f>
        <v>57.5</v>
      </c>
      <c r="C6" s="242">
        <v>59.5</v>
      </c>
      <c r="D6" s="241">
        <f>C6+2</f>
        <v>61.5</v>
      </c>
      <c r="E6" s="241">
        <f>D6+2</f>
        <v>63.5</v>
      </c>
      <c r="F6" s="241">
        <f>E6+1</f>
        <v>64.5</v>
      </c>
      <c r="G6" s="241">
        <f>F6+1</f>
        <v>65.5</v>
      </c>
      <c r="H6" s="243"/>
      <c r="I6" s="125" t="s">
        <v>166</v>
      </c>
      <c r="J6" s="119"/>
      <c r="K6" s="120" t="s">
        <v>214</v>
      </c>
      <c r="L6" s="120" t="s">
        <v>215</v>
      </c>
      <c r="M6" s="120" t="s">
        <v>216</v>
      </c>
      <c r="N6" s="120" t="s">
        <v>217</v>
      </c>
      <c r="O6" s="120" t="s">
        <v>218</v>
      </c>
      <c r="P6" s="126" t="s">
        <v>219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</row>
    <row r="7" s="87" customFormat="1" ht="25" customHeight="1" spans="1:250">
      <c r="A7" s="244" t="s">
        <v>169</v>
      </c>
      <c r="B7" s="245">
        <f t="shared" ref="B7:B9" si="0">C7-4</f>
        <v>86</v>
      </c>
      <c r="C7" s="246">
        <v>90</v>
      </c>
      <c r="D7" s="245">
        <f t="shared" ref="D7:D9" si="1">C7+4</f>
        <v>94</v>
      </c>
      <c r="E7" s="245">
        <f>D7+4</f>
        <v>98</v>
      </c>
      <c r="F7" s="245">
        <f t="shared" ref="F7:F9" si="2">E7+6</f>
        <v>104</v>
      </c>
      <c r="G7" s="245">
        <f t="shared" ref="G7:G9" si="3">F7+6</f>
        <v>110</v>
      </c>
      <c r="H7" s="133"/>
      <c r="I7" s="125" t="s">
        <v>166</v>
      </c>
      <c r="J7" s="119"/>
      <c r="K7" s="120" t="s">
        <v>220</v>
      </c>
      <c r="L7" s="120" t="s">
        <v>214</v>
      </c>
      <c r="M7" s="120" t="s">
        <v>220</v>
      </c>
      <c r="N7" s="120" t="s">
        <v>220</v>
      </c>
      <c r="O7" s="120" t="s">
        <v>221</v>
      </c>
      <c r="P7" s="126" t="s">
        <v>222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</row>
    <row r="8" s="87" customFormat="1" ht="25" customHeight="1" spans="1:250">
      <c r="A8" s="244" t="s">
        <v>171</v>
      </c>
      <c r="B8" s="245">
        <f t="shared" si="0"/>
        <v>82</v>
      </c>
      <c r="C8" s="246">
        <v>86</v>
      </c>
      <c r="D8" s="245">
        <f t="shared" si="1"/>
        <v>90</v>
      </c>
      <c r="E8" s="245">
        <f>D8+5</f>
        <v>95</v>
      </c>
      <c r="F8" s="245">
        <f t="shared" si="2"/>
        <v>101</v>
      </c>
      <c r="G8" s="245">
        <f t="shared" si="3"/>
        <v>107</v>
      </c>
      <c r="H8" s="133"/>
      <c r="I8" s="125" t="s">
        <v>166</v>
      </c>
      <c r="J8" s="119"/>
      <c r="K8" s="120" t="s">
        <v>223</v>
      </c>
      <c r="L8" s="120" t="s">
        <v>224</v>
      </c>
      <c r="M8" s="120" t="s">
        <v>215</v>
      </c>
      <c r="N8" s="120" t="s">
        <v>215</v>
      </c>
      <c r="O8" s="120" t="s">
        <v>225</v>
      </c>
      <c r="P8" s="126" t="s">
        <v>215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</row>
    <row r="9" s="87" customFormat="1" ht="25" customHeight="1" spans="1:250">
      <c r="A9" s="244" t="s">
        <v>172</v>
      </c>
      <c r="B9" s="245">
        <f t="shared" si="0"/>
        <v>88</v>
      </c>
      <c r="C9" s="246">
        <v>92</v>
      </c>
      <c r="D9" s="245">
        <f t="shared" si="1"/>
        <v>96</v>
      </c>
      <c r="E9" s="245">
        <f>D9+5</f>
        <v>101</v>
      </c>
      <c r="F9" s="245">
        <f t="shared" si="2"/>
        <v>107</v>
      </c>
      <c r="G9" s="245">
        <f t="shared" si="3"/>
        <v>113</v>
      </c>
      <c r="H9" s="133"/>
      <c r="I9" s="125" t="s">
        <v>173</v>
      </c>
      <c r="J9" s="119"/>
      <c r="K9" s="120" t="s">
        <v>226</v>
      </c>
      <c r="L9" s="120" t="s">
        <v>227</v>
      </c>
      <c r="M9" s="120" t="s">
        <v>228</v>
      </c>
      <c r="N9" s="120" t="s">
        <v>229</v>
      </c>
      <c r="O9" s="120" t="s">
        <v>230</v>
      </c>
      <c r="P9" s="126" t="s">
        <v>231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</row>
    <row r="10" s="87" customFormat="1" ht="25" customHeight="1" spans="1:250">
      <c r="A10" s="244" t="s">
        <v>175</v>
      </c>
      <c r="B10" s="245">
        <f>C10-1</f>
        <v>37</v>
      </c>
      <c r="C10" s="246">
        <v>38</v>
      </c>
      <c r="D10" s="245">
        <f>C10+1</f>
        <v>39</v>
      </c>
      <c r="E10" s="245">
        <f>D10+1</f>
        <v>40</v>
      </c>
      <c r="F10" s="245">
        <f>E10+1.2</f>
        <v>41.2</v>
      </c>
      <c r="G10" s="245">
        <f>F10+1.2</f>
        <v>42.4</v>
      </c>
      <c r="H10" s="133"/>
      <c r="I10" s="125" t="s">
        <v>173</v>
      </c>
      <c r="J10" s="119"/>
      <c r="K10" s="120" t="s">
        <v>232</v>
      </c>
      <c r="L10" s="120" t="s">
        <v>219</v>
      </c>
      <c r="M10" s="120" t="s">
        <v>215</v>
      </c>
      <c r="N10" s="120" t="s">
        <v>227</v>
      </c>
      <c r="O10" s="120" t="s">
        <v>233</v>
      </c>
      <c r="P10" s="126" t="s">
        <v>234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</row>
    <row r="11" s="87" customFormat="1" ht="25" customHeight="1" spans="1:250">
      <c r="A11" s="244" t="s">
        <v>176</v>
      </c>
      <c r="B11" s="245">
        <f>C11-0.5</f>
        <v>16.5</v>
      </c>
      <c r="C11" s="246">
        <v>17</v>
      </c>
      <c r="D11" s="245">
        <f t="shared" ref="D11:G11" si="4">C11+0.5</f>
        <v>17.5</v>
      </c>
      <c r="E11" s="245">
        <f t="shared" si="4"/>
        <v>18</v>
      </c>
      <c r="F11" s="245">
        <f t="shared" si="4"/>
        <v>18.5</v>
      </c>
      <c r="G11" s="245">
        <f t="shared" si="4"/>
        <v>19</v>
      </c>
      <c r="H11" s="133"/>
      <c r="I11" s="125" t="s">
        <v>177</v>
      </c>
      <c r="J11" s="119"/>
      <c r="K11" s="120" t="s">
        <v>214</v>
      </c>
      <c r="L11" s="120" t="s">
        <v>235</v>
      </c>
      <c r="M11" s="120" t="s">
        <v>236</v>
      </c>
      <c r="N11" s="120" t="s">
        <v>215</v>
      </c>
      <c r="O11" s="120" t="s">
        <v>237</v>
      </c>
      <c r="P11" s="126" t="s">
        <v>215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</row>
    <row r="12" s="87" customFormat="1" ht="25" customHeight="1" spans="1:250">
      <c r="A12" s="244" t="s">
        <v>179</v>
      </c>
      <c r="B12" s="245">
        <f>C12-0.7</f>
        <v>15.3</v>
      </c>
      <c r="C12" s="246">
        <v>16</v>
      </c>
      <c r="D12" s="245">
        <f>C12+0.7</f>
        <v>16.7</v>
      </c>
      <c r="E12" s="245">
        <f>D12+0.7</f>
        <v>17.4</v>
      </c>
      <c r="F12" s="245">
        <f>E12+0.95</f>
        <v>18.35</v>
      </c>
      <c r="G12" s="245">
        <f>F12+0.95</f>
        <v>19.3</v>
      </c>
      <c r="H12" s="247"/>
      <c r="I12" s="125" t="s">
        <v>173</v>
      </c>
      <c r="J12" s="119"/>
      <c r="K12" s="120" t="s">
        <v>215</v>
      </c>
      <c r="L12" s="120" t="s">
        <v>238</v>
      </c>
      <c r="M12" s="120" t="s">
        <v>215</v>
      </c>
      <c r="N12" s="120" t="s">
        <v>236</v>
      </c>
      <c r="O12" s="120" t="s">
        <v>238</v>
      </c>
      <c r="P12" s="126" t="s">
        <v>218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</row>
    <row r="13" s="87" customFormat="1" ht="25" customHeight="1" spans="1:250">
      <c r="A13" s="244" t="s">
        <v>181</v>
      </c>
      <c r="B13" s="245">
        <f>C13-0.7</f>
        <v>14.8</v>
      </c>
      <c r="C13" s="248">
        <v>15.5</v>
      </c>
      <c r="D13" s="245">
        <f>C13+0.7</f>
        <v>16.2</v>
      </c>
      <c r="E13" s="245">
        <f>D13+0.7</f>
        <v>16.9</v>
      </c>
      <c r="F13" s="245">
        <f>E13+0.95</f>
        <v>17.85</v>
      </c>
      <c r="G13" s="245">
        <f>F13+0.95</f>
        <v>18.8</v>
      </c>
      <c r="H13" s="133"/>
      <c r="I13" s="125">
        <v>0</v>
      </c>
      <c r="J13" s="119"/>
      <c r="K13" s="120" t="s">
        <v>238</v>
      </c>
      <c r="L13" s="120" t="s">
        <v>218</v>
      </c>
      <c r="M13" s="120" t="s">
        <v>238</v>
      </c>
      <c r="N13" s="120" t="s">
        <v>238</v>
      </c>
      <c r="O13" s="120" t="s">
        <v>218</v>
      </c>
      <c r="P13" s="126" t="s">
        <v>218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</row>
    <row r="14" s="87" customFormat="1" ht="25" customHeight="1" spans="1:250">
      <c r="A14" s="244" t="s">
        <v>182</v>
      </c>
      <c r="B14" s="245">
        <f>C14-1</f>
        <v>38</v>
      </c>
      <c r="C14" s="246">
        <v>39</v>
      </c>
      <c r="D14" s="245">
        <f>C14+1</f>
        <v>40</v>
      </c>
      <c r="E14" s="245">
        <f>D14+1</f>
        <v>41</v>
      </c>
      <c r="F14" s="245">
        <f>E14+1.5</f>
        <v>42.5</v>
      </c>
      <c r="G14" s="245">
        <f>F14+1.5</f>
        <v>44</v>
      </c>
      <c r="H14" s="133"/>
      <c r="I14" s="128"/>
      <c r="J14" s="119"/>
      <c r="K14" s="120" t="s">
        <v>215</v>
      </c>
      <c r="L14" s="120" t="s">
        <v>215</v>
      </c>
      <c r="M14" s="120" t="s">
        <v>215</v>
      </c>
      <c r="N14" s="120" t="s">
        <v>215</v>
      </c>
      <c r="O14" s="120" t="s">
        <v>215</v>
      </c>
      <c r="P14" s="126" t="s">
        <v>215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</row>
    <row r="15" s="87" customFormat="1" ht="25" customHeight="1" spans="1:250">
      <c r="A15" s="240" t="s">
        <v>183</v>
      </c>
      <c r="B15" s="249">
        <v>12</v>
      </c>
      <c r="C15" s="242">
        <v>13</v>
      </c>
      <c r="D15" s="249">
        <v>13</v>
      </c>
      <c r="E15" s="249">
        <f>C15+2</f>
        <v>15</v>
      </c>
      <c r="F15" s="249">
        <v>15</v>
      </c>
      <c r="G15" s="249">
        <f>F15+1</f>
        <v>16</v>
      </c>
      <c r="H15" s="133"/>
      <c r="I15" s="128"/>
      <c r="J15" s="119"/>
      <c r="K15" s="120" t="s">
        <v>215</v>
      </c>
      <c r="L15" s="120" t="s">
        <v>215</v>
      </c>
      <c r="M15" s="120" t="s">
        <v>215</v>
      </c>
      <c r="N15" s="120" t="s">
        <v>215</v>
      </c>
      <c r="O15" s="120" t="s">
        <v>215</v>
      </c>
      <c r="P15" s="126" t="s">
        <v>215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</row>
    <row r="16" s="87" customFormat="1" ht="25" customHeight="1" spans="1:250">
      <c r="A16" s="244" t="s">
        <v>184</v>
      </c>
      <c r="B16" s="250">
        <f>C16</f>
        <v>4.5</v>
      </c>
      <c r="C16" s="251">
        <v>4.5</v>
      </c>
      <c r="D16" s="250">
        <f t="shared" ref="D16:G16" si="5">C16</f>
        <v>4.5</v>
      </c>
      <c r="E16" s="250">
        <f t="shared" si="5"/>
        <v>4.5</v>
      </c>
      <c r="F16" s="250">
        <f t="shared" si="5"/>
        <v>4.5</v>
      </c>
      <c r="G16" s="250">
        <f t="shared" si="5"/>
        <v>4.5</v>
      </c>
      <c r="H16" s="133"/>
      <c r="I16" s="128"/>
      <c r="J16" s="119"/>
      <c r="K16" s="120" t="s">
        <v>215</v>
      </c>
      <c r="L16" s="120" t="s">
        <v>215</v>
      </c>
      <c r="M16" s="120" t="s">
        <v>215</v>
      </c>
      <c r="N16" s="120" t="s">
        <v>215</v>
      </c>
      <c r="O16" s="120" t="s">
        <v>215</v>
      </c>
      <c r="P16" s="126" t="s">
        <v>215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</row>
    <row r="17" s="87" customFormat="1" ht="25" customHeight="1" spans="1:250">
      <c r="A17" s="132"/>
      <c r="B17" s="133"/>
      <c r="C17" s="133"/>
      <c r="D17" s="134"/>
      <c r="E17" s="133"/>
      <c r="F17" s="133"/>
      <c r="G17" s="133"/>
      <c r="H17" s="133"/>
      <c r="I17" s="135"/>
      <c r="J17" s="119"/>
      <c r="K17" s="120"/>
      <c r="L17" s="120"/>
      <c r="M17" s="120"/>
      <c r="N17" s="120"/>
      <c r="O17" s="120"/>
      <c r="P17" s="126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</row>
    <row r="18" s="87" customFormat="1" ht="25" customHeight="1" spans="1:250">
      <c r="A18" s="136"/>
      <c r="B18" s="137"/>
      <c r="C18" s="137"/>
      <c r="D18" s="137"/>
      <c r="E18" s="138"/>
      <c r="F18" s="137"/>
      <c r="G18" s="137"/>
      <c r="H18" s="137"/>
      <c r="I18" s="137"/>
      <c r="J18" s="139"/>
      <c r="K18" s="140"/>
      <c r="L18" s="140"/>
      <c r="M18" s="141"/>
      <c r="N18" s="140"/>
      <c r="O18" s="140"/>
      <c r="P18" s="142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</row>
    <row r="19" s="87" customFormat="1" spans="1:250">
      <c r="C19" s="88"/>
      <c r="J19" s="145"/>
      <c r="K19" s="252"/>
      <c r="L19" s="145"/>
      <c r="M19" s="145"/>
      <c r="O19" s="145"/>
      <c r="P19" s="25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</row>
    <row r="20" spans="1:250">
      <c r="G20" s="145" t="s">
        <v>186</v>
      </c>
      <c r="H20" s="254">
        <v>45755</v>
      </c>
      <c r="K20" s="145" t="s">
        <v>187</v>
      </c>
      <c r="L20" s="87" t="s">
        <v>139</v>
      </c>
      <c r="O20" s="145" t="s">
        <v>188</v>
      </c>
      <c r="P20" s="255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86" sqref="M78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239</v>
      </c>
      <c r="B1" s="151"/>
      <c r="C1" s="151"/>
      <c r="D1" s="151"/>
      <c r="E1" s="151"/>
      <c r="F1" s="151"/>
      <c r="G1" s="152"/>
      <c r="H1" s="152"/>
      <c r="I1" s="151"/>
      <c r="J1" s="151"/>
      <c r="K1" s="151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tr">
        <f>首期!B4</f>
        <v>TAJJFO8240</v>
      </c>
      <c r="F2" s="157" t="s">
        <v>240</v>
      </c>
      <c r="G2" s="158" t="s">
        <v>68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8000</v>
      </c>
      <c r="C3" s="163"/>
      <c r="D3" s="164" t="s">
        <v>241</v>
      </c>
      <c r="E3" s="165" t="s">
        <v>242</v>
      </c>
      <c r="F3" s="166"/>
      <c r="G3" s="167"/>
      <c r="H3" s="168" t="s">
        <v>243</v>
      </c>
      <c r="I3" s="169"/>
      <c r="J3" s="169"/>
      <c r="K3" s="170"/>
    </row>
    <row r="4" ht="18" customHeight="1" spans="1:13">
      <c r="A4" s="171" t="s">
        <v>71</v>
      </c>
      <c r="B4" s="163">
        <v>2</v>
      </c>
      <c r="C4" s="163">
        <v>6</v>
      </c>
      <c r="D4" s="172" t="s">
        <v>244</v>
      </c>
      <c r="E4" s="166" t="s">
        <v>245</v>
      </c>
      <c r="F4" s="166"/>
      <c r="G4" s="166"/>
      <c r="H4" s="172" t="s">
        <v>246</v>
      </c>
      <c r="I4" s="172"/>
      <c r="J4" s="173" t="s">
        <v>65</v>
      </c>
      <c r="K4" s="174" t="s">
        <v>66</v>
      </c>
    </row>
    <row r="5" ht="18" customHeight="1" spans="1:13">
      <c r="A5" s="171" t="s">
        <v>247</v>
      </c>
      <c r="B5" s="163">
        <v>1</v>
      </c>
      <c r="C5" s="163"/>
      <c r="D5" s="164" t="s">
        <v>248</v>
      </c>
      <c r="E5" s="164"/>
      <c r="G5" s="164"/>
      <c r="H5" s="172" t="s">
        <v>249</v>
      </c>
      <c r="I5" s="172"/>
      <c r="J5" s="173" t="s">
        <v>65</v>
      </c>
      <c r="K5" s="174" t="s">
        <v>66</v>
      </c>
    </row>
    <row r="6" ht="18" customHeight="1" spans="1:13">
      <c r="A6" s="175" t="s">
        <v>250</v>
      </c>
      <c r="B6" s="176">
        <v>200</v>
      </c>
      <c r="C6" s="176"/>
      <c r="D6" s="177" t="s">
        <v>251</v>
      </c>
      <c r="E6" s="178" t="s">
        <v>252</v>
      </c>
      <c r="F6" s="178"/>
      <c r="G6" s="177"/>
      <c r="H6" s="179" t="s">
        <v>253</v>
      </c>
      <c r="I6" s="179"/>
      <c r="J6" s="180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254</v>
      </c>
      <c r="B8" s="187" t="s">
        <v>255</v>
      </c>
      <c r="C8" s="187" t="s">
        <v>256</v>
      </c>
      <c r="D8" s="187" t="s">
        <v>257</v>
      </c>
      <c r="E8" s="187" t="s">
        <v>258</v>
      </c>
      <c r="F8" s="187" t="s">
        <v>259</v>
      </c>
      <c r="G8" s="188" t="s">
        <v>260</v>
      </c>
      <c r="H8" s="189"/>
      <c r="I8" s="189"/>
      <c r="J8" s="189"/>
      <c r="K8" s="190"/>
    </row>
    <row r="9" ht="18" customHeight="1" spans="1:13">
      <c r="A9" s="171" t="s">
        <v>261</v>
      </c>
      <c r="B9" s="172"/>
      <c r="C9" s="173" t="s">
        <v>65</v>
      </c>
      <c r="D9" s="173" t="s">
        <v>66</v>
      </c>
      <c r="E9" s="164" t="s">
        <v>262</v>
      </c>
      <c r="F9" s="191" t="s">
        <v>263</v>
      </c>
      <c r="G9" s="192"/>
      <c r="H9" s="193"/>
      <c r="I9" s="193"/>
      <c r="J9" s="193"/>
      <c r="K9" s="194"/>
    </row>
    <row r="10" ht="18" customHeight="1" spans="1:13">
      <c r="A10" s="171" t="s">
        <v>264</v>
      </c>
      <c r="B10" s="172"/>
      <c r="C10" s="173" t="s">
        <v>65</v>
      </c>
      <c r="D10" s="173" t="s">
        <v>66</v>
      </c>
      <c r="E10" s="164" t="s">
        <v>265</v>
      </c>
      <c r="F10" s="191" t="s">
        <v>266</v>
      </c>
      <c r="G10" s="192" t="s">
        <v>267</v>
      </c>
      <c r="H10" s="193"/>
      <c r="I10" s="193"/>
      <c r="J10" s="193"/>
      <c r="K10" s="194"/>
    </row>
    <row r="11" ht="18" customHeight="1" spans="1:13">
      <c r="A11" s="195" t="s">
        <v>194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ht="18" customHeight="1" spans="1:13">
      <c r="A12" s="162" t="s">
        <v>88</v>
      </c>
      <c r="B12" s="173" t="s">
        <v>84</v>
      </c>
      <c r="C12" s="173" t="s">
        <v>85</v>
      </c>
      <c r="D12" s="191"/>
      <c r="E12" s="164" t="s">
        <v>86</v>
      </c>
      <c r="F12" s="173" t="s">
        <v>84</v>
      </c>
      <c r="G12" s="173" t="s">
        <v>85</v>
      </c>
      <c r="H12" s="173"/>
      <c r="I12" s="164" t="s">
        <v>268</v>
      </c>
      <c r="J12" s="173" t="s">
        <v>84</v>
      </c>
      <c r="K12" s="174" t="s">
        <v>85</v>
      </c>
    </row>
    <row r="13" ht="18" customHeight="1" spans="1:13">
      <c r="A13" s="162" t="s">
        <v>91</v>
      </c>
      <c r="B13" s="173" t="s">
        <v>84</v>
      </c>
      <c r="C13" s="173" t="s">
        <v>85</v>
      </c>
      <c r="D13" s="191"/>
      <c r="E13" s="164" t="s">
        <v>96</v>
      </c>
      <c r="F13" s="173" t="s">
        <v>84</v>
      </c>
      <c r="G13" s="173" t="s">
        <v>85</v>
      </c>
      <c r="H13" s="173"/>
      <c r="I13" s="164" t="s">
        <v>269</v>
      </c>
      <c r="J13" s="173" t="s">
        <v>84</v>
      </c>
      <c r="K13" s="174" t="s">
        <v>85</v>
      </c>
    </row>
    <row r="14" ht="18" customHeight="1" spans="1:13">
      <c r="A14" s="175" t="s">
        <v>270</v>
      </c>
      <c r="B14" s="180" t="s">
        <v>84</v>
      </c>
      <c r="C14" s="180" t="s">
        <v>85</v>
      </c>
      <c r="D14" s="198"/>
      <c r="E14" s="177" t="s">
        <v>271</v>
      </c>
      <c r="F14" s="180" t="s">
        <v>84</v>
      </c>
      <c r="G14" s="180" t="s">
        <v>85</v>
      </c>
      <c r="H14" s="180"/>
      <c r="I14" s="177" t="s">
        <v>272</v>
      </c>
      <c r="J14" s="180" t="s">
        <v>84</v>
      </c>
      <c r="K14" s="181" t="s">
        <v>85</v>
      </c>
    </row>
    <row r="15" ht="18" customHeight="1" spans="1:13">
      <c r="A15" s="183"/>
      <c r="B15" s="199"/>
      <c r="C15" s="199"/>
      <c r="D15" s="184"/>
      <c r="E15" s="183"/>
      <c r="F15" s="199"/>
      <c r="G15" s="199"/>
      <c r="H15" s="199"/>
      <c r="I15" s="183"/>
      <c r="J15" s="199"/>
      <c r="K15" s="199"/>
    </row>
    <row r="16" s="148" customFormat="1" ht="18" customHeight="1" spans="1:13">
      <c r="A16" s="153" t="s">
        <v>273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1"/>
    </row>
    <row r="17" ht="18" customHeight="1" spans="1:11">
      <c r="A17" s="171" t="s">
        <v>274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2"/>
    </row>
    <row r="18" ht="18" customHeight="1" spans="1:11">
      <c r="A18" s="171" t="s">
        <v>275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2"/>
    </row>
    <row r="19" ht="22" customHeight="1" spans="1:11">
      <c r="A19" s="203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2" customHeigh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ht="22" customHeigh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6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9"/>
    </row>
    <row r="24" ht="18" customHeight="1" spans="1:11">
      <c r="A24" s="171" t="s">
        <v>124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10" t="s">
        <v>276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ht="20" customHeight="1" spans="1:11">
      <c r="A27" s="214" t="s">
        <v>277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5" t="s">
        <v>278</v>
      </c>
    </row>
    <row r="28" ht="23" customHeight="1" spans="1:11">
      <c r="A28" s="204" t="s">
        <v>279</v>
      </c>
      <c r="B28" s="205"/>
      <c r="C28" s="205"/>
      <c r="D28" s="205"/>
      <c r="E28" s="205"/>
      <c r="F28" s="205"/>
      <c r="G28" s="205"/>
      <c r="H28" s="205"/>
      <c r="I28" s="205"/>
      <c r="J28" s="216"/>
      <c r="K28" s="217">
        <v>2</v>
      </c>
    </row>
    <row r="29" ht="23" customHeight="1" spans="1:11">
      <c r="A29" s="204" t="s">
        <v>280</v>
      </c>
      <c r="B29" s="205"/>
      <c r="C29" s="205"/>
      <c r="D29" s="205"/>
      <c r="E29" s="205"/>
      <c r="F29" s="205"/>
      <c r="G29" s="205"/>
      <c r="H29" s="205"/>
      <c r="I29" s="205"/>
      <c r="J29" s="216"/>
      <c r="K29" s="194">
        <v>2</v>
      </c>
    </row>
    <row r="30" ht="23" customHeight="1" spans="1:11">
      <c r="A30" s="204" t="s">
        <v>281</v>
      </c>
      <c r="B30" s="205"/>
      <c r="C30" s="205"/>
      <c r="D30" s="205"/>
      <c r="E30" s="205"/>
      <c r="F30" s="205"/>
      <c r="G30" s="205"/>
      <c r="H30" s="205"/>
      <c r="I30" s="205"/>
      <c r="J30" s="216"/>
      <c r="K30" s="194">
        <v>1</v>
      </c>
    </row>
    <row r="31" ht="23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16"/>
      <c r="K31" s="194"/>
    </row>
    <row r="32" ht="23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16"/>
      <c r="K32" s="218"/>
    </row>
    <row r="33" ht="23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16"/>
      <c r="K33" s="219"/>
    </row>
    <row r="34" ht="23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16"/>
      <c r="K34" s="194"/>
    </row>
    <row r="35" ht="23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16"/>
      <c r="K35" s="220"/>
    </row>
    <row r="36" ht="23" customHeight="1" spans="1:11">
      <c r="A36" s="221" t="s">
        <v>282</v>
      </c>
      <c r="B36" s="222"/>
      <c r="C36" s="222"/>
      <c r="D36" s="222"/>
      <c r="E36" s="222"/>
      <c r="F36" s="222"/>
      <c r="G36" s="222"/>
      <c r="H36" s="222"/>
      <c r="I36" s="222"/>
      <c r="J36" s="223"/>
      <c r="K36" s="224">
        <f>SUM(K28:K35)</f>
        <v>5</v>
      </c>
    </row>
    <row r="37" ht="18.75" customHeight="1" spans="1:11">
      <c r="A37" s="225" t="s">
        <v>283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="149" customFormat="1" ht="18.75" customHeight="1" spans="1:11">
      <c r="A38" s="171" t="s">
        <v>284</v>
      </c>
      <c r="B38" s="172"/>
      <c r="C38" s="172"/>
      <c r="D38" s="169" t="s">
        <v>285</v>
      </c>
      <c r="E38" s="169"/>
      <c r="F38" s="228" t="s">
        <v>286</v>
      </c>
      <c r="G38" s="229"/>
      <c r="H38" s="172" t="s">
        <v>287</v>
      </c>
      <c r="I38" s="172"/>
      <c r="J38" s="172" t="s">
        <v>288</v>
      </c>
      <c r="K38" s="202"/>
    </row>
    <row r="39" ht="18.75" customHeight="1" spans="1:11">
      <c r="A39" s="171" t="s">
        <v>125</v>
      </c>
      <c r="B39" s="172" t="s">
        <v>289</v>
      </c>
      <c r="C39" s="172"/>
      <c r="D39" s="172"/>
      <c r="E39" s="172"/>
      <c r="F39" s="172"/>
      <c r="G39" s="172"/>
      <c r="H39" s="172"/>
      <c r="I39" s="172"/>
      <c r="J39" s="172"/>
      <c r="K39" s="20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2"/>
    </row>
    <row r="42" ht="32.1" customHeight="1" spans="1:11">
      <c r="A42" s="175" t="s">
        <v>136</v>
      </c>
      <c r="B42" s="230" t="s">
        <v>290</v>
      </c>
      <c r="C42" s="230"/>
      <c r="D42" s="177" t="s">
        <v>291</v>
      </c>
      <c r="E42" s="198" t="s">
        <v>139</v>
      </c>
      <c r="F42" s="177" t="s">
        <v>140</v>
      </c>
      <c r="G42" s="231">
        <v>45759</v>
      </c>
      <c r="H42" s="232" t="s">
        <v>141</v>
      </c>
      <c r="I42" s="232"/>
      <c r="J42" s="230" t="s">
        <v>142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0"/>
  <sheetViews>
    <sheetView workbookViewId="0">
      <selection activeCell="H25" sqref="H25"/>
    </sheetView>
  </sheetViews>
  <sheetFormatPr defaultColWidth="9" defaultRowHeight="14.25"/>
  <cols>
    <col min="1" max="1" width="13.625" style="87" customWidth="1"/>
    <col min="2" max="8" width="9.125" style="87" customWidth="1"/>
    <col min="9" max="9" width="9.125" style="88" customWidth="1"/>
    <col min="10" max="12" width="9.125" style="87" customWidth="1"/>
    <col min="13" max="13" width="8.5" style="87" customWidth="1"/>
    <col min="14" max="14" width="5.375" style="87" customWidth="1"/>
    <col min="15" max="15" width="2.75" style="87" customWidth="1"/>
    <col min="16" max="18" width="14.625" style="87" customWidth="1"/>
    <col min="19" max="21" width="14.625" style="89" customWidth="1"/>
    <col min="22" max="258" width="9" style="87"/>
    <col min="259" max="16384" width="9" style="90"/>
  </cols>
  <sheetData>
    <row r="1" s="87" customFormat="1" ht="29" customHeight="1" spans="1:261">
      <c r="A1" s="91" t="s">
        <v>145</v>
      </c>
      <c r="B1" s="92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5"/>
      <c r="T1" s="95"/>
      <c r="U1" s="95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</row>
    <row r="2" s="87" customFormat="1" ht="20" customHeight="1" spans="1:261">
      <c r="A2" s="96" t="s">
        <v>61</v>
      </c>
      <c r="B2" s="97" t="str">
        <f>首期!B4</f>
        <v>TAJJFO8240</v>
      </c>
      <c r="C2" s="98"/>
      <c r="D2" s="98"/>
      <c r="E2" s="98"/>
      <c r="F2" s="98"/>
      <c r="G2" s="98"/>
      <c r="H2" s="98"/>
      <c r="I2" s="99"/>
      <c r="J2" s="100" t="s">
        <v>67</v>
      </c>
      <c r="K2" s="101" t="str">
        <f>首期!B5</f>
        <v>女式POLO短袖T恤</v>
      </c>
      <c r="L2" s="101"/>
      <c r="M2" s="101"/>
      <c r="N2" s="101"/>
      <c r="O2" s="10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</row>
    <row r="3" s="87" customFormat="1" spans="1:261">
      <c r="A3" s="106" t="s">
        <v>146</v>
      </c>
      <c r="B3" s="107" t="s">
        <v>147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109"/>
      <c r="P3" s="110"/>
      <c r="Q3" s="110"/>
      <c r="R3" s="110"/>
      <c r="S3" s="110"/>
      <c r="T3" s="110"/>
      <c r="U3" s="111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</row>
    <row r="4" s="87" customFormat="1" ht="16.5" spans="1:261">
      <c r="A4" s="106"/>
      <c r="B4" s="112" t="s">
        <v>109</v>
      </c>
      <c r="C4" s="112" t="s">
        <v>110</v>
      </c>
      <c r="D4" s="113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12" t="s">
        <v>119</v>
      </c>
      <c r="M4" s="112" t="s">
        <v>148</v>
      </c>
      <c r="N4" s="114" t="s">
        <v>149</v>
      </c>
      <c r="O4" s="109"/>
      <c r="P4" s="115" t="s">
        <v>110</v>
      </c>
      <c r="Q4" s="116" t="s">
        <v>111</v>
      </c>
      <c r="R4" s="116" t="s">
        <v>112</v>
      </c>
      <c r="S4" s="116" t="s">
        <v>113</v>
      </c>
      <c r="T4" s="116" t="s">
        <v>114</v>
      </c>
      <c r="U4" s="117" t="s">
        <v>115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</row>
    <row r="5" s="87" customFormat="1" ht="16.5" spans="1:261">
      <c r="A5" s="106"/>
      <c r="B5" s="112" t="s">
        <v>151</v>
      </c>
      <c r="C5" s="112" t="s">
        <v>152</v>
      </c>
      <c r="D5" s="113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4"/>
      <c r="O5" s="119"/>
      <c r="P5" s="120" t="s">
        <v>150</v>
      </c>
      <c r="Q5" s="120" t="s">
        <v>150</v>
      </c>
      <c r="R5" s="120" t="s">
        <v>206</v>
      </c>
      <c r="S5" s="120" t="s">
        <v>206</v>
      </c>
      <c r="T5" s="120" t="s">
        <v>150</v>
      </c>
      <c r="U5" s="121" t="s">
        <v>206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</row>
    <row r="6" s="87" customFormat="1" ht="21" customHeight="1" spans="1:261">
      <c r="A6" s="122" t="s">
        <v>165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25" t="s">
        <v>166</v>
      </c>
      <c r="O6" s="119"/>
      <c r="P6" s="120" t="s">
        <v>292</v>
      </c>
      <c r="Q6" s="120" t="s">
        <v>293</v>
      </c>
      <c r="R6" s="120" t="s">
        <v>294</v>
      </c>
      <c r="S6" s="120" t="s">
        <v>295</v>
      </c>
      <c r="T6" s="120" t="s">
        <v>296</v>
      </c>
      <c r="U6" s="126" t="s">
        <v>297</v>
      </c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</row>
    <row r="7" s="87" customFormat="1" ht="21" customHeight="1" spans="1:261">
      <c r="A7" s="122" t="s">
        <v>169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25" t="s">
        <v>166</v>
      </c>
      <c r="O7" s="119"/>
      <c r="P7" s="120" t="s">
        <v>298</v>
      </c>
      <c r="Q7" s="120" t="s">
        <v>299</v>
      </c>
      <c r="R7" s="120" t="s">
        <v>300</v>
      </c>
      <c r="S7" s="120" t="s">
        <v>301</v>
      </c>
      <c r="T7" s="120" t="s">
        <v>302</v>
      </c>
      <c r="U7" s="126" t="s">
        <v>303</v>
      </c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</row>
    <row r="8" s="87" customFormat="1" ht="21" customHeight="1" spans="1:261">
      <c r="A8" s="122" t="s">
        <v>171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25" t="s">
        <v>166</v>
      </c>
      <c r="O8" s="119"/>
      <c r="P8" s="120" t="s">
        <v>304</v>
      </c>
      <c r="Q8" s="120" t="s">
        <v>305</v>
      </c>
      <c r="R8" s="120" t="s">
        <v>306</v>
      </c>
      <c r="S8" s="120" t="s">
        <v>307</v>
      </c>
      <c r="T8" s="120" t="s">
        <v>308</v>
      </c>
      <c r="U8" s="126" t="s">
        <v>309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</row>
    <row r="9" s="87" customFormat="1" ht="21" customHeight="1" spans="1:261">
      <c r="A9" s="122" t="s">
        <v>172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25" t="s">
        <v>173</v>
      </c>
      <c r="O9" s="119"/>
      <c r="P9" s="120" t="s">
        <v>310</v>
      </c>
      <c r="Q9" s="120" t="s">
        <v>307</v>
      </c>
      <c r="R9" s="120" t="s">
        <v>305</v>
      </c>
      <c r="S9" s="120" t="s">
        <v>311</v>
      </c>
      <c r="T9" s="120" t="s">
        <v>312</v>
      </c>
      <c r="U9" s="126" t="s">
        <v>305</v>
      </c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</row>
    <row r="10" s="87" customFormat="1" ht="21" customHeight="1" spans="1:261">
      <c r="A10" s="122" t="s">
        <v>175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25" t="s">
        <v>173</v>
      </c>
      <c r="O10" s="119"/>
      <c r="P10" s="120" t="s">
        <v>313</v>
      </c>
      <c r="Q10" s="120" t="s">
        <v>314</v>
      </c>
      <c r="R10" s="120" t="s">
        <v>315</v>
      </c>
      <c r="S10" s="120" t="s">
        <v>316</v>
      </c>
      <c r="T10" s="120" t="s">
        <v>317</v>
      </c>
      <c r="U10" s="126" t="s">
        <v>318</v>
      </c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</row>
    <row r="11" s="87" customFormat="1" ht="21" customHeight="1" spans="1:261">
      <c r="A11" s="122" t="s">
        <v>176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25" t="s">
        <v>177</v>
      </c>
      <c r="O11" s="119"/>
      <c r="P11" s="120" t="s">
        <v>319</v>
      </c>
      <c r="Q11" s="120" t="s">
        <v>320</v>
      </c>
      <c r="R11" s="120" t="s">
        <v>321</v>
      </c>
      <c r="S11" s="120" t="s">
        <v>322</v>
      </c>
      <c r="T11" s="120" t="s">
        <v>322</v>
      </c>
      <c r="U11" s="126" t="s">
        <v>323</v>
      </c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</row>
    <row r="12" s="87" customFormat="1" ht="21" customHeight="1" spans="1:261">
      <c r="A12" s="122" t="s">
        <v>179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25" t="s">
        <v>173</v>
      </c>
      <c r="O12" s="119"/>
      <c r="P12" s="120" t="s">
        <v>321</v>
      </c>
      <c r="Q12" s="120" t="s">
        <v>321</v>
      </c>
      <c r="R12" s="120" t="s">
        <v>324</v>
      </c>
      <c r="S12" s="120" t="s">
        <v>325</v>
      </c>
      <c r="T12" s="120" t="s">
        <v>326</v>
      </c>
      <c r="U12" s="126" t="s">
        <v>327</v>
      </c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</row>
    <row r="13" s="87" customFormat="1" ht="21" customHeight="1" spans="1:261">
      <c r="A13" s="122" t="s">
        <v>181</v>
      </c>
      <c r="B13" s="123">
        <f>C13-0.7</f>
        <v>14.1</v>
      </c>
      <c r="C13" s="123">
        <f>D13-0.7</f>
        <v>14.8</v>
      </c>
      <c r="D13" s="127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25">
        <v>0</v>
      </c>
      <c r="O13" s="119"/>
      <c r="P13" s="120" t="s">
        <v>328</v>
      </c>
      <c r="Q13" s="120" t="s">
        <v>328</v>
      </c>
      <c r="R13" s="120" t="s">
        <v>329</v>
      </c>
      <c r="S13" s="120" t="s">
        <v>324</v>
      </c>
      <c r="T13" s="120" t="s">
        <v>327</v>
      </c>
      <c r="U13" s="126" t="s">
        <v>321</v>
      </c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</row>
    <row r="14" s="87" customFormat="1" ht="21" customHeight="1" spans="1:261">
      <c r="A14" s="122" t="s">
        <v>182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28"/>
      <c r="O14" s="119"/>
      <c r="P14" s="120" t="s">
        <v>321</v>
      </c>
      <c r="Q14" s="120" t="s">
        <v>321</v>
      </c>
      <c r="R14" s="120" t="s">
        <v>321</v>
      </c>
      <c r="S14" s="120" t="s">
        <v>330</v>
      </c>
      <c r="T14" s="120" t="s">
        <v>321</v>
      </c>
      <c r="U14" s="126" t="s">
        <v>321</v>
      </c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</row>
    <row r="15" s="87" customFormat="1" ht="21" customHeight="1" spans="1:261">
      <c r="A15" s="122" t="s">
        <v>183</v>
      </c>
      <c r="B15" s="129">
        <v>12</v>
      </c>
      <c r="C15" s="129">
        <v>12</v>
      </c>
      <c r="D15" s="124">
        <v>13</v>
      </c>
      <c r="E15" s="129">
        <v>13</v>
      </c>
      <c r="F15" s="129">
        <f>D15+2</f>
        <v>15</v>
      </c>
      <c r="G15" s="129">
        <v>15</v>
      </c>
      <c r="H15" s="129">
        <f>G15+1</f>
        <v>16</v>
      </c>
      <c r="I15" s="129">
        <f t="shared" ref="I15:M15" si="13">H15</f>
        <v>16</v>
      </c>
      <c r="J15" s="129">
        <f t="shared" si="13"/>
        <v>16</v>
      </c>
      <c r="K15" s="129">
        <f t="shared" si="13"/>
        <v>16</v>
      </c>
      <c r="L15" s="129">
        <f t="shared" si="13"/>
        <v>16</v>
      </c>
      <c r="M15" s="129">
        <f t="shared" si="13"/>
        <v>16</v>
      </c>
      <c r="N15" s="128"/>
      <c r="O15" s="119"/>
      <c r="P15" s="120" t="s">
        <v>321</v>
      </c>
      <c r="Q15" s="120" t="s">
        <v>321</v>
      </c>
      <c r="R15" s="120" t="s">
        <v>321</v>
      </c>
      <c r="S15" s="120" t="s">
        <v>330</v>
      </c>
      <c r="T15" s="120" t="s">
        <v>321</v>
      </c>
      <c r="U15" s="126" t="s">
        <v>321</v>
      </c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</row>
    <row r="16" s="87" customFormat="1" ht="21" customHeight="1" spans="1:261">
      <c r="A16" s="122" t="s">
        <v>184</v>
      </c>
      <c r="B16" s="130">
        <f>C16</f>
        <v>4.5</v>
      </c>
      <c r="C16" s="130">
        <f>D16</f>
        <v>4.5</v>
      </c>
      <c r="D16" s="131">
        <v>4.5</v>
      </c>
      <c r="E16" s="130">
        <f t="shared" ref="E16:M16" si="14">D16</f>
        <v>4.5</v>
      </c>
      <c r="F16" s="130">
        <f t="shared" si="14"/>
        <v>4.5</v>
      </c>
      <c r="G16" s="130">
        <f t="shared" si="14"/>
        <v>4.5</v>
      </c>
      <c r="H16" s="130">
        <f t="shared" si="14"/>
        <v>4.5</v>
      </c>
      <c r="I16" s="130">
        <f t="shared" si="14"/>
        <v>4.5</v>
      </c>
      <c r="J16" s="130">
        <f t="shared" si="14"/>
        <v>4.5</v>
      </c>
      <c r="K16" s="130">
        <f t="shared" si="14"/>
        <v>4.5</v>
      </c>
      <c r="L16" s="130">
        <f t="shared" si="14"/>
        <v>4.5</v>
      </c>
      <c r="M16" s="130">
        <f t="shared" si="14"/>
        <v>4.5</v>
      </c>
      <c r="N16" s="128"/>
      <c r="O16" s="119"/>
      <c r="P16" s="120" t="s">
        <v>321</v>
      </c>
      <c r="Q16" s="120" t="s">
        <v>321</v>
      </c>
      <c r="R16" s="120" t="s">
        <v>321</v>
      </c>
      <c r="S16" s="120" t="s">
        <v>330</v>
      </c>
      <c r="T16" s="120" t="s">
        <v>321</v>
      </c>
      <c r="U16" s="126" t="s">
        <v>321</v>
      </c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</row>
    <row r="17" s="87" customFormat="1" ht="21" customHeight="1" spans="1:261">
      <c r="A17" s="132"/>
      <c r="B17" s="133"/>
      <c r="C17" s="133"/>
      <c r="D17" s="133"/>
      <c r="E17" s="133"/>
      <c r="F17" s="133"/>
      <c r="G17" s="133"/>
      <c r="H17" s="133"/>
      <c r="I17" s="134"/>
      <c r="J17" s="133"/>
      <c r="K17" s="133"/>
      <c r="L17" s="133"/>
      <c r="M17" s="133"/>
      <c r="N17" s="135"/>
      <c r="O17" s="119"/>
      <c r="P17" s="120"/>
      <c r="Q17" s="120"/>
      <c r="R17" s="120"/>
      <c r="S17" s="120"/>
      <c r="T17" s="120"/>
      <c r="U17" s="126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</row>
    <row r="18" s="87" customFormat="1" ht="17.25" spans="1:261">
      <c r="A18" s="136"/>
      <c r="B18" s="137"/>
      <c r="C18" s="137"/>
      <c r="D18" s="137"/>
      <c r="E18" s="137"/>
      <c r="F18" s="137"/>
      <c r="G18" s="137"/>
      <c r="H18" s="137"/>
      <c r="I18" s="137"/>
      <c r="J18" s="138"/>
      <c r="K18" s="137"/>
      <c r="L18" s="137"/>
      <c r="M18" s="137"/>
      <c r="N18" s="137"/>
      <c r="O18" s="139"/>
      <c r="P18" s="140"/>
      <c r="Q18" s="140"/>
      <c r="R18" s="141"/>
      <c r="S18" s="140"/>
      <c r="T18" s="140"/>
      <c r="U18" s="142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</row>
    <row r="19" s="87" customFormat="1" spans="1:261">
      <c r="A19" s="143" t="s">
        <v>185</v>
      </c>
      <c r="B19" s="143"/>
      <c r="C19" s="143"/>
      <c r="D19" s="143"/>
      <c r="E19" s="143"/>
      <c r="F19" s="143"/>
      <c r="G19" s="143"/>
      <c r="H19" s="143"/>
      <c r="I19" s="144"/>
      <c r="S19" s="89"/>
      <c r="T19" s="89"/>
      <c r="U19" s="89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</row>
    <row r="20" s="87" customFormat="1" spans="1:261">
      <c r="I20" s="88"/>
      <c r="P20" s="145" t="s">
        <v>186</v>
      </c>
      <c r="Q20" s="146">
        <v>45759</v>
      </c>
      <c r="R20" s="145" t="s">
        <v>187</v>
      </c>
      <c r="S20" s="147" t="s">
        <v>139</v>
      </c>
      <c r="T20" s="147" t="s">
        <v>188</v>
      </c>
      <c r="U20" s="89" t="s">
        <v>142</v>
      </c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</row>
  </sheetData>
  <mergeCells count="9">
    <mergeCell ref="A1:U1"/>
    <mergeCell ref="B2:I2"/>
    <mergeCell ref="K2:N2"/>
    <mergeCell ref="Q2:U2"/>
    <mergeCell ref="B3:N3"/>
    <mergeCell ref="P3:U3"/>
    <mergeCell ref="A3:A5"/>
    <mergeCell ref="N4:N5"/>
    <mergeCell ref="O2:O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74" t="s">
        <v>339</v>
      </c>
      <c r="I2" s="4" t="s">
        <v>340</v>
      </c>
      <c r="J2" s="4" t="s">
        <v>341</v>
      </c>
      <c r="K2" s="4" t="s">
        <v>342</v>
      </c>
      <c r="L2" s="4" t="s">
        <v>343</v>
      </c>
      <c r="M2" s="4" t="s">
        <v>344</v>
      </c>
      <c r="N2" s="5" t="s">
        <v>345</v>
      </c>
      <c r="O2" s="5" t="s">
        <v>346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8"/>
      <c r="O3" s="8"/>
    </row>
    <row r="4" ht="36" customHeight="1" spans="1:15">
      <c r="A4" s="76">
        <v>1</v>
      </c>
      <c r="B4" s="32">
        <v>260305129</v>
      </c>
      <c r="C4" s="47" t="s">
        <v>347</v>
      </c>
      <c r="D4" s="32" t="s">
        <v>120</v>
      </c>
      <c r="E4" s="33" t="s">
        <v>348</v>
      </c>
      <c r="F4" s="14" t="s">
        <v>349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350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s="72" customFormat="1" ht="20" customHeight="1" spans="1:15">
      <c r="A6" s="80"/>
      <c r="B6" s="19"/>
      <c r="C6" s="19"/>
      <c r="D6" s="19"/>
      <c r="E6" s="20"/>
      <c r="F6" s="19"/>
      <c r="G6" s="81"/>
      <c r="H6" s="82"/>
      <c r="I6" s="79"/>
      <c r="J6" s="79"/>
      <c r="K6" s="79"/>
      <c r="L6" s="79"/>
      <c r="M6" s="79"/>
      <c r="N6" s="82"/>
      <c r="O6" s="82"/>
    </row>
    <row r="7" s="72" customFormat="1" ht="20" customHeight="1" spans="1:15">
      <c r="A7" s="80"/>
      <c r="B7" s="19"/>
      <c r="C7" s="19"/>
      <c r="D7" s="19"/>
      <c r="E7" s="20"/>
      <c r="F7" s="19"/>
      <c r="G7" s="81"/>
      <c r="H7" s="82"/>
      <c r="I7" s="79"/>
      <c r="J7" s="79"/>
      <c r="K7" s="79"/>
      <c r="L7" s="79"/>
      <c r="M7" s="79"/>
      <c r="N7" s="82"/>
      <c r="O7" s="82"/>
    </row>
    <row r="8" ht="20" customHeight="1" spans="1:15">
      <c r="A8" s="11"/>
      <c r="B8" s="65"/>
      <c r="C8" s="65"/>
      <c r="D8" s="65"/>
      <c r="E8" s="83"/>
      <c r="F8" s="65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351</v>
      </c>
      <c r="B9" s="23"/>
      <c r="C9" s="65"/>
      <c r="D9" s="24"/>
      <c r="E9" s="25"/>
      <c r="F9" s="65"/>
      <c r="G9" s="11"/>
      <c r="H9" s="40"/>
      <c r="I9" s="35"/>
      <c r="J9" s="22" t="s">
        <v>352</v>
      </c>
      <c r="K9" s="23"/>
      <c r="L9" s="23"/>
      <c r="M9" s="24"/>
      <c r="N9" s="23"/>
      <c r="O9" s="26"/>
    </row>
    <row r="10" ht="61" customHeight="1" spans="1:15">
      <c r="A10" s="84" t="s">
        <v>353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2026-04-16T08:16:49Z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