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<sst xmlns="http://schemas.openxmlformats.org/spreadsheetml/2006/main" count="991" uniqueCount="412">
  <si>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</si>
  <si>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</si>
  <si>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</si>
  <si>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</si>
  <si>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</si>
  <si>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</si>
  <si>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</si>
  <si>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</si>
  <si>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</si>
  <si>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</si>
  <si>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</si>
  <si>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</si>
  <si>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</si>
  <si>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</si>
  <si>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</si>
  <si>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</si>
  <si>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</si>
  <si>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</si>
  <si>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</si>
  <si>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</si>
  <si>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</si>
  <si>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</si>
  <si>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</si>
  <si>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</si>
  <si>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</si>
  <si>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</si>
  <si>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</si>
  <si>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</si>
  <si>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</si>
  <si>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</si>
  <si>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</si>
  <si>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</si>
  <si>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</si>
  <si>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</si>
  <si>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</si>
  <si>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</si>
  <si>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</si>
  <si>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</si>
  <si>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</si>
  <si>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</si>
  <si>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</si>
  <si>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</si>
  <si>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</si>
  <si>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</si>
  <si>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</si>
  <si>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</si>
  <si>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</si>
  <si>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</si>
  <si>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</si>
  <si>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</si>
  <si>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</si>
  <si>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</si>
  <si>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</si>
  <si>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</si>
  <si>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</si>
  <si>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</si>
  <si>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</si>
  <si>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</si>
  <si>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</si>
  <si>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</si>
  <si>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</si>
  <si>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</si>
  <si>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TAJJFO82938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</si>
  <si>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</si>
  <si>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</si>
  <si>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</si>
  <si>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</si>
  <si>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</si>
  <si>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</si>
  <si>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</si>
  <si>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</si>
  <si>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</si>
  <si>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</si>
  <si>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</si>
  <si>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</si>
  <si>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</si>
  <si>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</si>
  <si>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</si>
  <si>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</si>
  <si>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</si>
  <si>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</si>
  <si>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</si>
  <si>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</si>
  <si>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</si>
  <si>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</si>
  <si>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</si>
  <si>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</si>
  <si>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</si>
  <si>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</si>
  <si>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</si>
  <si>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</si>
  <si>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</si>
  <si>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</si>
  <si>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</si>
  <si>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</si>
  <si>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</si>
  <si>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</si>
  <si>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</si>
  <si>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</si>
  <si>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</si>
  <si>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</si>
  <si>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</si>
  <si>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</si>
  <si>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</si>
  <si>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</si>
  <si>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</si>
  <si>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</si>
  <si>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</si>
  <si>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</si>
  <si>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</si>
  <si>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</si>
  <si>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</si>
  <si>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</si>
  <si>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</si>
  <si>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</si>
  <si>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</si>
  <si>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</si>
  <si>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</si>
  <si>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</si>
  <si>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</si>
  <si>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</si>
  <si>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</si>
  <si>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</si>
  <si>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</si>
  <si>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</si>
  <si>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</si>
  <si>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</si>
  <si>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1、露底筒，筒底起酒窝</t>
  </si>
  <si>
    <t>2、上袖容皱，左右不对称。袖口容皱不均匀。</t>
  </si>
  <si>
    <t>3、侧骨容皱，侧唛外露偏大，大货要注意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</si>
  <si>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</si>
  <si>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</si>
  <si>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</si>
  <si>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</si>
  <si>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</si>
  <si>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</si>
  <si>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</si>
  <si>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</si>
  <si>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</si>
  <si>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</si>
  <si>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</si>
  <si>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</si>
  <si>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</si>
  <si>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</si>
  <si>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</si>
  <si>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</si>
  <si>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</si>
  <si>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</si>
  <si>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7XL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</si>
  <si>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</si>
  <si>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</si>
  <si>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</si>
  <si>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</si>
  <si>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</si>
  <si>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</si>
  <si>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</si>
  <si>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</si>
  <si>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</si>
  <si>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</si>
  <si>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</si>
  <si>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</si>
  <si>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</si>
  <si>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</si>
  <si>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XL 洗前</t>
  </si>
  <si>
    <t>XL 洗后</t>
  </si>
  <si>
    <t>后中长</t>
  </si>
  <si>
    <t>±1</t>
  </si>
  <si>
    <t>+1.5</t>
  </si>
  <si>
    <t>+0.5</t>
  </si>
  <si>
    <t>胸围</t>
  </si>
  <si>
    <t>+2</t>
  </si>
  <si>
    <t>腰围</t>
  </si>
  <si>
    <t>摆围</t>
  </si>
  <si>
    <t>±0.5</t>
  </si>
  <si>
    <t>+1</t>
  </si>
  <si>
    <t>肩宽</t>
  </si>
  <si>
    <t>肩点短袖长</t>
  </si>
  <si>
    <t>±0.3</t>
  </si>
  <si>
    <t>-0.4</t>
  </si>
  <si>
    <t>袖肥/2（参考值）</t>
  </si>
  <si>
    <t>+0.6</t>
  </si>
  <si>
    <t>短袖口/2</t>
  </si>
  <si>
    <t>+0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</si>
  <si>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</si>
  <si>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</si>
  <si>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</si>
  <si>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</si>
  <si>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</si>
  <si>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</si>
  <si>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</si>
  <si>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</si>
  <si>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TAJJCN82968</t>
  </si>
  <si>
    <t>2</t>
  </si>
  <si>
    <t>CGDD25041400025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</si>
  <si>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</si>
  <si>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</si>
  <si>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</si>
  <si>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</si>
  <si>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</si>
  <si>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</si>
  <si>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</si>
  <si>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</si>
  <si>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</si>
  <si>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</si>
  <si>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</si>
  <si>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</si>
  <si>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</si>
  <si>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云梦藍</t>
  </si>
  <si>
    <t>165/88B</t>
  </si>
  <si>
    <t>170/92B</t>
  </si>
  <si>
    <t>175/96B</t>
  </si>
  <si>
    <t>180/100B</t>
  </si>
  <si>
    <t>185/104B</t>
  </si>
  <si>
    <t>190/108B</t>
  </si>
  <si>
    <t>洗前/洗后</t>
  </si>
  <si>
    <t>+0 -0.3</t>
  </si>
  <si>
    <t>+0 +0</t>
  </si>
  <si>
    <t>+0 -0.2</t>
  </si>
  <si>
    <t>+0 -0.4</t>
  </si>
  <si>
    <t>+0.2 +0</t>
  </si>
  <si>
    <t>+0.5 +0</t>
  </si>
  <si>
    <t>+1.5 +1</t>
  </si>
  <si>
    <t>+1.8 +1</t>
  </si>
  <si>
    <t>+1.3 +0.8</t>
  </si>
  <si>
    <t>+1.2 +0.8</t>
  </si>
  <si>
    <t>+1 +1</t>
  </si>
  <si>
    <t>+0.4 +0</t>
  </si>
  <si>
    <t>+1.5  +1</t>
  </si>
  <si>
    <t>+1 +0.5</t>
  </si>
  <si>
    <t>+1 +0.6</t>
  </si>
  <si>
    <t>+0 -0.5</t>
  </si>
  <si>
    <t>+1.5 +0.5</t>
  </si>
  <si>
    <t>+1 +0</t>
  </si>
  <si>
    <t>+0.7 +0.4</t>
  </si>
  <si>
    <t>+1 +0.7</t>
  </si>
  <si>
    <t>+0.5 -0.3</t>
  </si>
  <si>
    <t>-0.5 -0.5</t>
  </si>
  <si>
    <t>+0.5 +0.2</t>
  </si>
  <si>
    <t>-0.3 -0.5</t>
  </si>
  <si>
    <t>+0.3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</si>
  <si>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</si>
  <si>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</si>
  <si>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</si>
  <si>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</si>
  <si>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</si>
  <si>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</si>
  <si>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</si>
  <si>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</si>
  <si>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</si>
  <si>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</si>
  <si>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</si>
  <si>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</si>
  <si>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</si>
  <si>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第一批走货4000件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</si>
  <si>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</si>
  <si>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</si>
  <si>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</si>
  <si>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</si>
  <si>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</si>
  <si>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</si>
  <si>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</si>
  <si>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</si>
  <si>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</si>
  <si>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</si>
  <si>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</si>
  <si>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</si>
  <si>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</si>
  <si>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</si>
  <si>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</si>
  <si>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</si>
  <si>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</si>
  <si>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</si>
  <si>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</si>
  <si>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</si>
  <si>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</si>
  <si>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</si>
  <si>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</si>
  <si>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</si>
  <si>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</si>
  <si>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</si>
  <si>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</si>
  <si>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</si>
  <si>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</si>
  <si>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</si>
  <si>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</si>
  <si>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</si>
  <si>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</si>
  <si>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</si>
  <si>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</si>
  <si>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</si>
  <si>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走货4000件，抽查200件，发现5件不良品，已按照以上提出的问题点改正，可以出货</t>
  </si>
  <si>
    <t>服装QC部门</t>
  </si>
  <si>
    <t>检验人</t>
  </si>
  <si>
    <t>+0 +1 +0.3</t>
  </si>
  <si>
    <t>+0 -0.7 +0.5</t>
  </si>
  <si>
    <t>+0.5 +0 +0.4</t>
  </si>
  <si>
    <t>+0 +0.5 +0.6</t>
  </si>
  <si>
    <t>+0.2 -0.5 -0.3</t>
  </si>
  <si>
    <t>+0.7 +1 +0.3</t>
  </si>
  <si>
    <t>+0.8 +0.8 +1</t>
  </si>
  <si>
    <t>+0 +0.5 +1</t>
  </si>
  <si>
    <t>+1 +2 +1</t>
  </si>
  <si>
    <t>+1 +1.5 +1</t>
  </si>
  <si>
    <t>+1.5 +1.5 +2</t>
  </si>
  <si>
    <t>+1 +2 +1.5</t>
  </si>
  <si>
    <t>+1.2 +1 +1</t>
  </si>
  <si>
    <t>+1 +1 +1</t>
  </si>
  <si>
    <t>+1 +0.5 +1</t>
  </si>
  <si>
    <t>+1 +1 +0.8</t>
  </si>
  <si>
    <t>+1 +1 +1.5</t>
  </si>
  <si>
    <t>+1 +1.2 +1</t>
  </si>
  <si>
    <t>+1.5 +1.5 +1</t>
  </si>
  <si>
    <t>+1 +0 +1</t>
  </si>
  <si>
    <t>+2 +1.5 +1</t>
  </si>
  <si>
    <t>+0.5 +0.5 +0.5</t>
  </si>
  <si>
    <t>+0.5 +1 +0.5</t>
  </si>
  <si>
    <t>+0 +0.5 +0.5</t>
  </si>
  <si>
    <t>+0 +0.5 +0.3</t>
  </si>
  <si>
    <t>+0.3 +0.5 +0</t>
  </si>
  <si>
    <t>+0.5 +0.5 +0</t>
  </si>
  <si>
    <t>-0.5 -0.3 +0</t>
  </si>
  <si>
    <t>-0.5 -0.5 +0</t>
  </si>
  <si>
    <t>+0 +0 +0</t>
  </si>
  <si>
    <t>-0.5 +0 -0.5</t>
  </si>
  <si>
    <t>-0.5 +0 +0</t>
  </si>
  <si>
    <t>+0 -0.2 -0.3</t>
  </si>
  <si>
    <t>+0.2 +0 +0</t>
  </si>
  <si>
    <t>+0.2 +0.5 +0</t>
  </si>
  <si>
    <t>+0 +0.2 +0</t>
  </si>
  <si>
    <t>+0 +0 -0.2</t>
  </si>
  <si>
    <t>-0.2 -0.3 +0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</si>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</sst>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  <numFmt numFmtId="180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4" applyNumberFormat="0" applyAlignment="0" applyProtection="0">
      <alignment vertical="center"/>
    </xf>
    <xf numFmtId="0" fontId="58" fillId="11" borderId="75" applyNumberFormat="0" applyAlignment="0" applyProtection="0">
      <alignment vertical="center"/>
    </xf>
    <xf numFmtId="0" fontId="59" fillId="11" borderId="74" applyNumberFormat="0" applyAlignment="0" applyProtection="0">
      <alignment vertical="center"/>
    </xf>
    <xf numFmtId="0" fontId="60" fillId="12" borderId="76" applyNumberFormat="0" applyAlignment="0" applyProtection="0">
      <alignment vertical="center"/>
    </xf>
    <xf numFmtId="0" fontId="61" fillId="0" borderId="77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7" fillId="0" borderId="2" xfId="59" applyFont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18" xfId="54" applyNumberFormat="1" applyFont="1" applyFill="1" applyBorder="1" applyAlignment="1">
      <alignment horizontal="center" vertical="center"/>
    </xf>
    <xf numFmtId="179" fontId="30" fillId="0" borderId="19" xfId="0" applyNumberFormat="1" applyFont="1" applyFill="1" applyBorder="1" applyAlignment="1">
      <alignment horizontal="center" vertical="center"/>
    </xf>
    <xf numFmtId="0" fontId="31" fillId="0" borderId="2" xfId="59" applyFont="1" applyFill="1" applyBorder="1" applyAlignment="1">
      <alignment horizontal="left" vertical="center"/>
    </xf>
    <xf numFmtId="180" fontId="31" fillId="0" borderId="2" xfId="59" applyNumberFormat="1" applyFont="1" applyFill="1" applyBorder="1" applyAlignment="1">
      <alignment horizontal="center" vertical="center"/>
    </xf>
    <xf numFmtId="180" fontId="32" fillId="0" borderId="2" xfId="59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32" fillId="0" borderId="2" xfId="5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80" fontId="31" fillId="0" borderId="2" xfId="59" applyNumberFormat="1" applyFont="1" applyFill="1" applyBorder="1">
      <alignment vertical="center"/>
    </xf>
    <xf numFmtId="0" fontId="31" fillId="0" borderId="2" xfId="59" applyFont="1" applyFill="1" applyBorder="1" applyAlignment="1">
      <alignment horizontal="center"/>
    </xf>
    <xf numFmtId="0" fontId="32" fillId="0" borderId="2" xfId="59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21" fillId="0" borderId="22" xfId="53" applyFont="1" applyFill="1" applyBorder="1" applyAlignment="1">
      <alignment horizontal="center"/>
    </xf>
    <xf numFmtId="49" fontId="21" fillId="0" borderId="23" xfId="53" applyNumberFormat="1" applyFont="1" applyFill="1" applyBorder="1" applyAlignment="1">
      <alignment horizont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8" fillId="0" borderId="0" xfId="52" applyFont="1" applyBorder="1" applyAlignment="1">
      <alignment horizontal="center" vertical="top"/>
    </xf>
    <xf numFmtId="0" fontId="10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vertical="center" wrapText="1"/>
    </xf>
    <xf numFmtId="0" fontId="10" fillId="0" borderId="28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vertical="center"/>
    </xf>
    <xf numFmtId="58" fontId="7" fillId="0" borderId="18" xfId="52" applyNumberFormat="1" applyFont="1" applyFill="1" applyBorder="1" applyAlignment="1">
      <alignment horizontal="center" vertical="center"/>
    </xf>
    <xf numFmtId="0" fontId="7" fillId="0" borderId="18" xfId="52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18" xfId="52" applyFont="1" applyFill="1" applyBorder="1" applyAlignment="1">
      <alignment horizontal="center" vertical="center"/>
    </xf>
    <xf numFmtId="0" fontId="10" fillId="0" borderId="19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vertical="center"/>
    </xf>
    <xf numFmtId="0" fontId="7" fillId="3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10" fillId="0" borderId="27" xfId="52" applyFont="1" applyFill="1" applyBorder="1" applyAlignment="1">
      <alignment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7" fillId="0" borderId="18" xfId="52" applyFont="1" applyFill="1" applyBorder="1" applyAlignment="1">
      <alignment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 wrapText="1"/>
    </xf>
    <xf numFmtId="0" fontId="7" fillId="0" borderId="18" xfId="52" applyFont="1" applyFill="1" applyBorder="1" applyAlignment="1">
      <alignment horizontal="left" vertical="center" wrapText="1"/>
    </xf>
    <xf numFmtId="0" fontId="7" fillId="0" borderId="19" xfId="52" applyFont="1" applyFill="1" applyBorder="1" applyAlignment="1">
      <alignment horizontal="left" vertical="center" wrapText="1"/>
    </xf>
    <xf numFmtId="0" fontId="10" fillId="0" borderId="33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6" fillId="0" borderId="24" xfId="52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center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center" vertical="center" wrapText="1"/>
    </xf>
    <xf numFmtId="0" fontId="6" fillId="0" borderId="38" xfId="52" applyFont="1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37" xfId="52" applyFont="1" applyFill="1" applyBorder="1" applyAlignment="1">
      <alignment horizontal="right" vertical="center"/>
    </xf>
    <xf numFmtId="0" fontId="7" fillId="0" borderId="42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center" vertical="center"/>
    </xf>
    <xf numFmtId="58" fontId="7" fillId="0" borderId="23" xfId="52" applyNumberFormat="1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31" fillId="3" borderId="2" xfId="59" applyFont="1" applyFill="1" applyBorder="1" applyAlignment="1">
      <alignment horizontal="center" vertical="center"/>
    </xf>
    <xf numFmtId="180" fontId="31" fillId="3" borderId="2" xfId="59" applyNumberFormat="1" applyFont="1" applyFill="1" applyBorder="1" applyAlignment="1">
      <alignment horizontal="center" vertical="center"/>
    </xf>
    <xf numFmtId="180" fontId="32" fillId="3" borderId="2" xfId="59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59" applyFont="1" applyBorder="1" applyAlignment="1">
      <alignment horizontal="center" vertical="center"/>
    </xf>
    <xf numFmtId="180" fontId="31" fillId="0" borderId="2" xfId="59" applyNumberFormat="1" applyFont="1" applyBorder="1" applyAlignment="1">
      <alignment horizontal="center" vertical="center"/>
    </xf>
    <xf numFmtId="180" fontId="32" fillId="0" borderId="2" xfId="59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2" fillId="0" borderId="2" xfId="59" applyFont="1" applyBorder="1" applyAlignment="1">
      <alignment horizontal="center" vertical="center"/>
    </xf>
    <xf numFmtId="180" fontId="31" fillId="3" borderId="2" xfId="59" applyNumberFormat="1" applyFont="1" applyFill="1" applyBorder="1">
      <alignment vertical="center"/>
    </xf>
    <xf numFmtId="0" fontId="31" fillId="0" borderId="2" xfId="59" applyFont="1" applyBorder="1" applyAlignment="1">
      <alignment horizontal="center"/>
    </xf>
    <xf numFmtId="0" fontId="32" fillId="0" borderId="2" xfId="59" applyFont="1" applyBorder="1" applyAlignment="1">
      <alignment horizont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24" fillId="0" borderId="45" xfId="52" applyFont="1" applyBorder="1" applyAlignment="1">
      <alignment horizontal="center" vertical="center"/>
    </xf>
    <xf numFmtId="0" fontId="9" fillId="0" borderId="45" xfId="52" applyFont="1" applyBorder="1" applyAlignment="1">
      <alignment horizontal="center" vertical="center"/>
    </xf>
    <xf numFmtId="0" fontId="19" fillId="0" borderId="45" xfId="52" applyFont="1" applyBorder="1" applyAlignment="1">
      <alignment horizontal="left" vertical="center"/>
    </xf>
    <xf numFmtId="0" fontId="6" fillId="0" borderId="45" xfId="52" applyFont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7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 wrapText="1"/>
    </xf>
    <xf numFmtId="0" fontId="24" fillId="0" borderId="19" xfId="52" applyFont="1" applyBorder="1" applyAlignment="1">
      <alignment horizontal="left" vertical="center" wrapText="1"/>
    </xf>
    <xf numFmtId="0" fontId="19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0" fontId="24" fillId="0" borderId="1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9" fillId="0" borderId="31" xfId="52" applyFont="1" applyBorder="1" applyAlignment="1">
      <alignment vertical="center"/>
    </xf>
    <xf numFmtId="49" fontId="24" fillId="0" borderId="18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24" fillId="0" borderId="47" xfId="52" applyFont="1" applyBorder="1" applyAlignment="1">
      <alignment horizontal="center" vertical="center"/>
    </xf>
    <xf numFmtId="0" fontId="24" fillId="0" borderId="48" xfId="52" applyFont="1" applyBorder="1" applyAlignment="1">
      <alignment horizontal="center" vertical="center"/>
    </xf>
    <xf numFmtId="0" fontId="6" fillId="0" borderId="18" xfId="52" applyFont="1" applyBorder="1" applyAlignment="1">
      <alignment vertical="center"/>
    </xf>
    <xf numFmtId="0" fontId="39" fillId="0" borderId="33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4" fillId="0" borderId="43" xfId="52" applyFont="1" applyBorder="1" applyAlignment="1">
      <alignment horizontal="center" vertical="center"/>
    </xf>
    <xf numFmtId="0" fontId="19" fillId="0" borderId="33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24" xfId="52" applyNumberFormat="1" applyFont="1" applyBorder="1" applyAlignment="1">
      <alignment horizontal="center"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19" fillId="0" borderId="27" xfId="52" applyFont="1" applyBorder="1" applyAlignment="1">
      <alignment vertical="center"/>
    </xf>
    <xf numFmtId="0" fontId="24" fillId="0" borderId="30" xfId="52" applyFont="1" applyBorder="1" applyAlignment="1">
      <alignment horizontal="left" vertical="center"/>
    </xf>
    <xf numFmtId="0" fontId="6" fillId="0" borderId="1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 wrapText="1"/>
    </xf>
    <xf numFmtId="0" fontId="7" fillId="0" borderId="34" xfId="52" applyFont="1" applyBorder="1" applyAlignment="1">
      <alignment horizontal="left" vertical="center" wrapText="1"/>
    </xf>
    <xf numFmtId="0" fontId="7" fillId="0" borderId="29" xfId="52" applyFont="1" applyBorder="1" applyAlignment="1">
      <alignment horizontal="left" vertical="center" wrapText="1"/>
    </xf>
    <xf numFmtId="0" fontId="10" fillId="0" borderId="27" xfId="52" applyFont="1" applyBorder="1" applyAlignment="1">
      <alignment horizontal="left" vertical="center"/>
    </xf>
    <xf numFmtId="0" fontId="10" fillId="0" borderId="30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36" xfId="52" applyFont="1" applyBorder="1" applyAlignment="1">
      <alignment horizontal="left" vertical="center"/>
    </xf>
    <xf numFmtId="0" fontId="10" fillId="0" borderId="36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7" fillId="0" borderId="26" xfId="52" applyFont="1" applyBorder="1" applyAlignment="1">
      <alignment horizontal="left" vertical="center" wrapText="1"/>
    </xf>
    <xf numFmtId="0" fontId="7" fillId="0" borderId="27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23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0" fillId="0" borderId="18" xfId="52" applyFont="1" applyBorder="1" applyAlignment="1">
      <alignment horizontal="left" vertical="center"/>
    </xf>
    <xf numFmtId="0" fontId="10" fillId="0" borderId="19" xfId="52" applyFont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9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9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9" fillId="0" borderId="56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61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1" fillId="0" borderId="62" xfId="53" applyFont="1" applyFill="1" applyBorder="1" applyAlignment="1">
      <alignment horizontal="center"/>
    </xf>
    <xf numFmtId="179" fontId="30" fillId="0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9" fontId="30" fillId="0" borderId="17" xfId="0" applyNumberFormat="1" applyFont="1" applyFill="1" applyBorder="1" applyAlignment="1">
      <alignment horizontal="center" vertical="center"/>
    </xf>
    <xf numFmtId="0" fontId="31" fillId="0" borderId="16" xfId="59" applyFont="1" applyFill="1" applyBorder="1" applyAlignment="1">
      <alignment horizontal="left" vertical="center"/>
    </xf>
    <xf numFmtId="49" fontId="26" fillId="0" borderId="17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63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>
      <alignment horizont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9" fillId="0" borderId="28" xfId="52" applyFont="1" applyBorder="1" applyAlignment="1">
      <alignment horizontal="center" vertical="center"/>
    </xf>
    <xf numFmtId="14" fontId="24" fillId="0" borderId="36" xfId="52" applyNumberFormat="1" applyFont="1" applyBorder="1" applyAlignment="1">
      <alignment horizontal="center" vertical="center"/>
    </xf>
    <xf numFmtId="14" fontId="24" fillId="0" borderId="49" xfId="52" applyNumberFormat="1" applyFont="1" applyBorder="1" applyAlignment="1">
      <alignment horizontal="center" vertical="center"/>
    </xf>
    <xf numFmtId="0" fontId="19" fillId="0" borderId="6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56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9" fillId="0" borderId="32" xfId="52" applyFont="1" applyBorder="1" applyAlignment="1">
      <alignment vertical="center"/>
    </xf>
    <xf numFmtId="0" fontId="24" fillId="0" borderId="61" xfId="52" applyFont="1" applyBorder="1" applyAlignment="1">
      <alignment horizontal="left" vertical="center"/>
    </xf>
    <xf numFmtId="0" fontId="19" fillId="0" borderId="60" xfId="52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0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43" xfId="52" applyFont="1" applyBorder="1" applyAlignment="1">
      <alignment horizontal="left" vertical="center" wrapText="1"/>
    </xf>
    <xf numFmtId="0" fontId="19" fillId="0" borderId="60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0" fontId="19" fillId="0" borderId="61" xfId="52" applyFont="1" applyBorder="1" applyAlignment="1">
      <alignment horizontal="left" vertical="center"/>
    </xf>
    <xf numFmtId="0" fontId="42" fillId="0" borderId="66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18" xfId="52" applyNumberFormat="1" applyFont="1" applyBorder="1" applyAlignment="1">
      <alignment horizontal="center" vertical="center"/>
    </xf>
    <xf numFmtId="0" fontId="7" fillId="0" borderId="19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24" fillId="0" borderId="41" xfId="52" applyNumberFormat="1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50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49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44" xfId="52" applyFont="1" applyBorder="1" applyAlignment="1">
      <alignment vertical="center"/>
    </xf>
    <xf numFmtId="0" fontId="44" fillId="0" borderId="56" xfId="52" applyFont="1" applyBorder="1" applyAlignment="1">
      <alignment horizontal="center" vertical="center"/>
    </xf>
    <xf numFmtId="0" fontId="9" fillId="0" borderId="45" xfId="52" applyFont="1" applyBorder="1" applyAlignment="1">
      <alignment vertical="center"/>
    </xf>
    <xf numFmtId="0" fontId="24" fillId="0" borderId="67" xfId="52" applyFont="1" applyBorder="1" applyAlignment="1">
      <alignment vertical="center"/>
    </xf>
    <xf numFmtId="0" fontId="9" fillId="0" borderId="67" xfId="52" applyFont="1" applyBorder="1" applyAlignment="1">
      <alignment vertical="center"/>
    </xf>
    <xf numFmtId="58" fontId="6" fillId="0" borderId="45" xfId="52" applyNumberFormat="1" applyFont="1" applyBorder="1" applyAlignment="1">
      <alignment vertical="center"/>
    </xf>
    <xf numFmtId="0" fontId="9" fillId="0" borderId="40" xfId="52" applyFont="1" applyBorder="1" applyAlignment="1">
      <alignment horizontal="center" vertical="center"/>
    </xf>
    <xf numFmtId="0" fontId="9" fillId="0" borderId="68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24" fillId="0" borderId="65" xfId="52" applyFont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6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</xdr:colOff>
      <xdr:row>4</xdr:row>
      <xdr:rowOff>26670</xdr:rowOff>
    </xdr:from>
    <xdr:to>
      <xdr:col>9</xdr:col>
      <xdr:colOff>299720</xdr:colOff>
      <xdr:row>7</xdr:row>
      <xdr:rowOff>26670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2470" y="1093470"/>
          <a:ext cx="144272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12">
        <v>1</v>
      </c>
      <c r="B2" s="472" t="s">
        <v>1</v>
      </c>
    </row>
    <row r="3" spans="1:2">
      <c r="A3" s="12">
        <v>2</v>
      </c>
      <c r="B3" s="472" t="s">
        <v>2</v>
      </c>
    </row>
    <row r="4" spans="1:2">
      <c r="A4" s="12">
        <v>3</v>
      </c>
      <c r="B4" s="472" t="s">
        <v>3</v>
      </c>
    </row>
    <row r="5" spans="1:2">
      <c r="A5" s="12">
        <v>4</v>
      </c>
      <c r="B5" s="472" t="s">
        <v>4</v>
      </c>
    </row>
    <row r="6" spans="1:2">
      <c r="A6" s="12">
        <v>5</v>
      </c>
      <c r="B6" s="472" t="s">
        <v>5</v>
      </c>
    </row>
    <row r="7" spans="1:2">
      <c r="A7" s="12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12">
        <v>1</v>
      </c>
      <c r="B10" s="476" t="s">
        <v>9</v>
      </c>
    </row>
    <row r="11" spans="1:2">
      <c r="A11" s="12">
        <v>2</v>
      </c>
      <c r="B11" s="472" t="s">
        <v>10</v>
      </c>
    </row>
    <row r="12" spans="1:2">
      <c r="A12" s="12">
        <v>3</v>
      </c>
      <c r="B12" s="474" t="s">
        <v>11</v>
      </c>
    </row>
    <row r="13" spans="1:2">
      <c r="A13" s="12">
        <v>4</v>
      </c>
      <c r="B13" s="472" t="s">
        <v>12</v>
      </c>
    </row>
    <row r="14" spans="1:2">
      <c r="A14" s="12">
        <v>5</v>
      </c>
      <c r="B14" s="472" t="s">
        <v>13</v>
      </c>
    </row>
    <row r="15" spans="1:2">
      <c r="A15" s="12">
        <v>6</v>
      </c>
      <c r="B15" s="472" t="s">
        <v>14</v>
      </c>
    </row>
    <row r="16" spans="1:2">
      <c r="A16" s="12">
        <v>7</v>
      </c>
      <c r="B16" s="472" t="s">
        <v>15</v>
      </c>
    </row>
    <row r="17" spans="1:2">
      <c r="A17" s="12">
        <v>8</v>
      </c>
      <c r="B17" s="472" t="s">
        <v>16</v>
      </c>
    </row>
    <row r="18" spans="1:2">
      <c r="A18" s="12">
        <v>9</v>
      </c>
      <c r="B18" s="472" t="s">
        <v>17</v>
      </c>
    </row>
    <row r="19" spans="1:2">
      <c r="A19" s="12"/>
      <c r="B19" s="472"/>
    </row>
    <row r="20" ht="20.25" spans="1:2">
      <c r="A20" s="470"/>
      <c r="B20" s="471" t="s">
        <v>18</v>
      </c>
    </row>
    <row r="21" spans="1:2">
      <c r="A21" s="12">
        <v>1</v>
      </c>
      <c r="B21" s="477" t="s">
        <v>19</v>
      </c>
    </row>
    <row r="22" spans="1:2">
      <c r="A22" s="12">
        <v>2</v>
      </c>
      <c r="B22" s="472" t="s">
        <v>20</v>
      </c>
    </row>
    <row r="23" spans="1:2">
      <c r="A23" s="12">
        <v>3</v>
      </c>
      <c r="B23" s="472" t="s">
        <v>21</v>
      </c>
    </row>
    <row r="24" spans="1:2">
      <c r="A24" s="12">
        <v>4</v>
      </c>
      <c r="B24" s="472" t="s">
        <v>22</v>
      </c>
    </row>
    <row r="25" spans="1:2">
      <c r="A25" s="12">
        <v>5</v>
      </c>
      <c r="B25" s="472" t="s">
        <v>23</v>
      </c>
    </row>
    <row r="26" spans="1:2">
      <c r="A26" s="12">
        <v>6</v>
      </c>
      <c r="B26" s="472" t="s">
        <v>24</v>
      </c>
    </row>
    <row r="27" spans="1:2">
      <c r="A27" s="12">
        <v>7</v>
      </c>
      <c r="B27" s="472" t="s">
        <v>25</v>
      </c>
    </row>
    <row r="28" spans="1:2">
      <c r="A28" s="12"/>
      <c r="B28" s="472"/>
    </row>
    <row r="29" ht="20.25" spans="1:2">
      <c r="A29" s="470"/>
      <c r="B29" s="471" t="s">
        <v>26</v>
      </c>
    </row>
    <row r="30" spans="1:2">
      <c r="A30" s="12">
        <v>1</v>
      </c>
      <c r="B30" s="477" t="s">
        <v>27</v>
      </c>
    </row>
    <row r="31" spans="1:2">
      <c r="A31" s="12">
        <v>2</v>
      </c>
      <c r="B31" s="472" t="s">
        <v>28</v>
      </c>
    </row>
    <row r="32" spans="1:2">
      <c r="A32" s="12">
        <v>3</v>
      </c>
      <c r="B32" s="472" t="s">
        <v>29</v>
      </c>
    </row>
    <row r="33" ht="28.5" spans="1:2">
      <c r="A33" s="12">
        <v>4</v>
      </c>
      <c r="B33" s="472" t="s">
        <v>30</v>
      </c>
    </row>
    <row r="34" spans="1:2">
      <c r="A34" s="12">
        <v>5</v>
      </c>
      <c r="B34" s="472" t="s">
        <v>31</v>
      </c>
    </row>
    <row r="35" spans="1:2">
      <c r="A35" s="12">
        <v>6</v>
      </c>
      <c r="B35" s="472" t="s">
        <v>32</v>
      </c>
    </row>
    <row r="36" spans="1:2">
      <c r="A36" s="12">
        <v>7</v>
      </c>
      <c r="B36" s="472" t="s">
        <v>33</v>
      </c>
    </row>
    <row r="37" spans="1:2">
      <c r="A37" s="12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356</v>
      </c>
      <c r="H2" s="4"/>
      <c r="I2" s="4" t="s">
        <v>357</v>
      </c>
      <c r="J2" s="4"/>
      <c r="K2" s="6" t="s">
        <v>358</v>
      </c>
      <c r="L2" s="60" t="s">
        <v>359</v>
      </c>
      <c r="M2" s="7" t="s">
        <v>360</v>
      </c>
    </row>
    <row r="3" s="1" customFormat="1" ht="16.5" spans="1:13">
      <c r="A3" s="4"/>
      <c r="B3" s="8"/>
      <c r="C3" s="8"/>
      <c r="D3" s="8"/>
      <c r="E3" s="8"/>
      <c r="F3" s="8"/>
      <c r="G3" s="4" t="s">
        <v>361</v>
      </c>
      <c r="H3" s="4" t="s">
        <v>362</v>
      </c>
      <c r="I3" s="4" t="s">
        <v>361</v>
      </c>
      <c r="J3" s="4" t="s">
        <v>362</v>
      </c>
      <c r="K3" s="9"/>
      <c r="L3" s="61"/>
      <c r="M3" s="10"/>
    </row>
    <row r="4" ht="40" customHeight="1" spans="1:13">
      <c r="A4" s="62">
        <v>1</v>
      </c>
      <c r="B4" s="14" t="s">
        <v>350</v>
      </c>
      <c r="C4" s="30">
        <v>260305129</v>
      </c>
      <c r="D4" s="31" t="s">
        <v>348</v>
      </c>
      <c r="E4" s="32" t="s">
        <v>120</v>
      </c>
      <c r="F4" s="33" t="s">
        <v>349</v>
      </c>
      <c r="G4" s="63">
        <v>-0.01</v>
      </c>
      <c r="H4" s="63">
        <v>-0.01</v>
      </c>
      <c r="I4" s="63">
        <v>-0.02</v>
      </c>
      <c r="J4" s="63">
        <v>-0.01</v>
      </c>
      <c r="K4" s="64"/>
      <c r="L4" s="11"/>
      <c r="M4" s="11"/>
    </row>
    <row r="5" ht="22" customHeight="1" spans="1:13">
      <c r="A5" s="62"/>
      <c r="B5" s="14"/>
      <c r="C5" s="32"/>
      <c r="D5" s="14"/>
      <c r="E5" s="14"/>
      <c r="F5" s="14"/>
      <c r="G5" s="63"/>
      <c r="H5" s="63"/>
      <c r="I5" s="63"/>
      <c r="J5" s="63"/>
      <c r="K5" s="64"/>
      <c r="L5" s="11"/>
      <c r="M5" s="11"/>
    </row>
    <row r="6" ht="22" customHeight="1" spans="1:13">
      <c r="A6" s="62"/>
      <c r="B6" s="19"/>
      <c r="C6" s="19"/>
      <c r="D6" s="19"/>
      <c r="E6" s="19"/>
      <c r="F6" s="20"/>
      <c r="G6" s="63"/>
      <c r="H6" s="63"/>
      <c r="I6" s="63"/>
      <c r="J6" s="63"/>
      <c r="K6" s="64"/>
      <c r="L6" s="11"/>
      <c r="M6" s="11"/>
    </row>
    <row r="7" ht="22" customHeight="1" spans="1:13">
      <c r="A7" s="62"/>
      <c r="B7" s="19"/>
      <c r="C7" s="19"/>
      <c r="D7" s="19"/>
      <c r="E7" s="19"/>
      <c r="F7" s="20"/>
      <c r="G7" s="63"/>
      <c r="H7" s="63"/>
      <c r="I7" s="63"/>
      <c r="J7" s="63"/>
      <c r="K7" s="64"/>
      <c r="L7" s="12"/>
      <c r="M7" s="12"/>
    </row>
    <row r="8" ht="22" customHeight="1" spans="1:13">
      <c r="A8" s="62"/>
      <c r="B8" s="65"/>
      <c r="C8" s="66"/>
      <c r="D8" s="66"/>
      <c r="E8" s="66"/>
      <c r="F8" s="67"/>
      <c r="G8" s="64"/>
      <c r="H8" s="68"/>
      <c r="I8" s="68"/>
      <c r="J8" s="68"/>
      <c r="K8" s="64"/>
      <c r="L8" s="12"/>
      <c r="M8" s="12"/>
    </row>
    <row r="9" s="2" customFormat="1" ht="18.75" spans="1:13">
      <c r="A9" s="22" t="s">
        <v>363</v>
      </c>
      <c r="B9" s="23"/>
      <c r="C9" s="23"/>
      <c r="D9" s="66"/>
      <c r="E9" s="24"/>
      <c r="F9" s="67"/>
      <c r="G9" s="36"/>
      <c r="H9" s="22" t="s">
        <v>353</v>
      </c>
      <c r="I9" s="23"/>
      <c r="J9" s="23"/>
      <c r="K9" s="24"/>
      <c r="L9" s="69"/>
      <c r="M9" s="26"/>
    </row>
    <row r="10" ht="84" customHeight="1" spans="1:13">
      <c r="A10" s="70" t="s">
        <v>364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2" t="s">
        <v>367</v>
      </c>
      <c r="H2" s="43"/>
      <c r="I2" s="44"/>
      <c r="J2" s="42" t="s">
        <v>368</v>
      </c>
      <c r="K2" s="43"/>
      <c r="L2" s="44"/>
      <c r="M2" s="42" t="s">
        <v>369</v>
      </c>
      <c r="N2" s="43"/>
      <c r="O2" s="44"/>
      <c r="P2" s="42" t="s">
        <v>370</v>
      </c>
      <c r="Q2" s="43"/>
      <c r="R2" s="44"/>
      <c r="S2" s="43" t="s">
        <v>371</v>
      </c>
      <c r="T2" s="43"/>
      <c r="U2" s="44"/>
      <c r="V2" s="38" t="s">
        <v>372</v>
      </c>
      <c r="W2" s="38" t="s">
        <v>347</v>
      </c>
    </row>
    <row r="3" s="1" customFormat="1" ht="16.5" spans="1:23">
      <c r="A3" s="8"/>
      <c r="B3" s="45"/>
      <c r="C3" s="45"/>
      <c r="D3" s="45"/>
      <c r="E3" s="45"/>
      <c r="F3" s="45"/>
      <c r="G3" s="4" t="s">
        <v>373</v>
      </c>
      <c r="H3" s="4" t="s">
        <v>67</v>
      </c>
      <c r="I3" s="4" t="s">
        <v>338</v>
      </c>
      <c r="J3" s="4" t="s">
        <v>373</v>
      </c>
      <c r="K3" s="4" t="s">
        <v>67</v>
      </c>
      <c r="L3" s="4" t="s">
        <v>338</v>
      </c>
      <c r="M3" s="4" t="s">
        <v>373</v>
      </c>
      <c r="N3" s="4" t="s">
        <v>67</v>
      </c>
      <c r="O3" s="4" t="s">
        <v>338</v>
      </c>
      <c r="P3" s="4" t="s">
        <v>373</v>
      </c>
      <c r="Q3" s="4" t="s">
        <v>67</v>
      </c>
      <c r="R3" s="4" t="s">
        <v>338</v>
      </c>
      <c r="S3" s="4" t="s">
        <v>373</v>
      </c>
      <c r="T3" s="4" t="s">
        <v>67</v>
      </c>
      <c r="U3" s="4" t="s">
        <v>338</v>
      </c>
      <c r="V3" s="46"/>
      <c r="W3" s="46"/>
    </row>
    <row r="4" ht="30" customHeight="1" spans="1:23">
      <c r="A4" s="29" t="s">
        <v>374</v>
      </c>
      <c r="B4" s="14" t="s">
        <v>350</v>
      </c>
      <c r="C4" s="30">
        <v>260305129</v>
      </c>
      <c r="D4" s="31" t="s">
        <v>348</v>
      </c>
      <c r="E4" s="32" t="s">
        <v>120</v>
      </c>
      <c r="F4" s="33" t="s">
        <v>349</v>
      </c>
      <c r="G4" s="13" t="s">
        <v>375</v>
      </c>
      <c r="H4" s="13"/>
      <c r="I4" s="13" t="s">
        <v>376</v>
      </c>
      <c r="J4" s="13" t="s">
        <v>377</v>
      </c>
      <c r="K4" s="47"/>
      <c r="L4" s="47" t="s">
        <v>378</v>
      </c>
      <c r="M4" s="11" t="s">
        <v>379</v>
      </c>
      <c r="N4" s="11"/>
      <c r="O4" s="11" t="s">
        <v>380</v>
      </c>
      <c r="P4" s="11"/>
      <c r="Q4" s="11"/>
      <c r="R4" s="11"/>
      <c r="S4" s="11"/>
      <c r="T4" s="11"/>
      <c r="U4" s="11"/>
      <c r="V4" s="11" t="s">
        <v>381</v>
      </c>
      <c r="W4" s="11"/>
    </row>
    <row r="5" ht="20" customHeight="1" spans="1:23">
      <c r="A5" s="29"/>
      <c r="B5" s="14"/>
      <c r="C5" s="48"/>
      <c r="D5" s="14"/>
      <c r="E5" s="14"/>
      <c r="F5" s="14"/>
      <c r="G5" s="49"/>
      <c r="H5" s="50"/>
      <c r="I5" s="51"/>
      <c r="J5" s="49"/>
      <c r="K5" s="50"/>
      <c r="L5" s="51"/>
      <c r="M5" s="42"/>
      <c r="N5" s="43"/>
      <c r="O5" s="44"/>
      <c r="P5" s="42"/>
      <c r="Q5" s="43"/>
      <c r="R5" s="44"/>
      <c r="S5" s="43"/>
      <c r="T5" s="43"/>
      <c r="U5" s="44"/>
      <c r="V5" s="11"/>
      <c r="W5" s="11"/>
    </row>
    <row r="6" ht="20" customHeight="1" spans="1:23">
      <c r="A6" s="29"/>
      <c r="B6" s="19"/>
      <c r="C6" s="19"/>
      <c r="D6" s="52"/>
      <c r="E6" s="19"/>
      <c r="F6" s="20"/>
      <c r="G6" s="53" t="s">
        <v>373</v>
      </c>
      <c r="H6" s="53" t="s">
        <v>67</v>
      </c>
      <c r="I6" s="53" t="s">
        <v>338</v>
      </c>
      <c r="J6" s="53" t="s">
        <v>373</v>
      </c>
      <c r="K6" s="53" t="s">
        <v>67</v>
      </c>
      <c r="L6" s="53" t="s">
        <v>338</v>
      </c>
      <c r="M6" s="4" t="s">
        <v>373</v>
      </c>
      <c r="N6" s="4" t="s">
        <v>67</v>
      </c>
      <c r="O6" s="4" t="s">
        <v>338</v>
      </c>
      <c r="P6" s="4" t="s">
        <v>373</v>
      </c>
      <c r="Q6" s="4" t="s">
        <v>67</v>
      </c>
      <c r="R6" s="4" t="s">
        <v>338</v>
      </c>
      <c r="S6" s="4" t="s">
        <v>373</v>
      </c>
      <c r="T6" s="4" t="s">
        <v>67</v>
      </c>
      <c r="U6" s="4" t="s">
        <v>338</v>
      </c>
      <c r="V6" s="11"/>
      <c r="W6" s="11"/>
    </row>
    <row r="7" ht="20" customHeight="1" spans="1:23">
      <c r="A7" s="29"/>
      <c r="B7" s="19"/>
      <c r="C7" s="19"/>
      <c r="D7" s="52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4"/>
      <c r="B8" s="54"/>
      <c r="C8" s="54"/>
      <c r="D8" s="54"/>
      <c r="E8" s="54"/>
      <c r="F8" s="5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6"/>
      <c r="B9" s="56"/>
      <c r="C9" s="56"/>
      <c r="D9" s="56"/>
      <c r="E9" s="56"/>
      <c r="F9" s="5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363</v>
      </c>
      <c r="B10" s="23"/>
      <c r="C10" s="23"/>
      <c r="D10" s="23"/>
      <c r="E10" s="24"/>
      <c r="F10" s="25"/>
      <c r="G10" s="36"/>
      <c r="H10" s="41"/>
      <c r="I10" s="41"/>
      <c r="J10" s="22" t="s">
        <v>353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8" t="s">
        <v>382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384</v>
      </c>
      <c r="B2" s="38" t="s">
        <v>334</v>
      </c>
      <c r="C2" s="38" t="s">
        <v>335</v>
      </c>
      <c r="D2" s="38" t="s">
        <v>336</v>
      </c>
      <c r="E2" s="38" t="s">
        <v>337</v>
      </c>
      <c r="F2" s="38" t="s">
        <v>338</v>
      </c>
      <c r="G2" s="37" t="s">
        <v>385</v>
      </c>
      <c r="H2" s="37" t="s">
        <v>386</v>
      </c>
      <c r="I2" s="37" t="s">
        <v>387</v>
      </c>
      <c r="J2" s="37" t="s">
        <v>386</v>
      </c>
      <c r="K2" s="37" t="s">
        <v>388</v>
      </c>
      <c r="L2" s="37" t="s">
        <v>386</v>
      </c>
      <c r="M2" s="38" t="s">
        <v>372</v>
      </c>
      <c r="N2" s="38" t="s">
        <v>347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384</v>
      </c>
      <c r="B4" s="40" t="s">
        <v>389</v>
      </c>
      <c r="C4" s="40" t="s">
        <v>373</v>
      </c>
      <c r="D4" s="40" t="s">
        <v>336</v>
      </c>
      <c r="E4" s="38" t="s">
        <v>337</v>
      </c>
      <c r="F4" s="38" t="s">
        <v>338</v>
      </c>
      <c r="G4" s="37" t="s">
        <v>385</v>
      </c>
      <c r="H4" s="37" t="s">
        <v>386</v>
      </c>
      <c r="I4" s="37" t="s">
        <v>387</v>
      </c>
      <c r="J4" s="37" t="s">
        <v>386</v>
      </c>
      <c r="K4" s="37" t="s">
        <v>388</v>
      </c>
      <c r="L4" s="37" t="s">
        <v>386</v>
      </c>
      <c r="M4" s="38" t="s">
        <v>372</v>
      </c>
      <c r="N4" s="38" t="s">
        <v>347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390</v>
      </c>
      <c r="B11" s="23"/>
      <c r="C11" s="23"/>
      <c r="D11" s="24"/>
      <c r="E11" s="25"/>
      <c r="F11" s="41"/>
      <c r="G11" s="36"/>
      <c r="H11" s="41"/>
      <c r="I11" s="22" t="s">
        <v>391</v>
      </c>
      <c r="J11" s="23"/>
      <c r="K11" s="23"/>
      <c r="L11" s="23"/>
      <c r="M11" s="23"/>
      <c r="N11" s="26"/>
    </row>
    <row r="12" ht="16.5" spans="1:14">
      <c r="A12" s="27" t="s">
        <v>392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1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372</v>
      </c>
      <c r="L2" s="5" t="s">
        <v>347</v>
      </c>
    </row>
    <row r="3" ht="24" spans="1:12">
      <c r="A3" s="29" t="s">
        <v>374</v>
      </c>
      <c r="B3" s="14" t="s">
        <v>350</v>
      </c>
      <c r="C3" s="30">
        <v>260305129</v>
      </c>
      <c r="D3" s="31" t="s">
        <v>348</v>
      </c>
      <c r="E3" s="32" t="s">
        <v>120</v>
      </c>
      <c r="F3" s="33" t="s">
        <v>349</v>
      </c>
      <c r="G3" s="11" t="s">
        <v>398</v>
      </c>
      <c r="H3" s="11" t="s">
        <v>399</v>
      </c>
      <c r="I3" s="11"/>
      <c r="J3" s="11"/>
      <c r="K3" s="34" t="s">
        <v>400</v>
      </c>
      <c r="L3" s="11" t="s">
        <v>351</v>
      </c>
    </row>
    <row r="4" spans="1:12">
      <c r="A4" s="29"/>
      <c r="B4" s="19"/>
      <c r="C4" s="19"/>
      <c r="D4" s="19"/>
      <c r="E4" s="19"/>
      <c r="F4" s="35"/>
      <c r="G4" s="11" t="s">
        <v>401</v>
      </c>
      <c r="H4" s="11" t="s">
        <v>402</v>
      </c>
      <c r="I4" s="11"/>
      <c r="J4" s="11"/>
      <c r="K4" s="34" t="s">
        <v>400</v>
      </c>
      <c r="L4" s="11" t="s">
        <v>351</v>
      </c>
    </row>
    <row r="5" spans="1:12">
      <c r="A5" s="29"/>
      <c r="B5" s="19"/>
      <c r="C5" s="19"/>
      <c r="D5" s="19"/>
      <c r="E5" s="19"/>
      <c r="F5" s="35"/>
      <c r="G5" s="11"/>
      <c r="H5" s="11"/>
      <c r="I5" s="11"/>
      <c r="J5" s="11"/>
      <c r="K5" s="34" t="s">
        <v>400</v>
      </c>
      <c r="L5" s="11" t="s">
        <v>351</v>
      </c>
    </row>
    <row r="6" spans="1:12">
      <c r="A6" s="29"/>
      <c r="B6" s="19"/>
      <c r="C6" s="19"/>
      <c r="D6" s="19"/>
      <c r="E6" s="19"/>
      <c r="F6" s="35"/>
      <c r="G6" s="11"/>
      <c r="H6" s="11"/>
      <c r="I6" s="12"/>
      <c r="J6" s="12"/>
      <c r="K6" s="34" t="s">
        <v>400</v>
      </c>
      <c r="L6" s="11" t="s">
        <v>351</v>
      </c>
    </row>
    <row r="7" spans="1:12">
      <c r="A7" s="29"/>
      <c r="B7" s="19"/>
      <c r="C7" s="19"/>
      <c r="D7" s="19"/>
      <c r="E7" s="19"/>
      <c r="F7" s="35"/>
      <c r="G7" s="11"/>
      <c r="H7" s="11"/>
      <c r="I7" s="12"/>
      <c r="J7" s="12"/>
      <c r="K7" s="34" t="s">
        <v>400</v>
      </c>
      <c r="L7" s="11" t="s">
        <v>351</v>
      </c>
    </row>
    <row r="8" spans="1:12">
      <c r="A8" s="29"/>
      <c r="B8" s="19"/>
      <c r="C8" s="19"/>
      <c r="D8" s="19"/>
      <c r="E8" s="19"/>
      <c r="F8" s="35"/>
      <c r="G8" s="11"/>
      <c r="H8" s="11"/>
      <c r="I8" s="12"/>
      <c r="J8" s="12"/>
      <c r="K8" s="34" t="s">
        <v>400</v>
      </c>
      <c r="L8" s="11" t="s">
        <v>351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403</v>
      </c>
      <c r="B10" s="23"/>
      <c r="C10" s="23"/>
      <c r="D10" s="23"/>
      <c r="E10" s="24"/>
      <c r="F10" s="25"/>
      <c r="G10" s="36"/>
      <c r="H10" s="22" t="s">
        <v>404</v>
      </c>
      <c r="I10" s="23"/>
      <c r="J10" s="23"/>
      <c r="K10" s="23"/>
      <c r="L10" s="26"/>
    </row>
    <row r="11" ht="16.5" spans="1:12">
      <c r="A11" s="27" t="s">
        <v>405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373</v>
      </c>
      <c r="D2" s="5" t="s">
        <v>336</v>
      </c>
      <c r="E2" s="5" t="s">
        <v>337</v>
      </c>
      <c r="F2" s="4" t="s">
        <v>407</v>
      </c>
      <c r="G2" s="4" t="s">
        <v>357</v>
      </c>
      <c r="H2" s="6" t="s">
        <v>358</v>
      </c>
      <c r="I2" s="7" t="s">
        <v>360</v>
      </c>
    </row>
    <row r="3" s="1" customFormat="1" ht="16.5" spans="1:9">
      <c r="A3" s="4"/>
      <c r="B3" s="8"/>
      <c r="C3" s="8"/>
      <c r="D3" s="8"/>
      <c r="E3" s="8"/>
      <c r="F3" s="4" t="s">
        <v>408</v>
      </c>
      <c r="G3" s="4" t="s">
        <v>361</v>
      </c>
      <c r="H3" s="9"/>
      <c r="I3" s="10"/>
    </row>
    <row r="4" ht="31" customHeight="1" spans="1:9">
      <c r="A4" s="11">
        <v>1</v>
      </c>
      <c r="B4" s="12" t="s">
        <v>376</v>
      </c>
      <c r="C4" s="13" t="s">
        <v>375</v>
      </c>
      <c r="D4" s="14" t="s">
        <v>120</v>
      </c>
      <c r="E4" s="15" t="s">
        <v>349</v>
      </c>
      <c r="F4" s="16">
        <v>-0.005</v>
      </c>
      <c r="G4" s="16">
        <v>-0.01</v>
      </c>
      <c r="H4" s="11"/>
      <c r="I4" s="11" t="s">
        <v>351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409</v>
      </c>
      <c r="B12" s="23"/>
      <c r="C12" s="23"/>
      <c r="D12" s="24"/>
      <c r="E12" s="25"/>
      <c r="F12" s="22" t="s">
        <v>410</v>
      </c>
      <c r="G12" s="23"/>
      <c r="H12" s="24"/>
      <c r="I12" s="26"/>
    </row>
    <row r="13" ht="16.5" spans="1:9">
      <c r="A13" s="27" t="s">
        <v>411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50"/>
    </row>
    <row r="3" ht="27.95" customHeight="1" spans="2:9">
      <c r="B3" s="451"/>
      <c r="C3" s="452"/>
      <c r="D3" s="453" t="s">
        <v>36</v>
      </c>
      <c r="E3" s="454"/>
      <c r="F3" s="455" t="s">
        <v>37</v>
      </c>
      <c r="G3" s="456"/>
      <c r="H3" s="453" t="s">
        <v>38</v>
      </c>
      <c r="I3" s="457"/>
    </row>
    <row r="4" ht="27.95" customHeight="1" spans="2:9">
      <c r="B4" s="451" t="s">
        <v>39</v>
      </c>
      <c r="C4" s="452" t="s">
        <v>40</v>
      </c>
      <c r="D4" s="452" t="s">
        <v>41</v>
      </c>
      <c r="E4" s="452" t="s">
        <v>42</v>
      </c>
      <c r="F4" s="458" t="s">
        <v>41</v>
      </c>
      <c r="G4" s="458" t="s">
        <v>42</v>
      </c>
      <c r="H4" s="452" t="s">
        <v>41</v>
      </c>
      <c r="I4" s="459" t="s">
        <v>42</v>
      </c>
    </row>
    <row r="5" ht="27.95" customHeight="1" spans="2:9">
      <c r="B5" s="460" t="s">
        <v>43</v>
      </c>
      <c r="C5" s="12">
        <v>13</v>
      </c>
      <c r="D5" s="12">
        <v>0</v>
      </c>
      <c r="E5" s="12">
        <v>1</v>
      </c>
      <c r="F5" s="461">
        <v>0</v>
      </c>
      <c r="G5" s="461">
        <v>1</v>
      </c>
      <c r="H5" s="12">
        <v>1</v>
      </c>
      <c r="I5" s="462">
        <v>2</v>
      </c>
    </row>
    <row r="6" ht="27.95" customHeight="1" spans="2:9">
      <c r="B6" s="460" t="s">
        <v>44</v>
      </c>
      <c r="C6" s="12">
        <v>20</v>
      </c>
      <c r="D6" s="12">
        <v>0</v>
      </c>
      <c r="E6" s="12">
        <v>1</v>
      </c>
      <c r="F6" s="461">
        <v>1</v>
      </c>
      <c r="G6" s="461">
        <v>2</v>
      </c>
      <c r="H6" s="12">
        <v>2</v>
      </c>
      <c r="I6" s="462">
        <v>3</v>
      </c>
    </row>
    <row r="7" ht="27.95" customHeight="1" spans="2:9">
      <c r="B7" s="460" t="s">
        <v>45</v>
      </c>
      <c r="C7" s="12">
        <v>32</v>
      </c>
      <c r="D7" s="12">
        <v>0</v>
      </c>
      <c r="E7" s="12">
        <v>1</v>
      </c>
      <c r="F7" s="461">
        <v>2</v>
      </c>
      <c r="G7" s="461">
        <v>3</v>
      </c>
      <c r="H7" s="12">
        <v>3</v>
      </c>
      <c r="I7" s="462">
        <v>4</v>
      </c>
    </row>
    <row r="8" ht="27.95" customHeight="1" spans="2:9">
      <c r="B8" s="460" t="s">
        <v>46</v>
      </c>
      <c r="C8" s="12">
        <v>50</v>
      </c>
      <c r="D8" s="12">
        <v>1</v>
      </c>
      <c r="E8" s="12">
        <v>2</v>
      </c>
      <c r="F8" s="461">
        <v>3</v>
      </c>
      <c r="G8" s="461">
        <v>4</v>
      </c>
      <c r="H8" s="12">
        <v>5</v>
      </c>
      <c r="I8" s="462">
        <v>6</v>
      </c>
    </row>
    <row r="9" ht="27.95" customHeight="1" spans="2:9">
      <c r="B9" s="460" t="s">
        <v>47</v>
      </c>
      <c r="C9" s="12">
        <v>80</v>
      </c>
      <c r="D9" s="12">
        <v>2</v>
      </c>
      <c r="E9" s="12">
        <v>3</v>
      </c>
      <c r="F9" s="461">
        <v>5</v>
      </c>
      <c r="G9" s="461">
        <v>6</v>
      </c>
      <c r="H9" s="12">
        <v>7</v>
      </c>
      <c r="I9" s="462">
        <v>8</v>
      </c>
    </row>
    <row r="10" ht="27.95" customHeight="1" spans="2:9">
      <c r="B10" s="460" t="s">
        <v>48</v>
      </c>
      <c r="C10" s="12">
        <v>125</v>
      </c>
      <c r="D10" s="12">
        <v>3</v>
      </c>
      <c r="E10" s="12">
        <v>4</v>
      </c>
      <c r="F10" s="461">
        <v>7</v>
      </c>
      <c r="G10" s="461">
        <v>8</v>
      </c>
      <c r="H10" s="12">
        <v>10</v>
      </c>
      <c r="I10" s="462">
        <v>11</v>
      </c>
    </row>
    <row r="11" ht="27.95" customHeight="1" spans="2:9">
      <c r="B11" s="460" t="s">
        <v>49</v>
      </c>
      <c r="C11" s="12">
        <v>200</v>
      </c>
      <c r="D11" s="12">
        <v>5</v>
      </c>
      <c r="E11" s="12">
        <v>6</v>
      </c>
      <c r="F11" s="461">
        <v>10</v>
      </c>
      <c r="G11" s="461">
        <v>11</v>
      </c>
      <c r="H11" s="12">
        <v>14</v>
      </c>
      <c r="I11" s="462">
        <v>15</v>
      </c>
    </row>
    <row r="12" ht="27.95" customHeight="1" spans="2:9">
      <c r="B12" s="463" t="s">
        <v>50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66">
        <v>22</v>
      </c>
    </row>
    <row r="14" spans="2:9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A40" sqref="A40:L40"/>
    </sheetView>
  </sheetViews>
  <sheetFormatPr defaultColWidth="10.375" defaultRowHeight="16.5" customHeight="1"/>
  <cols>
    <col min="1" max="1" width="11.125" style="257" customWidth="1"/>
    <col min="2" max="3" width="10.375" style="257"/>
    <col min="4" max="8" width="8.625" style="257" customWidth="1"/>
    <col min="9" max="10" width="10.375" style="257"/>
    <col min="11" max="11" width="8.875" style="257" customWidth="1"/>
    <col min="12" max="12" width="9.25" style="257" customWidth="1"/>
    <col min="13" max="16384" width="10.375" style="257"/>
  </cols>
  <sheetData>
    <row r="1" ht="21" spans="1:12">
      <c r="A1" s="384" t="s">
        <v>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ht="15" spans="1:12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59"/>
      <c r="I2" s="261" t="s">
        <v>57</v>
      </c>
      <c r="J2" s="262" t="s">
        <v>56</v>
      </c>
      <c r="K2" s="262"/>
      <c r="L2" s="263"/>
    </row>
    <row r="3" ht="14.25" spans="1:12">
      <c r="A3" s="264" t="s">
        <v>58</v>
      </c>
      <c r="B3" s="265"/>
      <c r="C3" s="266"/>
      <c r="D3" s="267" t="s">
        <v>59</v>
      </c>
      <c r="E3" s="268"/>
      <c r="F3" s="268"/>
      <c r="G3" s="385"/>
      <c r="H3" s="269"/>
      <c r="I3" s="267" t="s">
        <v>60</v>
      </c>
      <c r="J3" s="268"/>
      <c r="K3" s="268"/>
      <c r="L3" s="269"/>
    </row>
    <row r="4" ht="18" customHeight="1" spans="1:12">
      <c r="A4" s="270" t="s">
        <v>61</v>
      </c>
      <c r="B4" s="271" t="s">
        <v>62</v>
      </c>
      <c r="C4" s="272"/>
      <c r="D4" s="270" t="s">
        <v>63</v>
      </c>
      <c r="E4" s="273"/>
      <c r="F4" s="274">
        <v>46142</v>
      </c>
      <c r="G4" s="386"/>
      <c r="H4" s="275"/>
      <c r="I4" s="270" t="s">
        <v>64</v>
      </c>
      <c r="J4" s="273"/>
      <c r="K4" s="276" t="s">
        <v>65</v>
      </c>
      <c r="L4" s="277" t="s">
        <v>66</v>
      </c>
    </row>
    <row r="5" ht="14.25" spans="1:12">
      <c r="A5" s="278" t="s">
        <v>67</v>
      </c>
      <c r="B5" s="276" t="s">
        <v>68</v>
      </c>
      <c r="C5" s="277"/>
      <c r="D5" s="270" t="s">
        <v>69</v>
      </c>
      <c r="E5" s="273"/>
      <c r="F5" s="274">
        <v>46120</v>
      </c>
      <c r="G5" s="386"/>
      <c r="H5" s="275"/>
      <c r="I5" s="270" t="s">
        <v>70</v>
      </c>
      <c r="J5" s="273"/>
      <c r="K5" s="276" t="s">
        <v>65</v>
      </c>
      <c r="L5" s="277" t="s">
        <v>66</v>
      </c>
    </row>
    <row r="6" ht="14.25" spans="1:12">
      <c r="A6" s="270" t="s">
        <v>71</v>
      </c>
      <c r="B6" s="279" t="s">
        <v>72</v>
      </c>
      <c r="C6" s="280">
        <v>11</v>
      </c>
      <c r="D6" s="278" t="s">
        <v>73</v>
      </c>
      <c r="E6" s="281"/>
      <c r="F6" s="274">
        <v>46122</v>
      </c>
      <c r="G6" s="386"/>
      <c r="H6" s="275"/>
      <c r="I6" s="270" t="s">
        <v>74</v>
      </c>
      <c r="J6" s="273"/>
      <c r="K6" s="276" t="s">
        <v>65</v>
      </c>
      <c r="L6" s="277" t="s">
        <v>66</v>
      </c>
    </row>
    <row r="7" ht="14.25" spans="1:12">
      <c r="A7" s="270" t="s">
        <v>75</v>
      </c>
      <c r="B7" s="282">
        <v>165</v>
      </c>
      <c r="C7" s="283"/>
      <c r="D7" s="278" t="s">
        <v>76</v>
      </c>
      <c r="E7" s="284"/>
      <c r="F7" s="274">
        <v>45765</v>
      </c>
      <c r="G7" s="386"/>
      <c r="H7" s="275"/>
      <c r="I7" s="270" t="s">
        <v>77</v>
      </c>
      <c r="J7" s="273"/>
      <c r="K7" s="276" t="s">
        <v>65</v>
      </c>
      <c r="L7" s="277" t="s">
        <v>66</v>
      </c>
    </row>
    <row r="8" ht="15" spans="1:12">
      <c r="A8" s="285" t="s">
        <v>78</v>
      </c>
      <c r="B8" s="286"/>
      <c r="C8" s="287"/>
      <c r="D8" s="288" t="s">
        <v>79</v>
      </c>
      <c r="E8" s="289"/>
      <c r="F8" s="290">
        <v>45767</v>
      </c>
      <c r="G8" s="387"/>
      <c r="H8" s="291"/>
      <c r="I8" s="288" t="s">
        <v>80</v>
      </c>
      <c r="J8" s="289"/>
      <c r="K8" s="292" t="s">
        <v>65</v>
      </c>
      <c r="L8" s="293" t="s">
        <v>66</v>
      </c>
    </row>
    <row r="9" ht="15" spans="1:12">
      <c r="A9" s="388" t="s">
        <v>81</v>
      </c>
      <c r="B9" s="389"/>
      <c r="C9" s="389"/>
      <c r="D9" s="390"/>
      <c r="E9" s="390"/>
      <c r="F9" s="390"/>
      <c r="G9" s="390"/>
      <c r="H9" s="390"/>
      <c r="I9" s="390"/>
      <c r="J9" s="390"/>
      <c r="K9" s="390"/>
      <c r="L9" s="391"/>
    </row>
    <row r="10" ht="15" spans="1:12">
      <c r="A10" s="392" t="s">
        <v>82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4"/>
    </row>
    <row r="11" ht="14.25" spans="1:12">
      <c r="A11" s="395" t="s">
        <v>83</v>
      </c>
      <c r="B11" s="396" t="s">
        <v>84</v>
      </c>
      <c r="C11" s="397" t="s">
        <v>85</v>
      </c>
      <c r="D11" s="398"/>
      <c r="E11" s="399" t="s">
        <v>86</v>
      </c>
      <c r="F11" s="396" t="s">
        <v>84</v>
      </c>
      <c r="G11" s="396"/>
      <c r="H11" s="397" t="s">
        <v>85</v>
      </c>
      <c r="I11" s="397" t="s">
        <v>87</v>
      </c>
      <c r="J11" s="399" t="s">
        <v>88</v>
      </c>
      <c r="K11" s="396" t="s">
        <v>84</v>
      </c>
      <c r="L11" s="400" t="s">
        <v>85</v>
      </c>
    </row>
    <row r="12" ht="14.25" spans="1:12">
      <c r="A12" s="278" t="s">
        <v>89</v>
      </c>
      <c r="B12" s="301" t="s">
        <v>84</v>
      </c>
      <c r="C12" s="276" t="s">
        <v>85</v>
      </c>
      <c r="D12" s="284"/>
      <c r="E12" s="281" t="s">
        <v>90</v>
      </c>
      <c r="F12" s="301" t="s">
        <v>84</v>
      </c>
      <c r="G12" s="301"/>
      <c r="H12" s="276" t="s">
        <v>85</v>
      </c>
      <c r="I12" s="276" t="s">
        <v>87</v>
      </c>
      <c r="J12" s="281" t="s">
        <v>91</v>
      </c>
      <c r="K12" s="301" t="s">
        <v>84</v>
      </c>
      <c r="L12" s="277" t="s">
        <v>85</v>
      </c>
    </row>
    <row r="13" ht="14.25" spans="1:12">
      <c r="A13" s="278" t="s">
        <v>92</v>
      </c>
      <c r="B13" s="301" t="s">
        <v>84</v>
      </c>
      <c r="C13" s="276" t="s">
        <v>85</v>
      </c>
      <c r="D13" s="284"/>
      <c r="E13" s="281" t="s">
        <v>93</v>
      </c>
      <c r="F13" s="276" t="s">
        <v>94</v>
      </c>
      <c r="G13" s="276"/>
      <c r="H13" s="276" t="s">
        <v>95</v>
      </c>
      <c r="I13" s="276" t="s">
        <v>87</v>
      </c>
      <c r="J13" s="281" t="s">
        <v>96</v>
      </c>
      <c r="K13" s="301" t="s">
        <v>84</v>
      </c>
      <c r="L13" s="277" t="s">
        <v>85</v>
      </c>
    </row>
    <row r="14" ht="15" spans="1:12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302"/>
    </row>
    <row r="15" ht="15" spans="1:12">
      <c r="A15" s="392" t="s">
        <v>98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4"/>
    </row>
    <row r="16" ht="14.25" spans="1:12">
      <c r="A16" s="401" t="s">
        <v>99</v>
      </c>
      <c r="B16" s="397" t="s">
        <v>94</v>
      </c>
      <c r="C16" s="397" t="s">
        <v>95</v>
      </c>
      <c r="D16" s="402"/>
      <c r="E16" s="403" t="s">
        <v>100</v>
      </c>
      <c r="F16" s="397" t="s">
        <v>94</v>
      </c>
      <c r="G16" s="397"/>
      <c r="H16" s="397" t="s">
        <v>95</v>
      </c>
      <c r="I16" s="404"/>
      <c r="J16" s="403" t="s">
        <v>101</v>
      </c>
      <c r="K16" s="397" t="s">
        <v>94</v>
      </c>
      <c r="L16" s="400" t="s">
        <v>95</v>
      </c>
    </row>
    <row r="17" customHeight="1" spans="1:23">
      <c r="A17" s="325" t="s">
        <v>102</v>
      </c>
      <c r="B17" s="276" t="s">
        <v>94</v>
      </c>
      <c r="C17" s="276" t="s">
        <v>95</v>
      </c>
      <c r="D17" s="405"/>
      <c r="E17" s="326" t="s">
        <v>103</v>
      </c>
      <c r="F17" s="276" t="s">
        <v>94</v>
      </c>
      <c r="G17" s="276"/>
      <c r="H17" s="276" t="s">
        <v>95</v>
      </c>
      <c r="I17" s="406"/>
      <c r="J17" s="326" t="s">
        <v>104</v>
      </c>
      <c r="K17" s="276" t="s">
        <v>94</v>
      </c>
      <c r="L17" s="277" t="s">
        <v>95</v>
      </c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</row>
    <row r="18" ht="18" customHeight="1" spans="1:23">
      <c r="A18" s="408" t="s">
        <v>105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10"/>
    </row>
    <row r="19" s="383" customFormat="1" ht="18" customHeight="1" spans="1:23">
      <c r="A19" s="392" t="s">
        <v>106</v>
      </c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4"/>
    </row>
    <row r="20" customHeight="1" spans="1:23">
      <c r="A20" s="411" t="s">
        <v>107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3"/>
    </row>
    <row r="21" ht="21.75" customHeight="1" spans="1:23">
      <c r="A21" s="414" t="s">
        <v>108</v>
      </c>
      <c r="B21" s="415" t="s">
        <v>109</v>
      </c>
      <c r="C21" s="415" t="s">
        <v>110</v>
      </c>
      <c r="D21" s="415" t="s">
        <v>111</v>
      </c>
      <c r="E21" s="415" t="s">
        <v>112</v>
      </c>
      <c r="F21" s="415" t="s">
        <v>113</v>
      </c>
      <c r="G21" s="415" t="s">
        <v>114</v>
      </c>
      <c r="H21" s="415" t="s">
        <v>115</v>
      </c>
      <c r="I21" s="415" t="s">
        <v>116</v>
      </c>
      <c r="J21" s="415" t="s">
        <v>117</v>
      </c>
      <c r="K21" s="415" t="s">
        <v>118</v>
      </c>
      <c r="L21" s="415" t="s">
        <v>119</v>
      </c>
    </row>
    <row r="22" ht="23" customHeight="1" spans="1:23">
      <c r="A22" s="82" t="s">
        <v>120</v>
      </c>
      <c r="B22" s="415" t="s">
        <v>94</v>
      </c>
      <c r="C22" s="415" t="s">
        <v>94</v>
      </c>
      <c r="D22" s="415" t="s">
        <v>94</v>
      </c>
      <c r="E22" s="415" t="s">
        <v>94</v>
      </c>
      <c r="F22" s="415" t="s">
        <v>94</v>
      </c>
      <c r="G22" s="415" t="s">
        <v>94</v>
      </c>
      <c r="H22" s="415" t="s">
        <v>94</v>
      </c>
      <c r="I22" s="415" t="s">
        <v>94</v>
      </c>
      <c r="J22" s="415" t="s">
        <v>94</v>
      </c>
      <c r="K22" s="415" t="s">
        <v>94</v>
      </c>
      <c r="L22" s="415" t="s">
        <v>94</v>
      </c>
    </row>
    <row r="23" ht="23" customHeight="1" spans="1:23">
      <c r="A23" s="82"/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7"/>
    </row>
    <row r="24" ht="23" customHeight="1" spans="1:23">
      <c r="A24" s="82"/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7"/>
    </row>
    <row r="25" ht="23" customHeight="1" spans="1:23">
      <c r="A25" s="82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7"/>
    </row>
    <row r="26" ht="23" customHeight="1" spans="1:23">
      <c r="A26" s="418"/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7"/>
    </row>
    <row r="27" ht="18" customHeight="1" spans="1:23">
      <c r="A27" s="419" t="s">
        <v>121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1"/>
    </row>
    <row r="28" ht="18.75" customHeight="1" spans="1:23">
      <c r="A28" s="422"/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4"/>
    </row>
    <row r="29" ht="18.75" customHeight="1" spans="1:23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7"/>
    </row>
    <row r="30" ht="18" customHeight="1" spans="1:23">
      <c r="A30" s="419" t="s">
        <v>122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1"/>
    </row>
    <row r="31" ht="14.25" spans="1:23">
      <c r="A31" s="428" t="s">
        <v>123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30"/>
    </row>
    <row r="32" ht="15" spans="1:23">
      <c r="A32" s="172" t="s">
        <v>124</v>
      </c>
      <c r="B32" s="173"/>
      <c r="C32" s="276" t="s">
        <v>65</v>
      </c>
      <c r="D32" s="276" t="s">
        <v>66</v>
      </c>
      <c r="E32" s="431" t="s">
        <v>125</v>
      </c>
      <c r="F32" s="432"/>
      <c r="G32" s="432"/>
      <c r="H32" s="432"/>
      <c r="I32" s="432"/>
      <c r="J32" s="432"/>
      <c r="K32" s="432"/>
      <c r="L32" s="433"/>
    </row>
    <row r="33" ht="15" spans="1:12">
      <c r="A33" s="434" t="s">
        <v>126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/>
    </row>
    <row r="34" ht="21" customHeight="1" spans="1:12">
      <c r="A34" s="333" t="s">
        <v>127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5"/>
    </row>
    <row r="35" ht="21" customHeight="1" spans="1:12">
      <c r="A35" s="336" t="s">
        <v>128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8"/>
    </row>
    <row r="36" ht="21" customHeight="1" spans="1:12">
      <c r="A36" s="336" t="s">
        <v>129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8"/>
    </row>
    <row r="37" ht="21" customHeight="1" spans="1:12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8"/>
    </row>
    <row r="38" ht="21" customHeight="1" spans="1:12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8"/>
    </row>
    <row r="39" ht="21" customHeight="1" spans="1:12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8"/>
    </row>
    <row r="40" ht="21" customHeight="1" spans="1:12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8"/>
    </row>
    <row r="41" ht="15" spans="1:12">
      <c r="A41" s="329" t="s">
        <v>130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1"/>
    </row>
    <row r="42" ht="15" spans="1:12">
      <c r="A42" s="392" t="s">
        <v>131</v>
      </c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4"/>
    </row>
    <row r="43" ht="14.25" spans="1:12">
      <c r="A43" s="401" t="s">
        <v>132</v>
      </c>
      <c r="B43" s="397" t="s">
        <v>94</v>
      </c>
      <c r="C43" s="397" t="s">
        <v>95</v>
      </c>
      <c r="D43" s="397" t="s">
        <v>87</v>
      </c>
      <c r="E43" s="403" t="s">
        <v>133</v>
      </c>
      <c r="F43" s="397" t="s">
        <v>94</v>
      </c>
      <c r="G43" s="397"/>
      <c r="H43" s="397" t="s">
        <v>95</v>
      </c>
      <c r="I43" s="397" t="s">
        <v>87</v>
      </c>
      <c r="J43" s="403" t="s">
        <v>134</v>
      </c>
      <c r="K43" s="397" t="s">
        <v>94</v>
      </c>
      <c r="L43" s="400" t="s">
        <v>95</v>
      </c>
    </row>
    <row r="44" ht="14.25" spans="1:12">
      <c r="A44" s="325" t="s">
        <v>86</v>
      </c>
      <c r="B44" s="276" t="s">
        <v>94</v>
      </c>
      <c r="C44" s="276" t="s">
        <v>95</v>
      </c>
      <c r="D44" s="276" t="s">
        <v>87</v>
      </c>
      <c r="E44" s="326" t="s">
        <v>93</v>
      </c>
      <c r="F44" s="276" t="s">
        <v>94</v>
      </c>
      <c r="G44" s="276"/>
      <c r="H44" s="276" t="s">
        <v>95</v>
      </c>
      <c r="I44" s="276" t="s">
        <v>87</v>
      </c>
      <c r="J44" s="326" t="s">
        <v>104</v>
      </c>
      <c r="K44" s="276" t="s">
        <v>94</v>
      </c>
      <c r="L44" s="277" t="s">
        <v>95</v>
      </c>
    </row>
    <row r="45" ht="15" spans="1:12">
      <c r="A45" s="288" t="s">
        <v>97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302"/>
    </row>
    <row r="46" ht="15" spans="1:12">
      <c r="A46" s="434" t="s">
        <v>135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</row>
    <row r="47" ht="15" spans="1:12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</row>
    <row r="48" ht="15" spans="1:12">
      <c r="A48" s="435" t="s">
        <v>136</v>
      </c>
      <c r="B48" s="436" t="s">
        <v>137</v>
      </c>
      <c r="C48" s="436"/>
      <c r="D48" s="437" t="s">
        <v>138</v>
      </c>
      <c r="E48" s="438" t="s">
        <v>139</v>
      </c>
      <c r="F48" s="439" t="s">
        <v>140</v>
      </c>
      <c r="G48" s="439"/>
      <c r="H48" s="440">
        <v>46128</v>
      </c>
      <c r="I48" s="441" t="s">
        <v>141</v>
      </c>
      <c r="J48" s="442"/>
      <c r="K48" s="443" t="s">
        <v>142</v>
      </c>
      <c r="L48" s="444"/>
    </row>
    <row r="49" ht="15" spans="1:12">
      <c r="A49" s="434" t="s">
        <v>143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</row>
    <row r="50" ht="15" spans="1:12">
      <c r="A50" s="445" t="s">
        <v>144</v>
      </c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7"/>
    </row>
    <row r="51" ht="15" spans="1:12">
      <c r="A51" s="435" t="s">
        <v>136</v>
      </c>
      <c r="B51" s="436" t="s">
        <v>137</v>
      </c>
      <c r="C51" s="436"/>
      <c r="D51" s="437" t="s">
        <v>138</v>
      </c>
      <c r="E51" s="438" t="s">
        <v>139</v>
      </c>
      <c r="F51" s="439" t="s">
        <v>140</v>
      </c>
      <c r="G51" s="439"/>
      <c r="H51" s="440">
        <v>46128</v>
      </c>
      <c r="I51" s="441" t="s">
        <v>141</v>
      </c>
      <c r="J51" s="442"/>
      <c r="K51" s="443" t="s">
        <v>142</v>
      </c>
      <c r="L51" s="444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2"/>
  <sheetViews>
    <sheetView tabSelected="1" workbookViewId="0">
      <selection activeCell="Q29" sqref="Q29"/>
    </sheetView>
  </sheetViews>
  <sheetFormatPr defaultColWidth="9" defaultRowHeight="14.25"/>
  <cols>
    <col min="1" max="1" width="20.75" style="88" customWidth="1"/>
    <col min="2" max="2" width="9" style="88" customWidth="1"/>
    <col min="3" max="9" width="8.5" style="89" customWidth="1"/>
    <col min="10" max="12" width="8.5" style="88" customWidth="1"/>
    <col min="13" max="13" width="10.25" style="88" customWidth="1"/>
    <col min="14" max="14" width="6.5" style="88" customWidth="1"/>
    <col min="15" max="15" width="2.75" style="88" customWidth="1"/>
    <col min="16" max="16" width="9.15833333333333" style="88" customWidth="1"/>
    <col min="17" max="17" width="10.75" style="88" customWidth="1"/>
    <col min="18" max="21" width="9.75" style="88" customWidth="1"/>
    <col min="22" max="259" width="9" style="88"/>
    <col min="260" max="16384" width="9" style="91"/>
  </cols>
  <sheetData>
    <row r="1" s="88" customFormat="1" ht="29" customHeight="1" spans="1:262">
      <c r="A1" s="236" t="s">
        <v>145</v>
      </c>
      <c r="B1" s="236"/>
      <c r="C1" s="238"/>
      <c r="D1" s="238"/>
      <c r="E1" s="238"/>
      <c r="F1" s="238"/>
      <c r="G1" s="238"/>
      <c r="H1" s="238"/>
      <c r="I1" s="238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  <c r="JB1" s="91"/>
    </row>
    <row r="2" s="88" customFormat="1" ht="20" customHeight="1" spans="1:262">
      <c r="A2" s="97" t="s">
        <v>61</v>
      </c>
      <c r="B2" s="98" t="str">
        <f>首期!B4</f>
        <v>TAJJFO82938</v>
      </c>
      <c r="C2" s="99"/>
      <c r="D2" s="99"/>
      <c r="E2" s="99"/>
      <c r="F2" s="99"/>
      <c r="G2" s="99"/>
      <c r="H2" s="99"/>
      <c r="I2" s="100"/>
      <c r="J2" s="101" t="s">
        <v>67</v>
      </c>
      <c r="K2" s="102" t="str">
        <f>首期!B5</f>
        <v>女式POLO短袖T恤</v>
      </c>
      <c r="L2" s="102"/>
      <c r="M2" s="102"/>
      <c r="N2" s="102"/>
      <c r="O2" s="357"/>
      <c r="P2" s="104" t="s">
        <v>57</v>
      </c>
      <c r="Q2" s="105" t="s">
        <v>56</v>
      </c>
      <c r="R2" s="105"/>
      <c r="S2" s="105"/>
      <c r="T2" s="105"/>
      <c r="U2" s="106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  <c r="JB2" s="91"/>
    </row>
    <row r="3" s="88" customFormat="1" spans="1:262">
      <c r="A3" s="107" t="s">
        <v>146</v>
      </c>
      <c r="B3" s="108" t="s">
        <v>147</v>
      </c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08"/>
      <c r="O3" s="120"/>
      <c r="P3" s="111"/>
      <c r="Q3" s="111"/>
      <c r="R3" s="111"/>
      <c r="S3" s="111"/>
      <c r="T3" s="111"/>
      <c r="U3" s="112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</row>
    <row r="4" s="88" customFormat="1" ht="16.5" spans="1:262">
      <c r="A4" s="107"/>
      <c r="B4" s="113" t="s">
        <v>109</v>
      </c>
      <c r="C4" s="113" t="s">
        <v>110</v>
      </c>
      <c r="D4" s="114" t="s">
        <v>111</v>
      </c>
      <c r="E4" s="113" t="s">
        <v>112</v>
      </c>
      <c r="F4" s="113" t="s">
        <v>113</v>
      </c>
      <c r="G4" s="113" t="s">
        <v>114</v>
      </c>
      <c r="H4" s="113" t="s">
        <v>115</v>
      </c>
      <c r="I4" s="113" t="s">
        <v>116</v>
      </c>
      <c r="J4" s="113" t="s">
        <v>117</v>
      </c>
      <c r="K4" s="113" t="s">
        <v>118</v>
      </c>
      <c r="L4" s="113" t="s">
        <v>148</v>
      </c>
      <c r="M4" s="113" t="s">
        <v>119</v>
      </c>
      <c r="N4" s="115" t="s">
        <v>149</v>
      </c>
      <c r="O4" s="120"/>
      <c r="P4" s="358"/>
      <c r="Q4" s="359"/>
      <c r="R4" s="360" t="s">
        <v>150</v>
      </c>
      <c r="S4" s="360" t="s">
        <v>150</v>
      </c>
      <c r="T4" s="360"/>
      <c r="U4" s="36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</row>
    <row r="5" s="88" customFormat="1" ht="16.5" spans="1:262">
      <c r="A5" s="107"/>
      <c r="B5" s="113" t="s">
        <v>151</v>
      </c>
      <c r="C5" s="113" t="s">
        <v>152</v>
      </c>
      <c r="D5" s="114" t="s">
        <v>153</v>
      </c>
      <c r="E5" s="119" t="s">
        <v>154</v>
      </c>
      <c r="F5" s="119" t="s">
        <v>155</v>
      </c>
      <c r="G5" s="119" t="s">
        <v>156</v>
      </c>
      <c r="H5" s="119" t="s">
        <v>157</v>
      </c>
      <c r="I5" s="119" t="s">
        <v>158</v>
      </c>
      <c r="J5" s="119" t="s">
        <v>159</v>
      </c>
      <c r="K5" s="119" t="s">
        <v>160</v>
      </c>
      <c r="L5" s="119" t="s">
        <v>161</v>
      </c>
      <c r="M5" s="119" t="s">
        <v>162</v>
      </c>
      <c r="N5" s="115"/>
      <c r="O5" s="120"/>
      <c r="P5" s="362"/>
      <c r="Q5" s="363"/>
      <c r="R5" s="358" t="s">
        <v>163</v>
      </c>
      <c r="S5" s="358" t="s">
        <v>164</v>
      </c>
      <c r="T5" s="358"/>
      <c r="U5" s="364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</row>
    <row r="6" s="88" customFormat="1" ht="20" customHeight="1" spans="1:262">
      <c r="A6" s="365" t="s">
        <v>165</v>
      </c>
      <c r="B6" s="124">
        <f>C6-2</f>
        <v>55.5</v>
      </c>
      <c r="C6" s="124">
        <f>D6-2</f>
        <v>57.5</v>
      </c>
      <c r="D6" s="125">
        <v>59.5</v>
      </c>
      <c r="E6" s="124">
        <f>D6+2</f>
        <v>61.5</v>
      </c>
      <c r="F6" s="124">
        <f>E6+2</f>
        <v>63.5</v>
      </c>
      <c r="G6" s="124">
        <f t="shared" ref="G6:M6" si="0">F6+1</f>
        <v>64.5</v>
      </c>
      <c r="H6" s="124">
        <f t="shared" si="0"/>
        <v>65.5</v>
      </c>
      <c r="I6" s="124">
        <f t="shared" si="0"/>
        <v>66.5</v>
      </c>
      <c r="J6" s="124">
        <f t="shared" si="0"/>
        <v>67.5</v>
      </c>
      <c r="K6" s="124">
        <f t="shared" si="0"/>
        <v>68.5</v>
      </c>
      <c r="L6" s="124">
        <f t="shared" si="0"/>
        <v>69.5</v>
      </c>
      <c r="M6" s="124">
        <f t="shared" si="0"/>
        <v>70.5</v>
      </c>
      <c r="N6" s="126" t="s">
        <v>166</v>
      </c>
      <c r="O6" s="120"/>
      <c r="P6" s="362"/>
      <c r="Q6" s="362"/>
      <c r="R6" s="362" t="s">
        <v>167</v>
      </c>
      <c r="S6" s="362" t="s">
        <v>168</v>
      </c>
      <c r="T6" s="362"/>
      <c r="U6" s="366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</row>
    <row r="7" s="88" customFormat="1" ht="20" customHeight="1" spans="1:262">
      <c r="A7" s="365" t="s">
        <v>169</v>
      </c>
      <c r="B7" s="124">
        <f t="shared" ref="B7:B9" si="1">C7-4</f>
        <v>82</v>
      </c>
      <c r="C7" s="124">
        <f t="shared" ref="C7:C9" si="2">D7-4</f>
        <v>86</v>
      </c>
      <c r="D7" s="125">
        <v>90</v>
      </c>
      <c r="E7" s="124">
        <f t="shared" ref="E7:E9" si="3">D7+4</f>
        <v>94</v>
      </c>
      <c r="F7" s="124">
        <f>E7+4</f>
        <v>98</v>
      </c>
      <c r="G7" s="124">
        <f t="shared" ref="G7:M7" si="4">F7+6</f>
        <v>104</v>
      </c>
      <c r="H7" s="124">
        <f t="shared" si="4"/>
        <v>110</v>
      </c>
      <c r="I7" s="124">
        <f t="shared" si="4"/>
        <v>116</v>
      </c>
      <c r="J7" s="124">
        <f t="shared" si="4"/>
        <v>122</v>
      </c>
      <c r="K7" s="124">
        <f t="shared" si="4"/>
        <v>128</v>
      </c>
      <c r="L7" s="124">
        <f t="shared" si="4"/>
        <v>134</v>
      </c>
      <c r="M7" s="124">
        <f t="shared" si="4"/>
        <v>140</v>
      </c>
      <c r="N7" s="126" t="s">
        <v>166</v>
      </c>
      <c r="O7" s="120"/>
      <c r="P7" s="362"/>
      <c r="Q7" s="362"/>
      <c r="R7" s="362" t="s">
        <v>170</v>
      </c>
      <c r="S7" s="362" t="s">
        <v>167</v>
      </c>
      <c r="T7" s="362"/>
      <c r="U7" s="366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</row>
    <row r="8" s="88" customFormat="1" ht="20" customHeight="1" spans="1:262">
      <c r="A8" s="365" t="s">
        <v>171</v>
      </c>
      <c r="B8" s="124">
        <f t="shared" si="1"/>
        <v>78</v>
      </c>
      <c r="C8" s="124">
        <f t="shared" si="2"/>
        <v>82</v>
      </c>
      <c r="D8" s="125">
        <v>86</v>
      </c>
      <c r="E8" s="124">
        <f t="shared" si="3"/>
        <v>90</v>
      </c>
      <c r="F8" s="124">
        <f>E8+5</f>
        <v>95</v>
      </c>
      <c r="G8" s="124">
        <f t="shared" ref="G8:M8" si="5">F8+6</f>
        <v>101</v>
      </c>
      <c r="H8" s="124">
        <f t="shared" si="5"/>
        <v>107</v>
      </c>
      <c r="I8" s="124">
        <f t="shared" si="5"/>
        <v>113</v>
      </c>
      <c r="J8" s="124">
        <f t="shared" si="5"/>
        <v>119</v>
      </c>
      <c r="K8" s="124">
        <f t="shared" si="5"/>
        <v>125</v>
      </c>
      <c r="L8" s="124">
        <f t="shared" si="5"/>
        <v>131</v>
      </c>
      <c r="M8" s="124">
        <f t="shared" si="5"/>
        <v>137</v>
      </c>
      <c r="N8" s="126" t="s">
        <v>166</v>
      </c>
      <c r="O8" s="120"/>
      <c r="P8" s="362"/>
      <c r="Q8" s="362"/>
      <c r="R8" s="362" t="s">
        <v>170</v>
      </c>
      <c r="S8" s="362" t="s">
        <v>167</v>
      </c>
      <c r="T8" s="362"/>
      <c r="U8" s="366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</row>
    <row r="9" s="88" customFormat="1" ht="20" customHeight="1" spans="1:262">
      <c r="A9" s="365" t="s">
        <v>172</v>
      </c>
      <c r="B9" s="124">
        <f t="shared" si="1"/>
        <v>84</v>
      </c>
      <c r="C9" s="124">
        <f t="shared" si="2"/>
        <v>88</v>
      </c>
      <c r="D9" s="125">
        <v>92</v>
      </c>
      <c r="E9" s="124">
        <f t="shared" si="3"/>
        <v>96</v>
      </c>
      <c r="F9" s="124">
        <f>E9+5</f>
        <v>101</v>
      </c>
      <c r="G9" s="124">
        <f t="shared" ref="G9:M9" si="6">F9+6</f>
        <v>107</v>
      </c>
      <c r="H9" s="124">
        <f t="shared" si="6"/>
        <v>113</v>
      </c>
      <c r="I9" s="124">
        <f t="shared" si="6"/>
        <v>119</v>
      </c>
      <c r="J9" s="124">
        <f t="shared" si="6"/>
        <v>125</v>
      </c>
      <c r="K9" s="124">
        <f t="shared" si="6"/>
        <v>131</v>
      </c>
      <c r="L9" s="124">
        <f t="shared" si="6"/>
        <v>137</v>
      </c>
      <c r="M9" s="124">
        <f t="shared" si="6"/>
        <v>143</v>
      </c>
      <c r="N9" s="126" t="s">
        <v>173</v>
      </c>
      <c r="O9" s="120"/>
      <c r="P9" s="362"/>
      <c r="Q9" s="362"/>
      <c r="R9" s="362" t="s">
        <v>167</v>
      </c>
      <c r="S9" s="362" t="s">
        <v>174</v>
      </c>
      <c r="T9" s="362"/>
      <c r="U9" s="366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</row>
    <row r="10" s="88" customFormat="1" ht="20" customHeight="1" spans="1:262">
      <c r="A10" s="365" t="s">
        <v>175</v>
      </c>
      <c r="B10" s="124">
        <f>C10-1</f>
        <v>36</v>
      </c>
      <c r="C10" s="124">
        <f>D10-1</f>
        <v>37</v>
      </c>
      <c r="D10" s="125">
        <v>38</v>
      </c>
      <c r="E10" s="124">
        <f>D10+1</f>
        <v>39</v>
      </c>
      <c r="F10" s="124">
        <f>E10+1</f>
        <v>40</v>
      </c>
      <c r="G10" s="124">
        <f t="shared" ref="G10:M10" si="7">F10+1.2</f>
        <v>41.2</v>
      </c>
      <c r="H10" s="124">
        <f t="shared" si="7"/>
        <v>42.4</v>
      </c>
      <c r="I10" s="124">
        <f t="shared" si="7"/>
        <v>43.6</v>
      </c>
      <c r="J10" s="124">
        <f t="shared" si="7"/>
        <v>44.8</v>
      </c>
      <c r="K10" s="124">
        <f t="shared" si="7"/>
        <v>46</v>
      </c>
      <c r="L10" s="124">
        <f t="shared" si="7"/>
        <v>47.2</v>
      </c>
      <c r="M10" s="124">
        <f t="shared" si="7"/>
        <v>48.4</v>
      </c>
      <c r="N10" s="126" t="s">
        <v>173</v>
      </c>
      <c r="O10" s="120"/>
      <c r="P10" s="362"/>
      <c r="Q10" s="362"/>
      <c r="R10" s="362" t="s">
        <v>168</v>
      </c>
      <c r="S10" s="362" t="s">
        <v>168</v>
      </c>
      <c r="T10" s="362"/>
      <c r="U10" s="366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</row>
    <row r="11" s="88" customFormat="1" ht="20" customHeight="1" spans="1:262">
      <c r="A11" s="365" t="s">
        <v>176</v>
      </c>
      <c r="B11" s="124">
        <f>C11-0.5</f>
        <v>16</v>
      </c>
      <c r="C11" s="124">
        <f>D11-0.5</f>
        <v>16.5</v>
      </c>
      <c r="D11" s="125">
        <v>17</v>
      </c>
      <c r="E11" s="124">
        <f t="shared" ref="E11:H11" si="8">D11+0.5</f>
        <v>17.5</v>
      </c>
      <c r="F11" s="124">
        <f t="shared" si="8"/>
        <v>18</v>
      </c>
      <c r="G11" s="124">
        <f t="shared" si="8"/>
        <v>18.5</v>
      </c>
      <c r="H11" s="124">
        <f t="shared" si="8"/>
        <v>19</v>
      </c>
      <c r="I11" s="124">
        <f t="shared" ref="I11:M11" si="9">H11+0.3</f>
        <v>19.3</v>
      </c>
      <c r="J11" s="124">
        <f t="shared" si="9"/>
        <v>19.6</v>
      </c>
      <c r="K11" s="124">
        <f t="shared" si="9"/>
        <v>19.9</v>
      </c>
      <c r="L11" s="124">
        <f t="shared" si="9"/>
        <v>20.2</v>
      </c>
      <c r="M11" s="124">
        <f t="shared" si="9"/>
        <v>20.5</v>
      </c>
      <c r="N11" s="126" t="s">
        <v>177</v>
      </c>
      <c r="O11" s="120"/>
      <c r="P11" s="362"/>
      <c r="Q11" s="362"/>
      <c r="R11" s="362" t="s">
        <v>178</v>
      </c>
      <c r="S11" s="362" t="s">
        <v>178</v>
      </c>
      <c r="T11" s="362"/>
      <c r="U11" s="366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  <c r="JA11" s="91"/>
      <c r="JB11" s="91"/>
    </row>
    <row r="12" s="88" customFormat="1" ht="20" customHeight="1" spans="1:262">
      <c r="A12" s="365" t="s">
        <v>179</v>
      </c>
      <c r="B12" s="124">
        <f>C12-0.7</f>
        <v>14.6</v>
      </c>
      <c r="C12" s="124">
        <f>D12-0.7</f>
        <v>15.3</v>
      </c>
      <c r="D12" s="125">
        <v>16</v>
      </c>
      <c r="E12" s="124">
        <f>D12+0.7</f>
        <v>16.7</v>
      </c>
      <c r="F12" s="124">
        <f>E12+0.7</f>
        <v>17.4</v>
      </c>
      <c r="G12" s="124">
        <f t="shared" ref="G12:M12" si="10">F12+1.05</f>
        <v>18.45</v>
      </c>
      <c r="H12" s="124">
        <f t="shared" si="10"/>
        <v>19.5</v>
      </c>
      <c r="I12" s="124">
        <f t="shared" si="10"/>
        <v>20.55</v>
      </c>
      <c r="J12" s="124">
        <f t="shared" si="10"/>
        <v>21.6</v>
      </c>
      <c r="K12" s="124">
        <f t="shared" si="10"/>
        <v>22.65</v>
      </c>
      <c r="L12" s="124">
        <f t="shared" si="10"/>
        <v>23.7</v>
      </c>
      <c r="M12" s="124">
        <f t="shared" si="10"/>
        <v>24.75</v>
      </c>
      <c r="N12" s="126" t="s">
        <v>173</v>
      </c>
      <c r="O12" s="120"/>
      <c r="P12" s="362"/>
      <c r="Q12" s="362"/>
      <c r="R12" s="362" t="s">
        <v>180</v>
      </c>
      <c r="S12" s="362" t="s">
        <v>168</v>
      </c>
      <c r="T12" s="362"/>
      <c r="U12" s="366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  <c r="JB12" s="91"/>
    </row>
    <row r="13" s="88" customFormat="1" ht="20" customHeight="1" spans="1:262">
      <c r="A13" s="365" t="s">
        <v>181</v>
      </c>
      <c r="B13" s="124">
        <f>C13-0.7</f>
        <v>14.1</v>
      </c>
      <c r="C13" s="124">
        <f>D13-0.7</f>
        <v>14.8</v>
      </c>
      <c r="D13" s="128">
        <v>15.5</v>
      </c>
      <c r="E13" s="124">
        <f>D13+0.7</f>
        <v>16.2</v>
      </c>
      <c r="F13" s="124">
        <f>E13+0.7</f>
        <v>16.9</v>
      </c>
      <c r="G13" s="124">
        <f t="shared" ref="G13:M13" si="11">F13+1.05</f>
        <v>17.95</v>
      </c>
      <c r="H13" s="124">
        <f t="shared" si="11"/>
        <v>19</v>
      </c>
      <c r="I13" s="124">
        <f t="shared" si="11"/>
        <v>20.05</v>
      </c>
      <c r="J13" s="124">
        <f t="shared" si="11"/>
        <v>21.1</v>
      </c>
      <c r="K13" s="124">
        <f t="shared" si="11"/>
        <v>22.15</v>
      </c>
      <c r="L13" s="124">
        <f t="shared" si="11"/>
        <v>23.2</v>
      </c>
      <c r="M13" s="124">
        <f t="shared" si="11"/>
        <v>24.25</v>
      </c>
      <c r="N13" s="126">
        <v>0</v>
      </c>
      <c r="O13" s="120"/>
      <c r="P13" s="362"/>
      <c r="Q13" s="362"/>
      <c r="R13" s="362" t="s">
        <v>182</v>
      </c>
      <c r="S13" s="362" t="s">
        <v>182</v>
      </c>
      <c r="T13" s="362"/>
      <c r="U13" s="366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  <c r="JA13" s="91"/>
      <c r="JB13" s="91"/>
    </row>
    <row r="14" s="88" customFormat="1" ht="20" customHeight="1" spans="1:262">
      <c r="A14" s="365" t="s">
        <v>183</v>
      </c>
      <c r="B14" s="124">
        <f>C14-1</f>
        <v>37</v>
      </c>
      <c r="C14" s="124">
        <f>D14-1</f>
        <v>38</v>
      </c>
      <c r="D14" s="125">
        <v>39</v>
      </c>
      <c r="E14" s="124">
        <f>D14+1</f>
        <v>40</v>
      </c>
      <c r="F14" s="124">
        <f>E14+1</f>
        <v>41</v>
      </c>
      <c r="G14" s="124">
        <f t="shared" ref="G14:M14" si="12">F14+1.5</f>
        <v>42.5</v>
      </c>
      <c r="H14" s="124">
        <f t="shared" si="12"/>
        <v>44</v>
      </c>
      <c r="I14" s="124">
        <f t="shared" si="12"/>
        <v>45.5</v>
      </c>
      <c r="J14" s="124">
        <f t="shared" si="12"/>
        <v>47</v>
      </c>
      <c r="K14" s="124">
        <f t="shared" si="12"/>
        <v>48.5</v>
      </c>
      <c r="L14" s="124">
        <f t="shared" si="12"/>
        <v>50</v>
      </c>
      <c r="M14" s="124">
        <f t="shared" si="12"/>
        <v>51.5</v>
      </c>
      <c r="N14" s="129"/>
      <c r="O14" s="120"/>
      <c r="P14" s="362"/>
      <c r="Q14" s="362"/>
      <c r="R14" s="362" t="s">
        <v>182</v>
      </c>
      <c r="S14" s="362" t="s">
        <v>182</v>
      </c>
      <c r="T14" s="362"/>
      <c r="U14" s="366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</row>
    <row r="15" s="88" customFormat="1" ht="20" customHeight="1" spans="1:262">
      <c r="A15" s="365" t="s">
        <v>184</v>
      </c>
      <c r="B15" s="130">
        <v>12</v>
      </c>
      <c r="C15" s="130">
        <v>12</v>
      </c>
      <c r="D15" s="125">
        <v>13</v>
      </c>
      <c r="E15" s="130">
        <v>13</v>
      </c>
      <c r="F15" s="130">
        <f>D15+2</f>
        <v>15</v>
      </c>
      <c r="G15" s="130">
        <v>15</v>
      </c>
      <c r="H15" s="130">
        <f>G15+1</f>
        <v>16</v>
      </c>
      <c r="I15" s="130">
        <f t="shared" ref="I15:M15" si="13">H15</f>
        <v>16</v>
      </c>
      <c r="J15" s="130">
        <f t="shared" si="13"/>
        <v>16</v>
      </c>
      <c r="K15" s="130">
        <f t="shared" si="13"/>
        <v>16</v>
      </c>
      <c r="L15" s="130">
        <f t="shared" si="13"/>
        <v>16</v>
      </c>
      <c r="M15" s="130">
        <f t="shared" si="13"/>
        <v>16</v>
      </c>
      <c r="N15" s="129"/>
      <c r="O15" s="120"/>
      <c r="P15" s="362"/>
      <c r="Q15" s="362"/>
      <c r="R15" s="362" t="s">
        <v>182</v>
      </c>
      <c r="S15" s="362" t="s">
        <v>182</v>
      </c>
      <c r="T15" s="362"/>
      <c r="U15" s="366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  <c r="JA15" s="91"/>
      <c r="JB15" s="91"/>
    </row>
    <row r="16" s="88" customFormat="1" ht="20" customHeight="1" spans="1:262">
      <c r="A16" s="365" t="s">
        <v>185</v>
      </c>
      <c r="B16" s="131">
        <f>C16</f>
        <v>4.5</v>
      </c>
      <c r="C16" s="131">
        <f>D16</f>
        <v>4.5</v>
      </c>
      <c r="D16" s="132">
        <v>4.5</v>
      </c>
      <c r="E16" s="131">
        <f t="shared" ref="E16:M16" si="14">D16</f>
        <v>4.5</v>
      </c>
      <c r="F16" s="131">
        <f t="shared" si="14"/>
        <v>4.5</v>
      </c>
      <c r="G16" s="131">
        <f t="shared" si="14"/>
        <v>4.5</v>
      </c>
      <c r="H16" s="131">
        <f t="shared" si="14"/>
        <v>4.5</v>
      </c>
      <c r="I16" s="131">
        <f t="shared" si="14"/>
        <v>4.5</v>
      </c>
      <c r="J16" s="131">
        <f t="shared" si="14"/>
        <v>4.5</v>
      </c>
      <c r="K16" s="131">
        <f t="shared" si="14"/>
        <v>4.5</v>
      </c>
      <c r="L16" s="131">
        <f t="shared" si="14"/>
        <v>4.5</v>
      </c>
      <c r="M16" s="131">
        <f t="shared" si="14"/>
        <v>4.5</v>
      </c>
      <c r="N16" s="129"/>
      <c r="O16" s="120"/>
      <c r="P16" s="362"/>
      <c r="Q16" s="362"/>
      <c r="R16" s="362" t="s">
        <v>182</v>
      </c>
      <c r="S16" s="362" t="s">
        <v>182</v>
      </c>
      <c r="T16" s="362"/>
      <c r="U16" s="366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  <c r="JA16" s="91"/>
      <c r="JB16" s="91"/>
    </row>
    <row r="17" s="88" customFormat="1" ht="20" customHeight="1" spans="1:262">
      <c r="A17" s="367"/>
      <c r="B17" s="134"/>
      <c r="C17" s="134"/>
      <c r="D17" s="134"/>
      <c r="E17" s="134"/>
      <c r="F17" s="134"/>
      <c r="G17" s="134"/>
      <c r="H17" s="134"/>
      <c r="I17" s="368"/>
      <c r="J17" s="134"/>
      <c r="K17" s="134"/>
      <c r="L17" s="134"/>
      <c r="M17" s="369"/>
      <c r="N17" s="370"/>
      <c r="O17" s="120"/>
      <c r="P17" s="362"/>
      <c r="Q17" s="362"/>
      <c r="R17" s="362"/>
      <c r="S17" s="362"/>
      <c r="T17" s="362"/>
      <c r="U17" s="366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</row>
    <row r="18" s="88" customFormat="1" ht="20" customHeight="1" spans="1:262">
      <c r="A18" s="371"/>
      <c r="B18" s="372"/>
      <c r="C18" s="372"/>
      <c r="D18" s="372"/>
      <c r="E18" s="372"/>
      <c r="F18" s="372"/>
      <c r="G18" s="372"/>
      <c r="H18" s="372"/>
      <c r="I18" s="373"/>
      <c r="J18" s="372"/>
      <c r="K18" s="372"/>
      <c r="L18" s="372"/>
      <c r="M18" s="374"/>
      <c r="N18" s="375"/>
      <c r="O18" s="140"/>
      <c r="P18" s="376"/>
      <c r="Q18" s="376"/>
      <c r="R18" s="376"/>
      <c r="S18" s="376"/>
      <c r="T18" s="376"/>
      <c r="U18" s="377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  <c r="JA18" s="91"/>
      <c r="JB18" s="91"/>
    </row>
    <row r="19" s="88" customFormat="1" ht="16.5" spans="1:262">
      <c r="A19" s="378"/>
      <c r="B19" s="378"/>
      <c r="C19" s="379"/>
      <c r="D19" s="379"/>
      <c r="E19" s="379"/>
      <c r="F19" s="379"/>
      <c r="G19" s="379"/>
      <c r="H19" s="379"/>
      <c r="I19" s="379"/>
      <c r="J19" s="380"/>
      <c r="K19" s="379"/>
      <c r="L19" s="379"/>
      <c r="M19" s="379"/>
      <c r="N19" s="379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  <c r="JB19" s="91"/>
    </row>
    <row r="20" s="88" customFormat="1" spans="1:262">
      <c r="A20" s="144" t="s">
        <v>186</v>
      </c>
      <c r="B20" s="144"/>
      <c r="C20" s="145"/>
      <c r="D20" s="145"/>
      <c r="E20" s="145"/>
      <c r="F20" s="145"/>
      <c r="G20" s="145"/>
      <c r="H20" s="145"/>
      <c r="I20" s="145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  <c r="JB20" s="91"/>
    </row>
    <row r="21" s="88" customFormat="1" spans="1:262">
      <c r="C21" s="89"/>
      <c r="D21" s="89"/>
      <c r="E21" s="89"/>
      <c r="F21" s="89"/>
      <c r="G21" s="89"/>
      <c r="H21" s="89"/>
      <c r="I21" s="89"/>
      <c r="P21" s="146"/>
      <c r="Q21" s="253"/>
      <c r="R21" s="146"/>
      <c r="S21" s="146"/>
      <c r="T21" s="146"/>
      <c r="U21" s="88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</row>
    <row r="22" spans="1:262">
      <c r="D22" s="146" t="s">
        <v>187</v>
      </c>
      <c r="E22" s="381">
        <v>46128</v>
      </c>
      <c r="F22" s="381"/>
      <c r="I22" s="146" t="s">
        <v>188</v>
      </c>
      <c r="J22" s="146" t="s">
        <v>139</v>
      </c>
      <c r="P22" s="146" t="s">
        <v>189</v>
      </c>
      <c r="Q22" s="382" t="s">
        <v>142</v>
      </c>
    </row>
  </sheetData>
  <mergeCells count="10">
    <mergeCell ref="A1:U1"/>
    <mergeCell ref="B2:I2"/>
    <mergeCell ref="K2:N2"/>
    <mergeCell ref="Q2:U2"/>
    <mergeCell ref="B3:N3"/>
    <mergeCell ref="P3:U3"/>
    <mergeCell ref="E22:F22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6">
      <c r="A1" s="152" t="s">
        <v>190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6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262" t="s">
        <v>56</v>
      </c>
      <c r="J2" s="262"/>
      <c r="K2" s="263"/>
    </row>
    <row r="3" customHeight="1" spans="1:16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6">
      <c r="A4" s="270" t="s">
        <v>61</v>
      </c>
      <c r="B4" s="271" t="s">
        <v>191</v>
      </c>
      <c r="C4" s="272"/>
      <c r="D4" s="270" t="s">
        <v>63</v>
      </c>
      <c r="E4" s="273"/>
      <c r="F4" s="274">
        <v>45772</v>
      </c>
      <c r="G4" s="275"/>
      <c r="H4" s="270" t="s">
        <v>64</v>
      </c>
      <c r="I4" s="273"/>
      <c r="J4" s="276" t="s">
        <v>65</v>
      </c>
      <c r="K4" s="277" t="s">
        <v>66</v>
      </c>
    </row>
    <row r="5" customHeight="1" spans="1:16">
      <c r="A5" s="278" t="s">
        <v>67</v>
      </c>
      <c r="B5" s="276" t="s">
        <v>68</v>
      </c>
      <c r="C5" s="277"/>
      <c r="D5" s="270" t="s">
        <v>69</v>
      </c>
      <c r="E5" s="273"/>
      <c r="F5" s="274">
        <v>45743</v>
      </c>
      <c r="G5" s="275"/>
      <c r="H5" s="270" t="s">
        <v>70</v>
      </c>
      <c r="I5" s="273"/>
      <c r="J5" s="276" t="s">
        <v>65</v>
      </c>
      <c r="K5" s="277" t="s">
        <v>66</v>
      </c>
    </row>
    <row r="6" customHeight="1" spans="1:16">
      <c r="A6" s="270" t="s">
        <v>71</v>
      </c>
      <c r="B6" s="279" t="s">
        <v>192</v>
      </c>
      <c r="C6" s="280">
        <v>6</v>
      </c>
      <c r="D6" s="278" t="s">
        <v>73</v>
      </c>
      <c r="E6" s="281"/>
      <c r="F6" s="274">
        <v>45762</v>
      </c>
      <c r="G6" s="275"/>
      <c r="H6" s="270" t="s">
        <v>74</v>
      </c>
      <c r="I6" s="273"/>
      <c r="J6" s="276" t="s">
        <v>65</v>
      </c>
      <c r="K6" s="277" t="s">
        <v>66</v>
      </c>
    </row>
    <row r="7" customHeight="1" spans="1:16">
      <c r="A7" s="270" t="s">
        <v>75</v>
      </c>
      <c r="B7" s="282">
        <v>8000</v>
      </c>
      <c r="C7" s="283"/>
      <c r="D7" s="278" t="s">
        <v>76</v>
      </c>
      <c r="E7" s="284"/>
      <c r="F7" s="274">
        <v>45765</v>
      </c>
      <c r="G7" s="275"/>
      <c r="H7" s="270" t="s">
        <v>77</v>
      </c>
      <c r="I7" s="273"/>
      <c r="J7" s="276" t="s">
        <v>65</v>
      </c>
      <c r="K7" s="277" t="s">
        <v>66</v>
      </c>
    </row>
    <row r="8" customHeight="1" spans="1:16">
      <c r="A8" s="285" t="s">
        <v>78</v>
      </c>
      <c r="B8" s="286" t="s">
        <v>193</v>
      </c>
      <c r="C8" s="287"/>
      <c r="D8" s="288" t="s">
        <v>79</v>
      </c>
      <c r="E8" s="289"/>
      <c r="F8" s="290">
        <v>45767</v>
      </c>
      <c r="G8" s="291"/>
      <c r="H8" s="288" t="s">
        <v>80</v>
      </c>
      <c r="I8" s="289"/>
      <c r="J8" s="292" t="s">
        <v>65</v>
      </c>
      <c r="K8" s="293" t="s">
        <v>66</v>
      </c>
      <c r="P8" s="183" t="s">
        <v>194</v>
      </c>
    </row>
    <row r="9" customHeight="1" spans="1:16">
      <c r="A9" s="294" t="s">
        <v>195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customHeight="1" spans="1:16">
      <c r="A10" s="295" t="s">
        <v>83</v>
      </c>
      <c r="B10" s="296" t="s">
        <v>84</v>
      </c>
      <c r="C10" s="297" t="s">
        <v>85</v>
      </c>
      <c r="D10" s="298"/>
      <c r="E10" s="299" t="s">
        <v>88</v>
      </c>
      <c r="F10" s="296" t="s">
        <v>84</v>
      </c>
      <c r="G10" s="297" t="s">
        <v>85</v>
      </c>
      <c r="H10" s="296"/>
      <c r="I10" s="299" t="s">
        <v>86</v>
      </c>
      <c r="J10" s="296" t="s">
        <v>84</v>
      </c>
      <c r="K10" s="300" t="s">
        <v>85</v>
      </c>
    </row>
    <row r="11" customHeight="1" spans="1:16">
      <c r="A11" s="278" t="s">
        <v>89</v>
      </c>
      <c r="B11" s="301" t="s">
        <v>84</v>
      </c>
      <c r="C11" s="276" t="s">
        <v>85</v>
      </c>
      <c r="D11" s="284"/>
      <c r="E11" s="281" t="s">
        <v>91</v>
      </c>
      <c r="F11" s="301" t="s">
        <v>84</v>
      </c>
      <c r="G11" s="276" t="s">
        <v>85</v>
      </c>
      <c r="H11" s="301"/>
      <c r="I11" s="281" t="s">
        <v>96</v>
      </c>
      <c r="J11" s="301" t="s">
        <v>84</v>
      </c>
      <c r="K11" s="277" t="s">
        <v>85</v>
      </c>
    </row>
    <row r="12" customHeight="1" spans="1:16">
      <c r="A12" s="288" t="s">
        <v>125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02"/>
    </row>
    <row r="13" customHeight="1" spans="1:16">
      <c r="A13" s="303" t="s">
        <v>196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6">
      <c r="A14" s="304" t="s">
        <v>197</v>
      </c>
      <c r="B14" s="305"/>
      <c r="C14" s="305"/>
      <c r="D14" s="305"/>
      <c r="E14" s="305"/>
      <c r="F14" s="305"/>
      <c r="G14" s="305"/>
      <c r="H14" s="306"/>
      <c r="I14" s="307"/>
      <c r="J14" s="307"/>
      <c r="K14" s="308"/>
    </row>
    <row r="15" customHeight="1" spans="1:16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customHeight="1" spans="1:16">
      <c r="A16" s="316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customHeight="1" spans="1:11">
      <c r="A17" s="303" t="s">
        <v>198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17" t="s">
        <v>199</v>
      </c>
      <c r="B18" s="318"/>
      <c r="C18" s="318"/>
      <c r="D18" s="318"/>
      <c r="E18" s="318"/>
      <c r="F18" s="318"/>
      <c r="G18" s="318"/>
      <c r="H18" s="318"/>
      <c r="I18" s="307"/>
      <c r="J18" s="307"/>
      <c r="K18" s="308"/>
    </row>
    <row r="19" customHeight="1" spans="1:11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customHeight="1" spans="1:11">
      <c r="A20" s="316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customHeight="1" spans="1:11">
      <c r="A21" s="319" t="s">
        <v>122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154" t="s">
        <v>123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customHeight="1" spans="1:11">
      <c r="A23" s="172" t="s">
        <v>124</v>
      </c>
      <c r="B23" s="173"/>
      <c r="C23" s="276" t="s">
        <v>65</v>
      </c>
      <c r="D23" s="276" t="s">
        <v>66</v>
      </c>
      <c r="E23" s="170"/>
      <c r="F23" s="170"/>
      <c r="G23" s="170"/>
      <c r="H23" s="170"/>
      <c r="I23" s="170"/>
      <c r="J23" s="170"/>
      <c r="K23" s="171"/>
    </row>
    <row r="24" customHeight="1" spans="1:11">
      <c r="A24" s="320" t="s">
        <v>200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21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customHeight="1" spans="1:11">
      <c r="A26" s="294" t="s">
        <v>131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customHeight="1" spans="1:11">
      <c r="A27" s="264" t="s">
        <v>132</v>
      </c>
      <c r="B27" s="297" t="s">
        <v>94</v>
      </c>
      <c r="C27" s="297" t="s">
        <v>95</v>
      </c>
      <c r="D27" s="297" t="s">
        <v>87</v>
      </c>
      <c r="E27" s="265" t="s">
        <v>133</v>
      </c>
      <c r="F27" s="297" t="s">
        <v>94</v>
      </c>
      <c r="G27" s="297" t="s">
        <v>95</v>
      </c>
      <c r="H27" s="297" t="s">
        <v>87</v>
      </c>
      <c r="I27" s="265" t="s">
        <v>134</v>
      </c>
      <c r="J27" s="297" t="s">
        <v>94</v>
      </c>
      <c r="K27" s="300" t="s">
        <v>95</v>
      </c>
    </row>
    <row r="28" customHeight="1" spans="1:11">
      <c r="A28" s="325" t="s">
        <v>86</v>
      </c>
      <c r="B28" s="276" t="s">
        <v>94</v>
      </c>
      <c r="C28" s="276" t="s">
        <v>95</v>
      </c>
      <c r="D28" s="276" t="s">
        <v>87</v>
      </c>
      <c r="E28" s="326" t="s">
        <v>93</v>
      </c>
      <c r="F28" s="276" t="s">
        <v>94</v>
      </c>
      <c r="G28" s="276" t="s">
        <v>95</v>
      </c>
      <c r="H28" s="276" t="s">
        <v>87</v>
      </c>
      <c r="I28" s="326" t="s">
        <v>104</v>
      </c>
      <c r="J28" s="276" t="s">
        <v>94</v>
      </c>
      <c r="K28" s="277" t="s">
        <v>95</v>
      </c>
    </row>
    <row r="29" customHeight="1" spans="1:11">
      <c r="A29" s="270" t="s">
        <v>97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customHeight="1" spans="1:11">
      <c r="A31" s="332" t="s">
        <v>201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ht="21" customHeight="1" spans="1:11">
      <c r="A32" s="333" t="s">
        <v>202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ht="21" customHeight="1" spans="1:11">
      <c r="A33" s="336" t="s">
        <v>203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ht="21" customHeight="1" spans="1:11">
      <c r="A34" s="336" t="s">
        <v>204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ht="21" customHeight="1" spans="1:11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ht="21" customHeight="1" spans="1:1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ht="21" customHeight="1" spans="1:1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ht="21" customHeight="1" spans="1:1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8"/>
    </row>
    <row r="39" ht="21" customHeight="1" spans="1:1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ht="21" customHeight="1" spans="1:1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8"/>
    </row>
    <row r="41" ht="21" customHeight="1" spans="1:1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ht="21" customHeight="1" spans="1:1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ht="17.25" customHeight="1" spans="1:11">
      <c r="A43" s="329" t="s">
        <v>130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1"/>
    </row>
    <row r="44" customHeight="1" spans="1:11">
      <c r="A44" s="332" t="s">
        <v>205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ht="18" customHeight="1" spans="1:11">
      <c r="A45" s="339" t="s">
        <v>125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1"/>
    </row>
    <row r="46" ht="18" customHeight="1" spans="1:11">
      <c r="A46" s="339" t="s">
        <v>206</v>
      </c>
      <c r="B46" s="340"/>
      <c r="C46" s="340"/>
      <c r="D46" s="340"/>
      <c r="E46" s="340"/>
      <c r="F46" s="340"/>
      <c r="G46" s="340"/>
      <c r="H46" s="340"/>
      <c r="I46" s="340"/>
      <c r="J46" s="340"/>
      <c r="K46" s="341"/>
    </row>
    <row r="47" ht="18" customHeight="1" spans="1:1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ht="21" customHeight="1" spans="1:11">
      <c r="A48" s="342" t="s">
        <v>136</v>
      </c>
      <c r="B48" s="343" t="s">
        <v>137</v>
      </c>
      <c r="C48" s="343"/>
      <c r="D48" s="344" t="s">
        <v>138</v>
      </c>
      <c r="E48" s="344" t="s">
        <v>139</v>
      </c>
      <c r="F48" s="344" t="s">
        <v>140</v>
      </c>
      <c r="G48" s="345">
        <v>45755</v>
      </c>
      <c r="H48" s="346" t="s">
        <v>141</v>
      </c>
      <c r="I48" s="346"/>
      <c r="J48" s="343" t="s">
        <v>142</v>
      </c>
      <c r="K48" s="347"/>
    </row>
    <row r="49" customHeight="1" spans="1:11">
      <c r="A49" s="348" t="s">
        <v>143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customHeight="1" spans="1:1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customHeight="1" spans="1:1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6"/>
    </row>
    <row r="52" ht="21" customHeight="1" spans="1:11">
      <c r="A52" s="342" t="s">
        <v>136</v>
      </c>
      <c r="B52" s="343" t="s">
        <v>137</v>
      </c>
      <c r="C52" s="343"/>
      <c r="D52" s="344" t="s">
        <v>138</v>
      </c>
      <c r="E52" s="344" t="s">
        <v>139</v>
      </c>
      <c r="F52" s="344" t="s">
        <v>140</v>
      </c>
      <c r="G52" s="345">
        <v>45755</v>
      </c>
      <c r="H52" s="346" t="s">
        <v>141</v>
      </c>
      <c r="I52" s="346"/>
      <c r="J52" s="343" t="s">
        <v>142</v>
      </c>
      <c r="K52" s="34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3" sqref="K3:P3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8" width="8.5" style="88" customWidth="1"/>
    <col min="9" max="9" width="6.875" style="88" customWidth="1"/>
    <col min="10" max="10" width="6.625" style="88" customWidth="1"/>
    <col min="11" max="13" width="14.625" style="88" customWidth="1"/>
    <col min="14" max="16" width="14.625" style="235" customWidth="1"/>
    <col min="17" max="247" width="9" style="88"/>
    <col min="248" max="16384" width="9" style="91"/>
  </cols>
  <sheetData>
    <row r="1" s="88" customFormat="1" ht="29" customHeight="1" spans="1:250">
      <c r="A1" s="236" t="s">
        <v>145</v>
      </c>
      <c r="B1" s="237"/>
      <c r="C1" s="238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9"/>
      <c r="O1" s="239"/>
      <c r="P1" s="239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</row>
    <row r="2" s="88" customFormat="1" ht="20" customHeight="1" spans="1:250">
      <c r="A2" s="97" t="s">
        <v>61</v>
      </c>
      <c r="B2" s="98" t="str">
        <f>首期!B4</f>
        <v>TAJJFO82938</v>
      </c>
      <c r="C2" s="99"/>
      <c r="D2" s="100"/>
      <c r="E2" s="101" t="s">
        <v>67</v>
      </c>
      <c r="F2" s="102" t="str">
        <f>首期!B5</f>
        <v>女式POLO短袖T恤</v>
      </c>
      <c r="G2" s="102"/>
      <c r="H2" s="102"/>
      <c r="I2" s="102"/>
      <c r="J2" s="103"/>
      <c r="K2" s="104" t="s">
        <v>57</v>
      </c>
      <c r="L2" s="105" t="s">
        <v>56</v>
      </c>
      <c r="M2" s="105"/>
      <c r="N2" s="105"/>
      <c r="O2" s="105"/>
      <c r="P2" s="106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</row>
    <row r="3" s="88" customFormat="1" ht="16.5" spans="1:250">
      <c r="A3" s="107" t="s">
        <v>146</v>
      </c>
      <c r="B3" s="108" t="s">
        <v>147</v>
      </c>
      <c r="C3" s="109"/>
      <c r="D3" s="108"/>
      <c r="E3" s="108"/>
      <c r="F3" s="108"/>
      <c r="G3" s="108"/>
      <c r="H3" s="108"/>
      <c r="I3" s="108"/>
      <c r="J3" s="110"/>
      <c r="K3" s="121" t="s">
        <v>150</v>
      </c>
      <c r="L3" s="121" t="s">
        <v>150</v>
      </c>
      <c r="M3" s="121" t="s">
        <v>207</v>
      </c>
      <c r="N3" s="121" t="s">
        <v>207</v>
      </c>
      <c r="O3" s="121" t="s">
        <v>150</v>
      </c>
      <c r="P3" s="122" t="s">
        <v>207</v>
      </c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</row>
    <row r="4" s="88" customFormat="1" ht="16.5" spans="1:250">
      <c r="A4" s="107"/>
      <c r="B4" s="116" t="s">
        <v>110</v>
      </c>
      <c r="C4" s="117" t="s">
        <v>111</v>
      </c>
      <c r="D4" s="117" t="s">
        <v>112</v>
      </c>
      <c r="E4" s="117" t="s">
        <v>113</v>
      </c>
      <c r="F4" s="117" t="s">
        <v>114</v>
      </c>
      <c r="G4" s="117" t="s">
        <v>115</v>
      </c>
      <c r="H4" s="117"/>
      <c r="I4" s="115" t="s">
        <v>149</v>
      </c>
      <c r="J4" s="110"/>
      <c r="K4" s="116" t="s">
        <v>110</v>
      </c>
      <c r="L4" s="117" t="s">
        <v>111</v>
      </c>
      <c r="M4" s="117" t="s">
        <v>112</v>
      </c>
      <c r="N4" s="117" t="s">
        <v>113</v>
      </c>
      <c r="O4" s="117" t="s">
        <v>114</v>
      </c>
      <c r="P4" s="118" t="s">
        <v>115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88" customFormat="1" ht="20" customHeight="1" spans="1:250">
      <c r="A5" s="107"/>
      <c r="B5" s="116" t="s">
        <v>208</v>
      </c>
      <c r="C5" s="117" t="s">
        <v>209</v>
      </c>
      <c r="D5" s="240" t="s">
        <v>210</v>
      </c>
      <c r="E5" s="117" t="s">
        <v>211</v>
      </c>
      <c r="F5" s="117" t="s">
        <v>212</v>
      </c>
      <c r="G5" s="117" t="s">
        <v>213</v>
      </c>
      <c r="H5" s="117"/>
      <c r="I5" s="115"/>
      <c r="J5" s="120"/>
      <c r="K5" s="121" t="s">
        <v>214</v>
      </c>
      <c r="L5" s="121" t="s">
        <v>214</v>
      </c>
      <c r="M5" s="121" t="s">
        <v>214</v>
      </c>
      <c r="N5" s="121" t="s">
        <v>214</v>
      </c>
      <c r="O5" s="121" t="s">
        <v>214</v>
      </c>
      <c r="P5" s="127" t="s">
        <v>214</v>
      </c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88" customFormat="1" ht="25" customHeight="1" spans="1:250">
      <c r="A6" s="241" t="s">
        <v>165</v>
      </c>
      <c r="B6" s="242">
        <f>C6-2</f>
        <v>57.5</v>
      </c>
      <c r="C6" s="243">
        <v>59.5</v>
      </c>
      <c r="D6" s="242">
        <f>C6+2</f>
        <v>61.5</v>
      </c>
      <c r="E6" s="242">
        <f>D6+2</f>
        <v>63.5</v>
      </c>
      <c r="F6" s="242">
        <f>E6+1</f>
        <v>64.5</v>
      </c>
      <c r="G6" s="242">
        <f>F6+1</f>
        <v>65.5</v>
      </c>
      <c r="H6" s="244"/>
      <c r="I6" s="126" t="s">
        <v>166</v>
      </c>
      <c r="J6" s="120"/>
      <c r="K6" s="121" t="s">
        <v>215</v>
      </c>
      <c r="L6" s="121" t="s">
        <v>216</v>
      </c>
      <c r="M6" s="121" t="s">
        <v>217</v>
      </c>
      <c r="N6" s="121" t="s">
        <v>218</v>
      </c>
      <c r="O6" s="121" t="s">
        <v>219</v>
      </c>
      <c r="P6" s="127" t="s">
        <v>220</v>
      </c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88" customFormat="1" ht="25" customHeight="1" spans="1:250">
      <c r="A7" s="245" t="s">
        <v>169</v>
      </c>
      <c r="B7" s="246">
        <f t="shared" ref="B7:B9" si="0">C7-4</f>
        <v>86</v>
      </c>
      <c r="C7" s="247">
        <v>90</v>
      </c>
      <c r="D7" s="246">
        <f t="shared" ref="D7:D9" si="1">C7+4</f>
        <v>94</v>
      </c>
      <c r="E7" s="246">
        <f>D7+4</f>
        <v>98</v>
      </c>
      <c r="F7" s="246">
        <f t="shared" ref="F7:F9" si="2">E7+6</f>
        <v>104</v>
      </c>
      <c r="G7" s="246">
        <f t="shared" ref="G7:G9" si="3">F7+6</f>
        <v>110</v>
      </c>
      <c r="H7" s="134"/>
      <c r="I7" s="126" t="s">
        <v>166</v>
      </c>
      <c r="J7" s="120"/>
      <c r="K7" s="121" t="s">
        <v>221</v>
      </c>
      <c r="L7" s="121" t="s">
        <v>215</v>
      </c>
      <c r="M7" s="121" t="s">
        <v>221</v>
      </c>
      <c r="N7" s="121" t="s">
        <v>221</v>
      </c>
      <c r="O7" s="121" t="s">
        <v>222</v>
      </c>
      <c r="P7" s="127" t="s">
        <v>223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="88" customFormat="1" ht="25" customHeight="1" spans="1:250">
      <c r="A8" s="245" t="s">
        <v>171</v>
      </c>
      <c r="B8" s="246">
        <f t="shared" si="0"/>
        <v>82</v>
      </c>
      <c r="C8" s="247">
        <v>86</v>
      </c>
      <c r="D8" s="246">
        <f t="shared" si="1"/>
        <v>90</v>
      </c>
      <c r="E8" s="246">
        <f>D8+5</f>
        <v>95</v>
      </c>
      <c r="F8" s="246">
        <f t="shared" si="2"/>
        <v>101</v>
      </c>
      <c r="G8" s="246">
        <f t="shared" si="3"/>
        <v>107</v>
      </c>
      <c r="H8" s="134"/>
      <c r="I8" s="126" t="s">
        <v>166</v>
      </c>
      <c r="J8" s="120"/>
      <c r="K8" s="121" t="s">
        <v>224</v>
      </c>
      <c r="L8" s="121" t="s">
        <v>225</v>
      </c>
      <c r="M8" s="121" t="s">
        <v>216</v>
      </c>
      <c r="N8" s="121" t="s">
        <v>216</v>
      </c>
      <c r="O8" s="121" t="s">
        <v>226</v>
      </c>
      <c r="P8" s="127" t="s">
        <v>216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88" customFormat="1" ht="25" customHeight="1" spans="1:250">
      <c r="A9" s="245" t="s">
        <v>172</v>
      </c>
      <c r="B9" s="246">
        <f t="shared" si="0"/>
        <v>88</v>
      </c>
      <c r="C9" s="247">
        <v>92</v>
      </c>
      <c r="D9" s="246">
        <f t="shared" si="1"/>
        <v>96</v>
      </c>
      <c r="E9" s="246">
        <f>D9+5</f>
        <v>101</v>
      </c>
      <c r="F9" s="246">
        <f t="shared" si="2"/>
        <v>107</v>
      </c>
      <c r="G9" s="246">
        <f t="shared" si="3"/>
        <v>113</v>
      </c>
      <c r="H9" s="134"/>
      <c r="I9" s="126" t="s">
        <v>173</v>
      </c>
      <c r="J9" s="120"/>
      <c r="K9" s="121" t="s">
        <v>227</v>
      </c>
      <c r="L9" s="121" t="s">
        <v>228</v>
      </c>
      <c r="M9" s="121" t="s">
        <v>229</v>
      </c>
      <c r="N9" s="121" t="s">
        <v>230</v>
      </c>
      <c r="O9" s="121" t="s">
        <v>231</v>
      </c>
      <c r="P9" s="127" t="s">
        <v>232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88" customFormat="1" ht="25" customHeight="1" spans="1:250">
      <c r="A10" s="245" t="s">
        <v>175</v>
      </c>
      <c r="B10" s="246">
        <f>C10-1</f>
        <v>37</v>
      </c>
      <c r="C10" s="247">
        <v>38</v>
      </c>
      <c r="D10" s="246">
        <f>C10+1</f>
        <v>39</v>
      </c>
      <c r="E10" s="246">
        <f>D10+1</f>
        <v>40</v>
      </c>
      <c r="F10" s="246">
        <f>E10+1.2</f>
        <v>41.2</v>
      </c>
      <c r="G10" s="246">
        <f>F10+1.2</f>
        <v>42.4</v>
      </c>
      <c r="H10" s="134"/>
      <c r="I10" s="126" t="s">
        <v>173</v>
      </c>
      <c r="J10" s="120"/>
      <c r="K10" s="121" t="s">
        <v>233</v>
      </c>
      <c r="L10" s="121" t="s">
        <v>220</v>
      </c>
      <c r="M10" s="121" t="s">
        <v>216</v>
      </c>
      <c r="N10" s="121" t="s">
        <v>228</v>
      </c>
      <c r="O10" s="121" t="s">
        <v>234</v>
      </c>
      <c r="P10" s="127" t="s">
        <v>235</v>
      </c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88" customFormat="1" ht="25" customHeight="1" spans="1:250">
      <c r="A11" s="245" t="s">
        <v>176</v>
      </c>
      <c r="B11" s="246">
        <f>C11-0.5</f>
        <v>16.5</v>
      </c>
      <c r="C11" s="247">
        <v>17</v>
      </c>
      <c r="D11" s="246">
        <f t="shared" ref="D11:G11" si="4">C11+0.5</f>
        <v>17.5</v>
      </c>
      <c r="E11" s="246">
        <f t="shared" si="4"/>
        <v>18</v>
      </c>
      <c r="F11" s="246">
        <f t="shared" si="4"/>
        <v>18.5</v>
      </c>
      <c r="G11" s="246">
        <f t="shared" si="4"/>
        <v>19</v>
      </c>
      <c r="H11" s="134"/>
      <c r="I11" s="126" t="s">
        <v>177</v>
      </c>
      <c r="J11" s="120"/>
      <c r="K11" s="121" t="s">
        <v>215</v>
      </c>
      <c r="L11" s="121" t="s">
        <v>236</v>
      </c>
      <c r="M11" s="121" t="s">
        <v>237</v>
      </c>
      <c r="N11" s="121" t="s">
        <v>216</v>
      </c>
      <c r="O11" s="121" t="s">
        <v>238</v>
      </c>
      <c r="P11" s="127" t="s">
        <v>216</v>
      </c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88" customFormat="1" ht="25" customHeight="1" spans="1:250">
      <c r="A12" s="245" t="s">
        <v>179</v>
      </c>
      <c r="B12" s="246">
        <f>C12-0.7</f>
        <v>15.3</v>
      </c>
      <c r="C12" s="247">
        <v>16</v>
      </c>
      <c r="D12" s="246">
        <f>C12+0.7</f>
        <v>16.7</v>
      </c>
      <c r="E12" s="246">
        <f>D12+0.7</f>
        <v>17.4</v>
      </c>
      <c r="F12" s="246">
        <f>E12+0.95</f>
        <v>18.35</v>
      </c>
      <c r="G12" s="246">
        <f>F12+0.95</f>
        <v>19.3</v>
      </c>
      <c r="H12" s="248"/>
      <c r="I12" s="126" t="s">
        <v>173</v>
      </c>
      <c r="J12" s="120"/>
      <c r="K12" s="121" t="s">
        <v>216</v>
      </c>
      <c r="L12" s="121" t="s">
        <v>239</v>
      </c>
      <c r="M12" s="121" t="s">
        <v>216</v>
      </c>
      <c r="N12" s="121" t="s">
        <v>237</v>
      </c>
      <c r="O12" s="121" t="s">
        <v>239</v>
      </c>
      <c r="P12" s="127" t="s">
        <v>219</v>
      </c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88" customFormat="1" ht="25" customHeight="1" spans="1:250">
      <c r="A13" s="245" t="s">
        <v>181</v>
      </c>
      <c r="B13" s="246">
        <f>C13-0.7</f>
        <v>14.8</v>
      </c>
      <c r="C13" s="249">
        <v>15.5</v>
      </c>
      <c r="D13" s="246">
        <f>C13+0.7</f>
        <v>16.2</v>
      </c>
      <c r="E13" s="246">
        <f>D13+0.7</f>
        <v>16.9</v>
      </c>
      <c r="F13" s="246">
        <f>E13+0.95</f>
        <v>17.85</v>
      </c>
      <c r="G13" s="246">
        <f>F13+0.95</f>
        <v>18.8</v>
      </c>
      <c r="H13" s="134"/>
      <c r="I13" s="126">
        <v>0</v>
      </c>
      <c r="J13" s="120"/>
      <c r="K13" s="121" t="s">
        <v>239</v>
      </c>
      <c r="L13" s="121" t="s">
        <v>219</v>
      </c>
      <c r="M13" s="121" t="s">
        <v>239</v>
      </c>
      <c r="N13" s="121" t="s">
        <v>239</v>
      </c>
      <c r="O13" s="121" t="s">
        <v>219</v>
      </c>
      <c r="P13" s="127" t="s">
        <v>219</v>
      </c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88" customFormat="1" ht="25" customHeight="1" spans="1:250">
      <c r="A14" s="245" t="s">
        <v>183</v>
      </c>
      <c r="B14" s="246">
        <f>C14-1</f>
        <v>38</v>
      </c>
      <c r="C14" s="247">
        <v>39</v>
      </c>
      <c r="D14" s="246">
        <f>C14+1</f>
        <v>40</v>
      </c>
      <c r="E14" s="246">
        <f>D14+1</f>
        <v>41</v>
      </c>
      <c r="F14" s="246">
        <f>E14+1.5</f>
        <v>42.5</v>
      </c>
      <c r="G14" s="246">
        <f>F14+1.5</f>
        <v>44</v>
      </c>
      <c r="H14" s="134"/>
      <c r="I14" s="129"/>
      <c r="J14" s="120"/>
      <c r="K14" s="121" t="s">
        <v>216</v>
      </c>
      <c r="L14" s="121" t="s">
        <v>216</v>
      </c>
      <c r="M14" s="121" t="s">
        <v>216</v>
      </c>
      <c r="N14" s="121" t="s">
        <v>216</v>
      </c>
      <c r="O14" s="121" t="s">
        <v>216</v>
      </c>
      <c r="P14" s="127" t="s">
        <v>216</v>
      </c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88" customFormat="1" ht="25" customHeight="1" spans="1:250">
      <c r="A15" s="241" t="s">
        <v>184</v>
      </c>
      <c r="B15" s="250">
        <v>12</v>
      </c>
      <c r="C15" s="243">
        <v>13</v>
      </c>
      <c r="D15" s="250">
        <v>13</v>
      </c>
      <c r="E15" s="250">
        <f>C15+2</f>
        <v>15</v>
      </c>
      <c r="F15" s="250">
        <v>15</v>
      </c>
      <c r="G15" s="250">
        <f>F15+1</f>
        <v>16</v>
      </c>
      <c r="H15" s="134"/>
      <c r="I15" s="129"/>
      <c r="J15" s="120"/>
      <c r="K15" s="121" t="s">
        <v>216</v>
      </c>
      <c r="L15" s="121" t="s">
        <v>216</v>
      </c>
      <c r="M15" s="121" t="s">
        <v>216</v>
      </c>
      <c r="N15" s="121" t="s">
        <v>216</v>
      </c>
      <c r="O15" s="121" t="s">
        <v>216</v>
      </c>
      <c r="P15" s="127" t="s">
        <v>216</v>
      </c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</row>
    <row r="16" s="88" customFormat="1" ht="25" customHeight="1" spans="1:250">
      <c r="A16" s="245" t="s">
        <v>185</v>
      </c>
      <c r="B16" s="251">
        <f>C16</f>
        <v>4.5</v>
      </c>
      <c r="C16" s="252">
        <v>4.5</v>
      </c>
      <c r="D16" s="251">
        <f t="shared" ref="D16:G16" si="5">C16</f>
        <v>4.5</v>
      </c>
      <c r="E16" s="251">
        <f t="shared" si="5"/>
        <v>4.5</v>
      </c>
      <c r="F16" s="251">
        <f t="shared" si="5"/>
        <v>4.5</v>
      </c>
      <c r="G16" s="251">
        <f t="shared" si="5"/>
        <v>4.5</v>
      </c>
      <c r="H16" s="134"/>
      <c r="I16" s="129"/>
      <c r="J16" s="120"/>
      <c r="K16" s="121" t="s">
        <v>216</v>
      </c>
      <c r="L16" s="121" t="s">
        <v>216</v>
      </c>
      <c r="M16" s="121" t="s">
        <v>216</v>
      </c>
      <c r="N16" s="121" t="s">
        <v>216</v>
      </c>
      <c r="O16" s="121" t="s">
        <v>216</v>
      </c>
      <c r="P16" s="127" t="s">
        <v>216</v>
      </c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</row>
    <row r="17" s="88" customFormat="1" ht="25" customHeight="1" spans="1:250">
      <c r="A17" s="133"/>
      <c r="B17" s="134"/>
      <c r="C17" s="134"/>
      <c r="D17" s="135"/>
      <c r="E17" s="134"/>
      <c r="F17" s="134"/>
      <c r="G17" s="134"/>
      <c r="H17" s="134"/>
      <c r="I17" s="136"/>
      <c r="J17" s="120"/>
      <c r="K17" s="121"/>
      <c r="L17" s="121"/>
      <c r="M17" s="121"/>
      <c r="N17" s="121"/>
      <c r="O17" s="121"/>
      <c r="P17" s="127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</row>
    <row r="18" s="88" customFormat="1" ht="25" customHeight="1" spans="1:250">
      <c r="A18" s="137"/>
      <c r="B18" s="138"/>
      <c r="C18" s="138"/>
      <c r="D18" s="138"/>
      <c r="E18" s="139"/>
      <c r="F18" s="138"/>
      <c r="G18" s="138"/>
      <c r="H18" s="138"/>
      <c r="I18" s="138"/>
      <c r="J18" s="140"/>
      <c r="K18" s="141"/>
      <c r="L18" s="141"/>
      <c r="M18" s="142"/>
      <c r="N18" s="141"/>
      <c r="O18" s="141"/>
      <c r="P18" s="143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</row>
    <row r="19" s="88" customFormat="1" spans="1:250">
      <c r="C19" s="89"/>
      <c r="J19" s="146"/>
      <c r="K19" s="253"/>
      <c r="L19" s="146"/>
      <c r="M19" s="146"/>
      <c r="O19" s="146"/>
      <c r="P19" s="25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</row>
    <row r="20" spans="1:250">
      <c r="G20" s="146" t="s">
        <v>187</v>
      </c>
      <c r="H20" s="255">
        <v>45755</v>
      </c>
      <c r="K20" s="146" t="s">
        <v>188</v>
      </c>
      <c r="L20" s="88" t="s">
        <v>139</v>
      </c>
      <c r="O20" s="146" t="s">
        <v>189</v>
      </c>
      <c r="P20" s="256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786" sqref="M786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240</v>
      </c>
      <c r="B1" s="152"/>
      <c r="C1" s="152"/>
      <c r="D1" s="152"/>
      <c r="E1" s="152"/>
      <c r="F1" s="152"/>
      <c r="G1" s="153"/>
      <c r="H1" s="153"/>
      <c r="I1" s="152"/>
      <c r="J1" s="152"/>
      <c r="K1" s="152"/>
    </row>
    <row r="2" ht="39" customHeight="1" spans="1:13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TAJJFO82938</v>
      </c>
      <c r="F2" s="158" t="s">
        <v>241</v>
      </c>
      <c r="G2" s="159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>
        <v>8000</v>
      </c>
      <c r="C3" s="164"/>
      <c r="D3" s="165" t="s">
        <v>242</v>
      </c>
      <c r="E3" s="166" t="s">
        <v>243</v>
      </c>
      <c r="F3" s="167"/>
      <c r="G3" s="168"/>
      <c r="H3" s="169" t="s">
        <v>244</v>
      </c>
      <c r="I3" s="170"/>
      <c r="J3" s="170"/>
      <c r="K3" s="171"/>
    </row>
    <row r="4" ht="18" customHeight="1" spans="1:13">
      <c r="A4" s="172" t="s">
        <v>71</v>
      </c>
      <c r="B4" s="164">
        <v>2</v>
      </c>
      <c r="C4" s="164">
        <v>6</v>
      </c>
      <c r="D4" s="173" t="s">
        <v>245</v>
      </c>
      <c r="E4" s="167" t="s">
        <v>246</v>
      </c>
      <c r="F4" s="167"/>
      <c r="G4" s="167"/>
      <c r="H4" s="173" t="s">
        <v>247</v>
      </c>
      <c r="I4" s="173"/>
      <c r="J4" s="174" t="s">
        <v>65</v>
      </c>
      <c r="K4" s="175" t="s">
        <v>66</v>
      </c>
    </row>
    <row r="5" ht="18" customHeight="1" spans="1:13">
      <c r="A5" s="172" t="s">
        <v>248</v>
      </c>
      <c r="B5" s="164">
        <v>1</v>
      </c>
      <c r="C5" s="164"/>
      <c r="D5" s="165" t="s">
        <v>249</v>
      </c>
      <c r="E5" s="165"/>
      <c r="G5" s="165"/>
      <c r="H5" s="173" t="s">
        <v>250</v>
      </c>
      <c r="I5" s="173"/>
      <c r="J5" s="174" t="s">
        <v>65</v>
      </c>
      <c r="K5" s="175" t="s">
        <v>66</v>
      </c>
    </row>
    <row r="6" ht="18" customHeight="1" spans="1:13">
      <c r="A6" s="176" t="s">
        <v>251</v>
      </c>
      <c r="B6" s="177">
        <v>200</v>
      </c>
      <c r="C6" s="177"/>
      <c r="D6" s="178" t="s">
        <v>252</v>
      </c>
      <c r="E6" s="179" t="s">
        <v>253</v>
      </c>
      <c r="F6" s="179"/>
      <c r="G6" s="178"/>
      <c r="H6" s="180" t="s">
        <v>254</v>
      </c>
      <c r="I6" s="180"/>
      <c r="J6" s="181" t="s">
        <v>65</v>
      </c>
      <c r="K6" s="182" t="s">
        <v>66</v>
      </c>
      <c r="M6" s="183"/>
    </row>
    <row r="7" ht="18" customHeight="1" spans="1:13">
      <c r="A7" s="184"/>
      <c r="B7" s="185"/>
      <c r="C7" s="185"/>
      <c r="D7" s="184"/>
      <c r="E7" s="185"/>
      <c r="F7" s="186"/>
      <c r="G7" s="184"/>
      <c r="H7" s="186"/>
      <c r="I7" s="185"/>
      <c r="J7" s="185"/>
      <c r="K7" s="185"/>
    </row>
    <row r="8" ht="18" customHeight="1" spans="1:13">
      <c r="A8" s="187" t="s">
        <v>255</v>
      </c>
      <c r="B8" s="188" t="s">
        <v>256</v>
      </c>
      <c r="C8" s="188" t="s">
        <v>257</v>
      </c>
      <c r="D8" s="188" t="s">
        <v>258</v>
      </c>
      <c r="E8" s="188" t="s">
        <v>259</v>
      </c>
      <c r="F8" s="188" t="s">
        <v>260</v>
      </c>
      <c r="G8" s="189" t="s">
        <v>261</v>
      </c>
      <c r="H8" s="190"/>
      <c r="I8" s="190"/>
      <c r="J8" s="190"/>
      <c r="K8" s="191"/>
    </row>
    <row r="9" ht="18" customHeight="1" spans="1:13">
      <c r="A9" s="172" t="s">
        <v>262</v>
      </c>
      <c r="B9" s="173"/>
      <c r="C9" s="174" t="s">
        <v>65</v>
      </c>
      <c r="D9" s="174" t="s">
        <v>66</v>
      </c>
      <c r="E9" s="165" t="s">
        <v>263</v>
      </c>
      <c r="F9" s="192" t="s">
        <v>264</v>
      </c>
      <c r="G9" s="193"/>
      <c r="H9" s="194"/>
      <c r="I9" s="194"/>
      <c r="J9" s="194"/>
      <c r="K9" s="195"/>
    </row>
    <row r="10" ht="18" customHeight="1" spans="1:13">
      <c r="A10" s="172" t="s">
        <v>265</v>
      </c>
      <c r="B10" s="173"/>
      <c r="C10" s="174" t="s">
        <v>65</v>
      </c>
      <c r="D10" s="174" t="s">
        <v>66</v>
      </c>
      <c r="E10" s="165" t="s">
        <v>266</v>
      </c>
      <c r="F10" s="192" t="s">
        <v>267</v>
      </c>
      <c r="G10" s="193" t="s">
        <v>268</v>
      </c>
      <c r="H10" s="194"/>
      <c r="I10" s="194"/>
      <c r="J10" s="194"/>
      <c r="K10" s="195"/>
    </row>
    <row r="11" ht="18" customHeight="1" spans="1:13">
      <c r="A11" s="196" t="s">
        <v>195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8"/>
    </row>
    <row r="12" ht="18" customHeight="1" spans="1:13">
      <c r="A12" s="163" t="s">
        <v>88</v>
      </c>
      <c r="B12" s="174" t="s">
        <v>84</v>
      </c>
      <c r="C12" s="174" t="s">
        <v>85</v>
      </c>
      <c r="D12" s="192"/>
      <c r="E12" s="165" t="s">
        <v>86</v>
      </c>
      <c r="F12" s="174" t="s">
        <v>84</v>
      </c>
      <c r="G12" s="174" t="s">
        <v>85</v>
      </c>
      <c r="H12" s="174"/>
      <c r="I12" s="165" t="s">
        <v>269</v>
      </c>
      <c r="J12" s="174" t="s">
        <v>84</v>
      </c>
      <c r="K12" s="175" t="s">
        <v>85</v>
      </c>
    </row>
    <row r="13" ht="18" customHeight="1" spans="1:13">
      <c r="A13" s="163" t="s">
        <v>91</v>
      </c>
      <c r="B13" s="174" t="s">
        <v>84</v>
      </c>
      <c r="C13" s="174" t="s">
        <v>85</v>
      </c>
      <c r="D13" s="192"/>
      <c r="E13" s="165" t="s">
        <v>96</v>
      </c>
      <c r="F13" s="174" t="s">
        <v>84</v>
      </c>
      <c r="G13" s="174" t="s">
        <v>85</v>
      </c>
      <c r="H13" s="174"/>
      <c r="I13" s="165" t="s">
        <v>270</v>
      </c>
      <c r="J13" s="174" t="s">
        <v>84</v>
      </c>
      <c r="K13" s="175" t="s">
        <v>85</v>
      </c>
    </row>
    <row r="14" ht="18" customHeight="1" spans="1:13">
      <c r="A14" s="176" t="s">
        <v>271</v>
      </c>
      <c r="B14" s="181" t="s">
        <v>84</v>
      </c>
      <c r="C14" s="181" t="s">
        <v>85</v>
      </c>
      <c r="D14" s="199"/>
      <c r="E14" s="178" t="s">
        <v>272</v>
      </c>
      <c r="F14" s="181" t="s">
        <v>84</v>
      </c>
      <c r="G14" s="181" t="s">
        <v>85</v>
      </c>
      <c r="H14" s="181"/>
      <c r="I14" s="178" t="s">
        <v>273</v>
      </c>
      <c r="J14" s="181" t="s">
        <v>84</v>
      </c>
      <c r="K14" s="182" t="s">
        <v>85</v>
      </c>
    </row>
    <row r="15" ht="18" customHeight="1" spans="1:13">
      <c r="A15" s="184"/>
      <c r="B15" s="200"/>
      <c r="C15" s="200"/>
      <c r="D15" s="185"/>
      <c r="E15" s="184"/>
      <c r="F15" s="200"/>
      <c r="G15" s="200"/>
      <c r="H15" s="200"/>
      <c r="I15" s="184"/>
      <c r="J15" s="200"/>
      <c r="K15" s="200"/>
    </row>
    <row r="16" s="149" customFormat="1" ht="18" customHeight="1" spans="1:13">
      <c r="A16" s="154" t="s">
        <v>274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2"/>
    </row>
    <row r="17" ht="18" customHeight="1" spans="1:11">
      <c r="A17" s="172" t="s">
        <v>275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3"/>
    </row>
    <row r="18" ht="18" customHeight="1" spans="1:11">
      <c r="A18" s="172" t="s">
        <v>276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3"/>
    </row>
    <row r="19" ht="22" customHeight="1" spans="1:11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ht="22" customHeight="1" spans="1:11">
      <c r="A21" s="205"/>
      <c r="B21" s="206"/>
      <c r="C21" s="206"/>
      <c r="D21" s="206"/>
      <c r="E21" s="206"/>
      <c r="F21" s="206"/>
      <c r="G21" s="206"/>
      <c r="H21" s="206"/>
      <c r="I21" s="206"/>
      <c r="J21" s="206"/>
      <c r="K21" s="207"/>
    </row>
    <row r="22" ht="22" customHeight="1" spans="1:11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7"/>
    </row>
    <row r="23" ht="22" customHeigh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10"/>
    </row>
    <row r="24" ht="18" customHeight="1" spans="1:11">
      <c r="A24" s="172" t="s">
        <v>124</v>
      </c>
      <c r="B24" s="173"/>
      <c r="C24" s="174" t="s">
        <v>65</v>
      </c>
      <c r="D24" s="174" t="s">
        <v>66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11" t="s">
        <v>277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ht="1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ht="20" customHeight="1" spans="1:11">
      <c r="A27" s="215" t="s">
        <v>278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6" t="s">
        <v>279</v>
      </c>
    </row>
    <row r="28" ht="23" customHeight="1" spans="1:11">
      <c r="A28" s="205" t="s">
        <v>280</v>
      </c>
      <c r="B28" s="206"/>
      <c r="C28" s="206"/>
      <c r="D28" s="206"/>
      <c r="E28" s="206"/>
      <c r="F28" s="206"/>
      <c r="G28" s="206"/>
      <c r="H28" s="206"/>
      <c r="I28" s="206"/>
      <c r="J28" s="217"/>
      <c r="K28" s="218">
        <v>2</v>
      </c>
    </row>
    <row r="29" ht="23" customHeight="1" spans="1:11">
      <c r="A29" s="205" t="s">
        <v>281</v>
      </c>
      <c r="B29" s="206"/>
      <c r="C29" s="206"/>
      <c r="D29" s="206"/>
      <c r="E29" s="206"/>
      <c r="F29" s="206"/>
      <c r="G29" s="206"/>
      <c r="H29" s="206"/>
      <c r="I29" s="206"/>
      <c r="J29" s="217"/>
      <c r="K29" s="195">
        <v>2</v>
      </c>
    </row>
    <row r="30" ht="23" customHeight="1" spans="1:11">
      <c r="A30" s="205" t="s">
        <v>282</v>
      </c>
      <c r="B30" s="206"/>
      <c r="C30" s="206"/>
      <c r="D30" s="206"/>
      <c r="E30" s="206"/>
      <c r="F30" s="206"/>
      <c r="G30" s="206"/>
      <c r="H30" s="206"/>
      <c r="I30" s="206"/>
      <c r="J30" s="217"/>
      <c r="K30" s="195">
        <v>1</v>
      </c>
    </row>
    <row r="31" ht="23" customHeight="1" spans="1:11">
      <c r="A31" s="205"/>
      <c r="B31" s="206"/>
      <c r="C31" s="206"/>
      <c r="D31" s="206"/>
      <c r="E31" s="206"/>
      <c r="F31" s="206"/>
      <c r="G31" s="206"/>
      <c r="H31" s="206"/>
      <c r="I31" s="206"/>
      <c r="J31" s="217"/>
      <c r="K31" s="195"/>
    </row>
    <row r="32" ht="23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17"/>
      <c r="K32" s="219"/>
    </row>
    <row r="33" ht="23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17"/>
      <c r="K33" s="220"/>
    </row>
    <row r="34" ht="23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17"/>
      <c r="K34" s="195"/>
    </row>
    <row r="35" ht="23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17"/>
      <c r="K35" s="221"/>
    </row>
    <row r="36" ht="23" customHeight="1" spans="1:11">
      <c r="A36" s="222" t="s">
        <v>283</v>
      </c>
      <c r="B36" s="223"/>
      <c r="C36" s="223"/>
      <c r="D36" s="223"/>
      <c r="E36" s="223"/>
      <c r="F36" s="223"/>
      <c r="G36" s="223"/>
      <c r="H36" s="223"/>
      <c r="I36" s="223"/>
      <c r="J36" s="224"/>
      <c r="K36" s="225">
        <f>SUM(K28:K35)</f>
        <v>5</v>
      </c>
    </row>
    <row r="37" ht="18.75" customHeight="1" spans="1:11">
      <c r="A37" s="226" t="s">
        <v>284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="150" customFormat="1" ht="18.75" customHeight="1" spans="1:11">
      <c r="A38" s="172" t="s">
        <v>285</v>
      </c>
      <c r="B38" s="173"/>
      <c r="C38" s="173"/>
      <c r="D38" s="170" t="s">
        <v>286</v>
      </c>
      <c r="E38" s="170"/>
      <c r="F38" s="229" t="s">
        <v>287</v>
      </c>
      <c r="G38" s="230"/>
      <c r="H38" s="173" t="s">
        <v>288</v>
      </c>
      <c r="I38" s="173"/>
      <c r="J38" s="173" t="s">
        <v>289</v>
      </c>
      <c r="K38" s="203"/>
    </row>
    <row r="39" ht="18.75" customHeight="1" spans="1:11">
      <c r="A39" s="172" t="s">
        <v>125</v>
      </c>
      <c r="B39" s="173" t="s">
        <v>290</v>
      </c>
      <c r="C39" s="173"/>
      <c r="D39" s="173"/>
      <c r="E39" s="173"/>
      <c r="F39" s="173"/>
      <c r="G39" s="173"/>
      <c r="H39" s="173"/>
      <c r="I39" s="173"/>
      <c r="J39" s="173"/>
      <c r="K39" s="203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3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3"/>
    </row>
    <row r="42" ht="32.1" customHeight="1" spans="1:11">
      <c r="A42" s="176" t="s">
        <v>136</v>
      </c>
      <c r="B42" s="231" t="s">
        <v>291</v>
      </c>
      <c r="C42" s="231"/>
      <c r="D42" s="178" t="s">
        <v>292</v>
      </c>
      <c r="E42" s="199" t="s">
        <v>139</v>
      </c>
      <c r="F42" s="178" t="s">
        <v>140</v>
      </c>
      <c r="G42" s="232">
        <v>45759</v>
      </c>
      <c r="H42" s="233" t="s">
        <v>141</v>
      </c>
      <c r="I42" s="233"/>
      <c r="J42" s="231" t="s">
        <v>142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0"/>
  <sheetViews>
    <sheetView workbookViewId="0">
      <selection activeCell="H25" sqref="H25"/>
    </sheetView>
  </sheetViews>
  <sheetFormatPr defaultColWidth="9" defaultRowHeight="14.25"/>
  <cols>
    <col min="1" max="1" width="13.625" style="88" customWidth="1"/>
    <col min="2" max="8" width="9.125" style="88" customWidth="1"/>
    <col min="9" max="9" width="9.125" style="89" customWidth="1"/>
    <col min="10" max="12" width="9.125" style="88" customWidth="1"/>
    <col min="13" max="13" width="8.5" style="88" customWidth="1"/>
    <col min="14" max="14" width="5.375" style="88" customWidth="1"/>
    <col min="15" max="15" width="2.75" style="88" customWidth="1"/>
    <col min="16" max="18" width="14.625" style="88" customWidth="1"/>
    <col min="19" max="21" width="14.625" style="90" customWidth="1"/>
    <col min="22" max="258" width="9" style="88"/>
    <col min="259" max="16384" width="9" style="91"/>
  </cols>
  <sheetData>
    <row r="1" s="88" customFormat="1" ht="29" customHeight="1" spans="1:261">
      <c r="A1" s="92" t="s">
        <v>145</v>
      </c>
      <c r="B1" s="93"/>
      <c r="C1" s="94"/>
      <c r="D1" s="94"/>
      <c r="E1" s="94"/>
      <c r="F1" s="94"/>
      <c r="G1" s="94"/>
      <c r="H1" s="94"/>
      <c r="I1" s="95"/>
      <c r="J1" s="94"/>
      <c r="K1" s="94"/>
      <c r="L1" s="94"/>
      <c r="M1" s="94"/>
      <c r="N1" s="94"/>
      <c r="O1" s="94"/>
      <c r="P1" s="94"/>
      <c r="Q1" s="94"/>
      <c r="R1" s="94"/>
      <c r="S1" s="96"/>
      <c r="T1" s="96"/>
      <c r="U1" s="96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  <c r="IX1" s="91"/>
      <c r="IY1" s="91"/>
      <c r="IZ1" s="91"/>
      <c r="JA1" s="91"/>
    </row>
    <row r="2" s="88" customFormat="1" ht="20" customHeight="1" spans="1:261">
      <c r="A2" s="97" t="s">
        <v>61</v>
      </c>
      <c r="B2" s="98" t="str">
        <f>首期!B4</f>
        <v>TAJJFO82938</v>
      </c>
      <c r="C2" s="99"/>
      <c r="D2" s="99"/>
      <c r="E2" s="99"/>
      <c r="F2" s="99"/>
      <c r="G2" s="99"/>
      <c r="H2" s="99"/>
      <c r="I2" s="100"/>
      <c r="J2" s="101" t="s">
        <v>67</v>
      </c>
      <c r="K2" s="102" t="str">
        <f>首期!B5</f>
        <v>女式POLO短袖T恤</v>
      </c>
      <c r="L2" s="102"/>
      <c r="M2" s="102"/>
      <c r="N2" s="102"/>
      <c r="O2" s="103"/>
      <c r="P2" s="104" t="s">
        <v>57</v>
      </c>
      <c r="Q2" s="105" t="s">
        <v>56</v>
      </c>
      <c r="R2" s="105"/>
      <c r="S2" s="105"/>
      <c r="T2" s="105"/>
      <c r="U2" s="106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</row>
    <row r="3" s="88" customFormat="1" spans="1:261">
      <c r="A3" s="107" t="s">
        <v>146</v>
      </c>
      <c r="B3" s="108" t="s">
        <v>147</v>
      </c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08"/>
      <c r="O3" s="110"/>
      <c r="P3" s="111"/>
      <c r="Q3" s="111"/>
      <c r="R3" s="111"/>
      <c r="S3" s="111"/>
      <c r="T3" s="111"/>
      <c r="U3" s="112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</row>
    <row r="4" s="88" customFormat="1" ht="16.5" spans="1:261">
      <c r="A4" s="107"/>
      <c r="B4" s="113" t="s">
        <v>109</v>
      </c>
      <c r="C4" s="113" t="s">
        <v>110</v>
      </c>
      <c r="D4" s="114" t="s">
        <v>111</v>
      </c>
      <c r="E4" s="113" t="s">
        <v>112</v>
      </c>
      <c r="F4" s="113" t="s">
        <v>113</v>
      </c>
      <c r="G4" s="113" t="s">
        <v>114</v>
      </c>
      <c r="H4" s="113" t="s">
        <v>115</v>
      </c>
      <c r="I4" s="113" t="s">
        <v>116</v>
      </c>
      <c r="J4" s="113" t="s">
        <v>117</v>
      </c>
      <c r="K4" s="113" t="s">
        <v>118</v>
      </c>
      <c r="L4" s="113" t="s">
        <v>148</v>
      </c>
      <c r="M4" s="113" t="s">
        <v>119</v>
      </c>
      <c r="N4" s="115" t="s">
        <v>149</v>
      </c>
      <c r="O4" s="110"/>
      <c r="P4" s="116" t="s">
        <v>110</v>
      </c>
      <c r="Q4" s="117" t="s">
        <v>111</v>
      </c>
      <c r="R4" s="117" t="s">
        <v>112</v>
      </c>
      <c r="S4" s="117" t="s">
        <v>113</v>
      </c>
      <c r="T4" s="117" t="s">
        <v>114</v>
      </c>
      <c r="U4" s="118" t="s">
        <v>115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</row>
    <row r="5" s="88" customFormat="1" ht="16.5" spans="1:261">
      <c r="A5" s="107"/>
      <c r="B5" s="113" t="s">
        <v>151</v>
      </c>
      <c r="C5" s="113" t="s">
        <v>152</v>
      </c>
      <c r="D5" s="114" t="s">
        <v>153</v>
      </c>
      <c r="E5" s="119" t="s">
        <v>154</v>
      </c>
      <c r="F5" s="119" t="s">
        <v>155</v>
      </c>
      <c r="G5" s="119" t="s">
        <v>156</v>
      </c>
      <c r="H5" s="119" t="s">
        <v>157</v>
      </c>
      <c r="I5" s="119" t="s">
        <v>158</v>
      </c>
      <c r="J5" s="119" t="s">
        <v>159</v>
      </c>
      <c r="K5" s="119" t="s">
        <v>160</v>
      </c>
      <c r="L5" s="119" t="s">
        <v>161</v>
      </c>
      <c r="M5" s="119" t="s">
        <v>162</v>
      </c>
      <c r="N5" s="115"/>
      <c r="O5" s="120"/>
      <c r="P5" s="121" t="s">
        <v>150</v>
      </c>
      <c r="Q5" s="121" t="s">
        <v>150</v>
      </c>
      <c r="R5" s="121" t="s">
        <v>207</v>
      </c>
      <c r="S5" s="121" t="s">
        <v>207</v>
      </c>
      <c r="T5" s="121" t="s">
        <v>150</v>
      </c>
      <c r="U5" s="122" t="s">
        <v>207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</row>
    <row r="6" s="88" customFormat="1" ht="21" customHeight="1" spans="1:261">
      <c r="A6" s="123" t="s">
        <v>165</v>
      </c>
      <c r="B6" s="124">
        <f>C6-2</f>
        <v>55.5</v>
      </c>
      <c r="C6" s="124">
        <f>D6-2</f>
        <v>57.5</v>
      </c>
      <c r="D6" s="125">
        <v>59.5</v>
      </c>
      <c r="E6" s="124">
        <f>D6+2</f>
        <v>61.5</v>
      </c>
      <c r="F6" s="124">
        <f>E6+2</f>
        <v>63.5</v>
      </c>
      <c r="G6" s="124">
        <f t="shared" ref="G6:M6" si="0">F6+1</f>
        <v>64.5</v>
      </c>
      <c r="H6" s="124">
        <f t="shared" si="0"/>
        <v>65.5</v>
      </c>
      <c r="I6" s="124">
        <f t="shared" si="0"/>
        <v>66.5</v>
      </c>
      <c r="J6" s="124">
        <f t="shared" si="0"/>
        <v>67.5</v>
      </c>
      <c r="K6" s="124">
        <f t="shared" si="0"/>
        <v>68.5</v>
      </c>
      <c r="L6" s="124">
        <f t="shared" si="0"/>
        <v>69.5</v>
      </c>
      <c r="M6" s="124">
        <f t="shared" si="0"/>
        <v>70.5</v>
      </c>
      <c r="N6" s="126" t="s">
        <v>166</v>
      </c>
      <c r="O6" s="120"/>
      <c r="P6" s="121" t="s">
        <v>293</v>
      </c>
      <c r="Q6" s="121" t="s">
        <v>294</v>
      </c>
      <c r="R6" s="121" t="s">
        <v>295</v>
      </c>
      <c r="S6" s="121" t="s">
        <v>296</v>
      </c>
      <c r="T6" s="121" t="s">
        <v>297</v>
      </c>
      <c r="U6" s="127" t="s">
        <v>298</v>
      </c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</row>
    <row r="7" s="88" customFormat="1" ht="21" customHeight="1" spans="1:261">
      <c r="A7" s="123" t="s">
        <v>169</v>
      </c>
      <c r="B7" s="124">
        <f t="shared" ref="B7:B9" si="1">C7-4</f>
        <v>82</v>
      </c>
      <c r="C7" s="124">
        <f t="shared" ref="C7:C9" si="2">D7-4</f>
        <v>86</v>
      </c>
      <c r="D7" s="125">
        <v>90</v>
      </c>
      <c r="E7" s="124">
        <f t="shared" ref="E7:E9" si="3">D7+4</f>
        <v>94</v>
      </c>
      <c r="F7" s="124">
        <f>E7+4</f>
        <v>98</v>
      </c>
      <c r="G7" s="124">
        <f t="shared" ref="G7:M7" si="4">F7+6</f>
        <v>104</v>
      </c>
      <c r="H7" s="124">
        <f t="shared" si="4"/>
        <v>110</v>
      </c>
      <c r="I7" s="124">
        <f t="shared" si="4"/>
        <v>116</v>
      </c>
      <c r="J7" s="124">
        <f t="shared" si="4"/>
        <v>122</v>
      </c>
      <c r="K7" s="124">
        <f t="shared" si="4"/>
        <v>128</v>
      </c>
      <c r="L7" s="124">
        <f t="shared" si="4"/>
        <v>134</v>
      </c>
      <c r="M7" s="124">
        <f t="shared" si="4"/>
        <v>140</v>
      </c>
      <c r="N7" s="126" t="s">
        <v>166</v>
      </c>
      <c r="O7" s="120"/>
      <c r="P7" s="121" t="s">
        <v>299</v>
      </c>
      <c r="Q7" s="121" t="s">
        <v>300</v>
      </c>
      <c r="R7" s="121" t="s">
        <v>301</v>
      </c>
      <c r="S7" s="121" t="s">
        <v>302</v>
      </c>
      <c r="T7" s="121" t="s">
        <v>303</v>
      </c>
      <c r="U7" s="127" t="s">
        <v>304</v>
      </c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</row>
    <row r="8" s="88" customFormat="1" ht="21" customHeight="1" spans="1:261">
      <c r="A8" s="123" t="s">
        <v>171</v>
      </c>
      <c r="B8" s="124">
        <f t="shared" si="1"/>
        <v>78</v>
      </c>
      <c r="C8" s="124">
        <f t="shared" si="2"/>
        <v>82</v>
      </c>
      <c r="D8" s="125">
        <v>86</v>
      </c>
      <c r="E8" s="124">
        <f t="shared" si="3"/>
        <v>90</v>
      </c>
      <c r="F8" s="124">
        <f>E8+5</f>
        <v>95</v>
      </c>
      <c r="G8" s="124">
        <f t="shared" ref="G8:M8" si="5">F8+6</f>
        <v>101</v>
      </c>
      <c r="H8" s="124">
        <f t="shared" si="5"/>
        <v>107</v>
      </c>
      <c r="I8" s="124">
        <f t="shared" si="5"/>
        <v>113</v>
      </c>
      <c r="J8" s="124">
        <f t="shared" si="5"/>
        <v>119</v>
      </c>
      <c r="K8" s="124">
        <f t="shared" si="5"/>
        <v>125</v>
      </c>
      <c r="L8" s="124">
        <f t="shared" si="5"/>
        <v>131</v>
      </c>
      <c r="M8" s="124">
        <f t="shared" si="5"/>
        <v>137</v>
      </c>
      <c r="N8" s="126" t="s">
        <v>166</v>
      </c>
      <c r="O8" s="120"/>
      <c r="P8" s="121" t="s">
        <v>305</v>
      </c>
      <c r="Q8" s="121" t="s">
        <v>306</v>
      </c>
      <c r="R8" s="121" t="s">
        <v>307</v>
      </c>
      <c r="S8" s="121" t="s">
        <v>308</v>
      </c>
      <c r="T8" s="121" t="s">
        <v>309</v>
      </c>
      <c r="U8" s="127" t="s">
        <v>310</v>
      </c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</row>
    <row r="9" s="88" customFormat="1" ht="21" customHeight="1" spans="1:261">
      <c r="A9" s="123" t="s">
        <v>172</v>
      </c>
      <c r="B9" s="124">
        <f t="shared" si="1"/>
        <v>84</v>
      </c>
      <c r="C9" s="124">
        <f t="shared" si="2"/>
        <v>88</v>
      </c>
      <c r="D9" s="125">
        <v>92</v>
      </c>
      <c r="E9" s="124">
        <f t="shared" si="3"/>
        <v>96</v>
      </c>
      <c r="F9" s="124">
        <f>E9+5</f>
        <v>101</v>
      </c>
      <c r="G9" s="124">
        <f t="shared" ref="G9:M9" si="6">F9+6</f>
        <v>107</v>
      </c>
      <c r="H9" s="124">
        <f t="shared" si="6"/>
        <v>113</v>
      </c>
      <c r="I9" s="124">
        <f t="shared" si="6"/>
        <v>119</v>
      </c>
      <c r="J9" s="124">
        <f t="shared" si="6"/>
        <v>125</v>
      </c>
      <c r="K9" s="124">
        <f t="shared" si="6"/>
        <v>131</v>
      </c>
      <c r="L9" s="124">
        <f t="shared" si="6"/>
        <v>137</v>
      </c>
      <c r="M9" s="124">
        <f t="shared" si="6"/>
        <v>143</v>
      </c>
      <c r="N9" s="126" t="s">
        <v>173</v>
      </c>
      <c r="O9" s="120"/>
      <c r="P9" s="121" t="s">
        <v>311</v>
      </c>
      <c r="Q9" s="121" t="s">
        <v>308</v>
      </c>
      <c r="R9" s="121" t="s">
        <v>306</v>
      </c>
      <c r="S9" s="121" t="s">
        <v>312</v>
      </c>
      <c r="T9" s="121" t="s">
        <v>313</v>
      </c>
      <c r="U9" s="127" t="s">
        <v>306</v>
      </c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</row>
    <row r="10" s="88" customFormat="1" ht="21" customHeight="1" spans="1:261">
      <c r="A10" s="123" t="s">
        <v>175</v>
      </c>
      <c r="B10" s="124">
        <f>C10-1</f>
        <v>36</v>
      </c>
      <c r="C10" s="124">
        <f>D10-1</f>
        <v>37</v>
      </c>
      <c r="D10" s="125">
        <v>38</v>
      </c>
      <c r="E10" s="124">
        <f>D10+1</f>
        <v>39</v>
      </c>
      <c r="F10" s="124">
        <f>E10+1</f>
        <v>40</v>
      </c>
      <c r="G10" s="124">
        <f t="shared" ref="G10:M10" si="7">F10+1.2</f>
        <v>41.2</v>
      </c>
      <c r="H10" s="124">
        <f t="shared" si="7"/>
        <v>42.4</v>
      </c>
      <c r="I10" s="124">
        <f t="shared" si="7"/>
        <v>43.6</v>
      </c>
      <c r="J10" s="124">
        <f t="shared" si="7"/>
        <v>44.8</v>
      </c>
      <c r="K10" s="124">
        <f t="shared" si="7"/>
        <v>46</v>
      </c>
      <c r="L10" s="124">
        <f t="shared" si="7"/>
        <v>47.2</v>
      </c>
      <c r="M10" s="124">
        <f t="shared" si="7"/>
        <v>48.4</v>
      </c>
      <c r="N10" s="126" t="s">
        <v>173</v>
      </c>
      <c r="O10" s="120"/>
      <c r="P10" s="121" t="s">
        <v>314</v>
      </c>
      <c r="Q10" s="121" t="s">
        <v>315</v>
      </c>
      <c r="R10" s="121" t="s">
        <v>316</v>
      </c>
      <c r="S10" s="121" t="s">
        <v>317</v>
      </c>
      <c r="T10" s="121" t="s">
        <v>318</v>
      </c>
      <c r="U10" s="127" t="s">
        <v>319</v>
      </c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</row>
    <row r="11" s="88" customFormat="1" ht="21" customHeight="1" spans="1:261">
      <c r="A11" s="123" t="s">
        <v>176</v>
      </c>
      <c r="B11" s="124">
        <f>C11-0.5</f>
        <v>16</v>
      </c>
      <c r="C11" s="124">
        <f>D11-0.5</f>
        <v>16.5</v>
      </c>
      <c r="D11" s="125">
        <v>17</v>
      </c>
      <c r="E11" s="124">
        <f t="shared" ref="E11:H11" si="8">D11+0.5</f>
        <v>17.5</v>
      </c>
      <c r="F11" s="124">
        <f t="shared" si="8"/>
        <v>18</v>
      </c>
      <c r="G11" s="124">
        <f t="shared" si="8"/>
        <v>18.5</v>
      </c>
      <c r="H11" s="124">
        <f t="shared" si="8"/>
        <v>19</v>
      </c>
      <c r="I11" s="124">
        <f t="shared" ref="I11:M11" si="9">H11+0.3</f>
        <v>19.3</v>
      </c>
      <c r="J11" s="124">
        <f t="shared" si="9"/>
        <v>19.6</v>
      </c>
      <c r="K11" s="124">
        <f t="shared" si="9"/>
        <v>19.9</v>
      </c>
      <c r="L11" s="124">
        <f t="shared" si="9"/>
        <v>20.2</v>
      </c>
      <c r="M11" s="124">
        <f t="shared" si="9"/>
        <v>20.5</v>
      </c>
      <c r="N11" s="126" t="s">
        <v>177</v>
      </c>
      <c r="O11" s="120"/>
      <c r="P11" s="121" t="s">
        <v>320</v>
      </c>
      <c r="Q11" s="121" t="s">
        <v>321</v>
      </c>
      <c r="R11" s="121" t="s">
        <v>322</v>
      </c>
      <c r="S11" s="121" t="s">
        <v>323</v>
      </c>
      <c r="T11" s="121" t="s">
        <v>323</v>
      </c>
      <c r="U11" s="127" t="s">
        <v>324</v>
      </c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  <c r="JA11" s="91"/>
    </row>
    <row r="12" s="88" customFormat="1" ht="21" customHeight="1" spans="1:261">
      <c r="A12" s="123" t="s">
        <v>179</v>
      </c>
      <c r="B12" s="124">
        <f>C12-0.7</f>
        <v>14.6</v>
      </c>
      <c r="C12" s="124">
        <f>D12-0.7</f>
        <v>15.3</v>
      </c>
      <c r="D12" s="125">
        <v>16</v>
      </c>
      <c r="E12" s="124">
        <f>D12+0.7</f>
        <v>16.7</v>
      </c>
      <c r="F12" s="124">
        <f>E12+0.7</f>
        <v>17.4</v>
      </c>
      <c r="G12" s="124">
        <f t="shared" ref="G12:M12" si="10">F12+1.05</f>
        <v>18.45</v>
      </c>
      <c r="H12" s="124">
        <f t="shared" si="10"/>
        <v>19.5</v>
      </c>
      <c r="I12" s="124">
        <f t="shared" si="10"/>
        <v>20.55</v>
      </c>
      <c r="J12" s="124">
        <f t="shared" si="10"/>
        <v>21.6</v>
      </c>
      <c r="K12" s="124">
        <f t="shared" si="10"/>
        <v>22.65</v>
      </c>
      <c r="L12" s="124">
        <f t="shared" si="10"/>
        <v>23.7</v>
      </c>
      <c r="M12" s="124">
        <f t="shared" si="10"/>
        <v>24.75</v>
      </c>
      <c r="N12" s="126" t="s">
        <v>173</v>
      </c>
      <c r="O12" s="120"/>
      <c r="P12" s="121" t="s">
        <v>322</v>
      </c>
      <c r="Q12" s="121" t="s">
        <v>322</v>
      </c>
      <c r="R12" s="121" t="s">
        <v>325</v>
      </c>
      <c r="S12" s="121" t="s">
        <v>326</v>
      </c>
      <c r="T12" s="121" t="s">
        <v>327</v>
      </c>
      <c r="U12" s="127" t="s">
        <v>328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</row>
    <row r="13" s="88" customFormat="1" ht="21" customHeight="1" spans="1:261">
      <c r="A13" s="123" t="s">
        <v>181</v>
      </c>
      <c r="B13" s="124">
        <f>C13-0.7</f>
        <v>14.1</v>
      </c>
      <c r="C13" s="124">
        <f>D13-0.7</f>
        <v>14.8</v>
      </c>
      <c r="D13" s="128">
        <v>15.5</v>
      </c>
      <c r="E13" s="124">
        <f>D13+0.7</f>
        <v>16.2</v>
      </c>
      <c r="F13" s="124">
        <f>E13+0.7</f>
        <v>16.9</v>
      </c>
      <c r="G13" s="124">
        <f t="shared" ref="G13:M13" si="11">F13+1.05</f>
        <v>17.95</v>
      </c>
      <c r="H13" s="124">
        <f t="shared" si="11"/>
        <v>19</v>
      </c>
      <c r="I13" s="124">
        <f t="shared" si="11"/>
        <v>20.05</v>
      </c>
      <c r="J13" s="124">
        <f t="shared" si="11"/>
        <v>21.1</v>
      </c>
      <c r="K13" s="124">
        <f t="shared" si="11"/>
        <v>22.15</v>
      </c>
      <c r="L13" s="124">
        <f t="shared" si="11"/>
        <v>23.2</v>
      </c>
      <c r="M13" s="124">
        <f t="shared" si="11"/>
        <v>24.25</v>
      </c>
      <c r="N13" s="126">
        <v>0</v>
      </c>
      <c r="O13" s="120"/>
      <c r="P13" s="121" t="s">
        <v>329</v>
      </c>
      <c r="Q13" s="121" t="s">
        <v>329</v>
      </c>
      <c r="R13" s="121" t="s">
        <v>330</v>
      </c>
      <c r="S13" s="121" t="s">
        <v>325</v>
      </c>
      <c r="T13" s="121" t="s">
        <v>328</v>
      </c>
      <c r="U13" s="127" t="s">
        <v>322</v>
      </c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  <c r="JA13" s="91"/>
    </row>
    <row r="14" s="88" customFormat="1" ht="21" customHeight="1" spans="1:261">
      <c r="A14" s="123" t="s">
        <v>183</v>
      </c>
      <c r="B14" s="124">
        <f>C14-1</f>
        <v>37</v>
      </c>
      <c r="C14" s="124">
        <f>D14-1</f>
        <v>38</v>
      </c>
      <c r="D14" s="125">
        <v>39</v>
      </c>
      <c r="E14" s="124">
        <f>D14+1</f>
        <v>40</v>
      </c>
      <c r="F14" s="124">
        <f>E14+1</f>
        <v>41</v>
      </c>
      <c r="G14" s="124">
        <f t="shared" ref="G14:M14" si="12">F14+1.5</f>
        <v>42.5</v>
      </c>
      <c r="H14" s="124">
        <f t="shared" si="12"/>
        <v>44</v>
      </c>
      <c r="I14" s="124">
        <f t="shared" si="12"/>
        <v>45.5</v>
      </c>
      <c r="J14" s="124">
        <f t="shared" si="12"/>
        <v>47</v>
      </c>
      <c r="K14" s="124">
        <f t="shared" si="12"/>
        <v>48.5</v>
      </c>
      <c r="L14" s="124">
        <f t="shared" si="12"/>
        <v>50</v>
      </c>
      <c r="M14" s="124">
        <f t="shared" si="12"/>
        <v>51.5</v>
      </c>
      <c r="N14" s="129"/>
      <c r="O14" s="120"/>
      <c r="P14" s="121" t="s">
        <v>322</v>
      </c>
      <c r="Q14" s="121" t="s">
        <v>322</v>
      </c>
      <c r="R14" s="121" t="s">
        <v>322</v>
      </c>
      <c r="S14" s="121" t="s">
        <v>331</v>
      </c>
      <c r="T14" s="121" t="s">
        <v>322</v>
      </c>
      <c r="U14" s="127" t="s">
        <v>322</v>
      </c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</row>
    <row r="15" s="88" customFormat="1" ht="21" customHeight="1" spans="1:261">
      <c r="A15" s="123" t="s">
        <v>184</v>
      </c>
      <c r="B15" s="130">
        <v>12</v>
      </c>
      <c r="C15" s="130">
        <v>12</v>
      </c>
      <c r="D15" s="125">
        <v>13</v>
      </c>
      <c r="E15" s="130">
        <v>13</v>
      </c>
      <c r="F15" s="130">
        <f>D15+2</f>
        <v>15</v>
      </c>
      <c r="G15" s="130">
        <v>15</v>
      </c>
      <c r="H15" s="130">
        <f>G15+1</f>
        <v>16</v>
      </c>
      <c r="I15" s="130">
        <f t="shared" ref="I15:M15" si="13">H15</f>
        <v>16</v>
      </c>
      <c r="J15" s="130">
        <f t="shared" si="13"/>
        <v>16</v>
      </c>
      <c r="K15" s="130">
        <f t="shared" si="13"/>
        <v>16</v>
      </c>
      <c r="L15" s="130">
        <f t="shared" si="13"/>
        <v>16</v>
      </c>
      <c r="M15" s="130">
        <f t="shared" si="13"/>
        <v>16</v>
      </c>
      <c r="N15" s="129"/>
      <c r="O15" s="120"/>
      <c r="P15" s="121" t="s">
        <v>322</v>
      </c>
      <c r="Q15" s="121" t="s">
        <v>322</v>
      </c>
      <c r="R15" s="121" t="s">
        <v>322</v>
      </c>
      <c r="S15" s="121" t="s">
        <v>331</v>
      </c>
      <c r="T15" s="121" t="s">
        <v>322</v>
      </c>
      <c r="U15" s="127" t="s">
        <v>322</v>
      </c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  <c r="JA15" s="91"/>
    </row>
    <row r="16" s="88" customFormat="1" ht="21" customHeight="1" spans="1:261">
      <c r="A16" s="123" t="s">
        <v>185</v>
      </c>
      <c r="B16" s="131">
        <f>C16</f>
        <v>4.5</v>
      </c>
      <c r="C16" s="131">
        <f>D16</f>
        <v>4.5</v>
      </c>
      <c r="D16" s="132">
        <v>4.5</v>
      </c>
      <c r="E16" s="131">
        <f t="shared" ref="E16:M16" si="14">D16</f>
        <v>4.5</v>
      </c>
      <c r="F16" s="131">
        <f t="shared" si="14"/>
        <v>4.5</v>
      </c>
      <c r="G16" s="131">
        <f t="shared" si="14"/>
        <v>4.5</v>
      </c>
      <c r="H16" s="131">
        <f t="shared" si="14"/>
        <v>4.5</v>
      </c>
      <c r="I16" s="131">
        <f t="shared" si="14"/>
        <v>4.5</v>
      </c>
      <c r="J16" s="131">
        <f t="shared" si="14"/>
        <v>4.5</v>
      </c>
      <c r="K16" s="131">
        <f t="shared" si="14"/>
        <v>4.5</v>
      </c>
      <c r="L16" s="131">
        <f t="shared" si="14"/>
        <v>4.5</v>
      </c>
      <c r="M16" s="131">
        <f t="shared" si="14"/>
        <v>4.5</v>
      </c>
      <c r="N16" s="129"/>
      <c r="O16" s="120"/>
      <c r="P16" s="121" t="s">
        <v>322</v>
      </c>
      <c r="Q16" s="121" t="s">
        <v>322</v>
      </c>
      <c r="R16" s="121" t="s">
        <v>322</v>
      </c>
      <c r="S16" s="121" t="s">
        <v>331</v>
      </c>
      <c r="T16" s="121" t="s">
        <v>322</v>
      </c>
      <c r="U16" s="127" t="s">
        <v>322</v>
      </c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  <c r="JA16" s="91"/>
    </row>
    <row r="17" s="88" customFormat="1" ht="21" customHeight="1" spans="1:261">
      <c r="A17" s="133"/>
      <c r="B17" s="134"/>
      <c r="C17" s="134"/>
      <c r="D17" s="134"/>
      <c r="E17" s="134"/>
      <c r="F17" s="134"/>
      <c r="G17" s="134"/>
      <c r="H17" s="134"/>
      <c r="I17" s="135"/>
      <c r="J17" s="134"/>
      <c r="K17" s="134"/>
      <c r="L17" s="134"/>
      <c r="M17" s="134"/>
      <c r="N17" s="136"/>
      <c r="O17" s="120"/>
      <c r="P17" s="121"/>
      <c r="Q17" s="121"/>
      <c r="R17" s="121"/>
      <c r="S17" s="121"/>
      <c r="T17" s="121"/>
      <c r="U17" s="127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</row>
    <row r="18" s="88" customFormat="1" ht="17.25" spans="1:261">
      <c r="A18" s="137"/>
      <c r="B18" s="138"/>
      <c r="C18" s="138"/>
      <c r="D18" s="138"/>
      <c r="E18" s="138"/>
      <c r="F18" s="138"/>
      <c r="G18" s="138"/>
      <c r="H18" s="138"/>
      <c r="I18" s="138"/>
      <c r="J18" s="139"/>
      <c r="K18" s="138"/>
      <c r="L18" s="138"/>
      <c r="M18" s="138"/>
      <c r="N18" s="138"/>
      <c r="O18" s="140"/>
      <c r="P18" s="141"/>
      <c r="Q18" s="141"/>
      <c r="R18" s="142"/>
      <c r="S18" s="141"/>
      <c r="T18" s="141"/>
      <c r="U18" s="143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  <c r="JA18" s="91"/>
    </row>
    <row r="19" s="88" customFormat="1" spans="1:261">
      <c r="A19" s="144" t="s">
        <v>186</v>
      </c>
      <c r="B19" s="144"/>
      <c r="C19" s="144"/>
      <c r="D19" s="144"/>
      <c r="E19" s="144"/>
      <c r="F19" s="144"/>
      <c r="G19" s="144"/>
      <c r="H19" s="144"/>
      <c r="I19" s="145"/>
      <c r="S19" s="90"/>
      <c r="T19" s="90"/>
      <c r="U19" s="90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</row>
    <row r="20" s="88" customFormat="1" spans="1:261">
      <c r="I20" s="89"/>
      <c r="P20" s="146" t="s">
        <v>187</v>
      </c>
      <c r="Q20" s="147">
        <v>45759</v>
      </c>
      <c r="R20" s="146" t="s">
        <v>188</v>
      </c>
      <c r="S20" s="148" t="s">
        <v>139</v>
      </c>
      <c r="T20" s="148" t="s">
        <v>189</v>
      </c>
      <c r="U20" s="90" t="s">
        <v>142</v>
      </c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</row>
  </sheetData>
  <mergeCells count="9">
    <mergeCell ref="A1:U1"/>
    <mergeCell ref="B2:I2"/>
    <mergeCell ref="K2:N2"/>
    <mergeCell ref="Q2:U2"/>
    <mergeCell ref="B3:N3"/>
    <mergeCell ref="P3:U3"/>
    <mergeCell ref="A3:A5"/>
    <mergeCell ref="N4:N5"/>
    <mergeCell ref="O2:O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4" sqref="A4:O5"/>
    </sheetView>
  </sheetViews>
  <sheetFormatPr defaultColWidth="9" defaultRowHeight="14.25"/>
  <cols>
    <col min="1" max="1" width="7" customWidth="1"/>
    <col min="2" max="2" width="14.5" customWidth="1"/>
    <col min="3" max="3" width="16.6" style="7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333</v>
      </c>
      <c r="B2" s="5" t="s">
        <v>334</v>
      </c>
      <c r="C2" s="5" t="s">
        <v>335</v>
      </c>
      <c r="D2" s="5" t="s">
        <v>336</v>
      </c>
      <c r="E2" s="5" t="s">
        <v>337</v>
      </c>
      <c r="F2" s="5" t="s">
        <v>338</v>
      </c>
      <c r="G2" s="5" t="s">
        <v>339</v>
      </c>
      <c r="H2" s="75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" t="s">
        <v>346</v>
      </c>
      <c r="O2" s="5" t="s">
        <v>347</v>
      </c>
    </row>
    <row r="3" s="1" customFormat="1" ht="16.5" spans="1:15">
      <c r="A3" s="4"/>
      <c r="B3" s="8"/>
      <c r="C3" s="8"/>
      <c r="D3" s="8"/>
      <c r="E3" s="8"/>
      <c r="F3" s="8"/>
      <c r="G3" s="8"/>
      <c r="H3" s="76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8"/>
      <c r="O3" s="8"/>
    </row>
    <row r="4" ht="36" customHeight="1" spans="1:15">
      <c r="A4" s="77">
        <v>1</v>
      </c>
      <c r="B4" s="32">
        <v>260305129</v>
      </c>
      <c r="C4" s="48" t="s">
        <v>348</v>
      </c>
      <c r="D4" s="32" t="s">
        <v>120</v>
      </c>
      <c r="E4" s="33" t="s">
        <v>349</v>
      </c>
      <c r="F4" s="14" t="s">
        <v>350</v>
      </c>
      <c r="G4" s="78" t="s">
        <v>65</v>
      </c>
      <c r="H4" s="11" t="s">
        <v>65</v>
      </c>
      <c r="I4" s="79">
        <v>3</v>
      </c>
      <c r="J4" s="80">
        <v>1</v>
      </c>
      <c r="K4" s="80">
        <v>1</v>
      </c>
      <c r="L4" s="80">
        <v>1</v>
      </c>
      <c r="M4" s="11">
        <v>0</v>
      </c>
      <c r="N4" s="11">
        <f>SUM(I4:M4)</f>
        <v>6</v>
      </c>
      <c r="O4" s="11" t="s">
        <v>351</v>
      </c>
    </row>
    <row r="5" ht="20" customHeight="1" spans="1:15">
      <c r="A5" s="77"/>
      <c r="B5" s="32"/>
      <c r="C5" s="14"/>
      <c r="D5" s="14"/>
      <c r="E5" s="14"/>
      <c r="F5" s="14"/>
      <c r="G5" s="78"/>
      <c r="H5" s="11"/>
      <c r="I5" s="80"/>
      <c r="J5" s="80"/>
      <c r="K5" s="80"/>
      <c r="L5" s="80"/>
      <c r="M5" s="80"/>
      <c r="N5" s="11"/>
      <c r="O5" s="11"/>
    </row>
    <row r="6" s="73" customFormat="1" ht="20" customHeight="1" spans="1:15">
      <c r="A6" s="81"/>
      <c r="B6" s="19"/>
      <c r="C6" s="19"/>
      <c r="D6" s="19"/>
      <c r="E6" s="20"/>
      <c r="F6" s="19"/>
      <c r="G6" s="82"/>
      <c r="H6" s="83"/>
      <c r="I6" s="80"/>
      <c r="J6" s="80"/>
      <c r="K6" s="80"/>
      <c r="L6" s="80"/>
      <c r="M6" s="80"/>
      <c r="N6" s="83"/>
      <c r="O6" s="83"/>
    </row>
    <row r="7" s="73" customFormat="1" ht="20" customHeight="1" spans="1:15">
      <c r="A7" s="81"/>
      <c r="B7" s="19"/>
      <c r="C7" s="19"/>
      <c r="D7" s="19"/>
      <c r="E7" s="20"/>
      <c r="F7" s="19"/>
      <c r="G7" s="82"/>
      <c r="H7" s="83"/>
      <c r="I7" s="80"/>
      <c r="J7" s="80"/>
      <c r="K7" s="80"/>
      <c r="L7" s="80"/>
      <c r="M7" s="80"/>
      <c r="N7" s="83"/>
      <c r="O7" s="83"/>
    </row>
    <row r="8" ht="20" customHeight="1" spans="1:15">
      <c r="A8" s="11"/>
      <c r="B8" s="66"/>
      <c r="C8" s="66"/>
      <c r="D8" s="66"/>
      <c r="E8" s="84"/>
      <c r="F8" s="66"/>
      <c r="G8" s="11"/>
      <c r="H8" s="12"/>
      <c r="I8" s="79"/>
      <c r="J8" s="80"/>
      <c r="K8" s="80"/>
      <c r="L8" s="80"/>
      <c r="M8" s="11"/>
      <c r="N8" s="11"/>
      <c r="O8" s="12"/>
    </row>
    <row r="9" s="2" customFormat="1" ht="18.75" spans="1:15">
      <c r="A9" s="22" t="s">
        <v>352</v>
      </c>
      <c r="B9" s="23"/>
      <c r="C9" s="66"/>
      <c r="D9" s="24"/>
      <c r="E9" s="25"/>
      <c r="F9" s="66"/>
      <c r="G9" s="11"/>
      <c r="H9" s="41"/>
      <c r="I9" s="36"/>
      <c r="J9" s="22" t="s">
        <v>353</v>
      </c>
      <c r="K9" s="23"/>
      <c r="L9" s="23"/>
      <c r="M9" s="24"/>
      <c r="N9" s="23"/>
      <c r="O9" s="26"/>
    </row>
    <row r="10" ht="61" customHeight="1" spans="1:15">
      <c r="A10" s="85" t="s">
        <v>354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2026-04-16T06:13:17Z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