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洗水尺寸）" sheetId="14" state="hidden" r:id="rId6"/>
    <sheet name="验货尺寸表 （中期尺寸）" sheetId="16" state="hidden" r:id="rId7"/>
    <sheet name="尾期1" sheetId="5" state="hidden" r:id="rId8"/>
    <sheet name="尾期2" sheetId="15" state="hidden" r:id="rId9"/>
    <sheet name="验货尺寸表" sheetId="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<sst xmlns="http://schemas.openxmlformats.org/spreadsheetml/2006/main" count="1457" uniqueCount="485">
  <si>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</si>
  <si>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</si>
  <si>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</si>
  <si>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</si>
  <si>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</si>
  <si>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</si>
  <si>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</si>
  <si>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</si>
  <si>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</si>
  <si>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</si>
  <si>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</si>
  <si>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</si>
  <si>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</si>
  <si>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</si>
  <si>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</si>
  <si>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</si>
  <si>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</si>
  <si>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</si>
  <si>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</si>
  <si>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</si>
  <si>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</si>
  <si>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</si>
  <si>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</si>
  <si>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</si>
  <si>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</si>
  <si>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</si>
  <si>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</si>
  <si>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</si>
  <si>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</si>
  <si>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</si>
  <si>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</si>
  <si>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</si>
  <si>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</si>
  <si>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</si>
  <si>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</si>
  <si>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</si>
  <si>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</si>
  <si>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</si>
  <si>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</si>
  <si>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</si>
  <si>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</si>
  <si>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</si>
  <si>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</si>
  <si>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</si>
  <si>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</si>
  <si>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</si>
  <si>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</si>
  <si>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</si>
  <si>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</si>
  <si>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</si>
  <si>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</si>
  <si>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</si>
  <si>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</si>
  <si>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</si>
  <si>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</si>
  <si>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</si>
  <si>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</si>
  <si>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</si>
  <si>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</si>
  <si>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</si>
  <si>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</si>
  <si>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</si>
  <si>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TAJJFO81933</t>
  </si>
  <si>
    <t>合同交期</t>
  </si>
  <si>
    <t>产前确认样</t>
  </si>
  <si>
    <t>有</t>
  </si>
  <si>
    <t>无</t>
  </si>
  <si>
    <t>品名</t>
  </si>
  <si>
    <t>男士POLO短袖T恤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</si>
  <si>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</si>
  <si>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</si>
  <si>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</si>
  <si>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</si>
  <si>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</si>
  <si>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</si>
  <si>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10500件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</si>
  <si>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</si>
  <si>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</si>
  <si>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</si>
  <si>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</si>
  <si>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</si>
  <si>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</si>
  <si>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</si>
  <si>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</si>
  <si>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</si>
  <si>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</si>
  <si>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</si>
  <si>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</si>
  <si>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</si>
  <si>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</si>
  <si>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</si>
  <si>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</si>
  <si>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</si>
  <si>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</si>
  <si>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</si>
  <si>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</si>
  <si>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</si>
  <si>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</si>
  <si>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</si>
  <si>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</si>
  <si>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</si>
  <si>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</si>
  <si>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</si>
  <si>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</si>
  <si>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</si>
  <si>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</si>
  <si>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</si>
  <si>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</si>
  <si>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</si>
  <si>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</si>
  <si>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</si>
  <si>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</si>
  <si>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</si>
  <si>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</si>
  <si>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</si>
  <si>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</si>
  <si>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黑色G01X</t>
  </si>
  <si>
    <t>已裁齐</t>
  </si>
  <si>
    <t>素白GC6X</t>
  </si>
  <si>
    <t>蓝冰色C07X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</si>
  <si>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</si>
  <si>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</si>
  <si>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</si>
  <si>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</si>
  <si>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</si>
  <si>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</si>
  <si>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</si>
  <si>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1.领嘴左右太细 及起角欠弯顺</t>
  </si>
  <si>
    <t>2.胸筒宽窄太细 及筒周骨位起皱</t>
  </si>
  <si>
    <t>3.上袖口扁机宽窄太细 另封苏骨位高低</t>
  </si>
  <si>
    <t>4.脚叉前后长短欠对称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</si>
  <si>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</si>
  <si>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</si>
  <si>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</si>
  <si>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</si>
  <si>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</si>
  <si>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</si>
  <si>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</si>
  <si>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</si>
  <si>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</si>
  <si>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</si>
  <si>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</si>
  <si>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</si>
  <si>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</si>
  <si>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</si>
  <si>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</si>
  <si>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</si>
  <si>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</si>
  <si>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</si>
  <si>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</si>
  <si>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</si>
  <si>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</si>
  <si>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</si>
  <si>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</si>
  <si>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</si>
  <si>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</si>
  <si>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</si>
  <si>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</si>
  <si>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</si>
  <si>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黑色L</t>
  </si>
  <si>
    <t>白色/XXL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</si>
  <si>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</si>
  <si>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</si>
  <si>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</si>
  <si>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</si>
  <si>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</si>
  <si>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</si>
  <si>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</si>
  <si>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</si>
  <si>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</si>
  <si>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+1.5</t>
  </si>
  <si>
    <t>+2</t>
  </si>
  <si>
    <t>+1</t>
  </si>
  <si>
    <t>+1/+1.3</t>
  </si>
  <si>
    <t>+1/+1</t>
  </si>
  <si>
    <t>胸围</t>
  </si>
  <si>
    <t>-/-1</t>
  </si>
  <si>
    <t>-1/-2</t>
  </si>
  <si>
    <t>腰围</t>
  </si>
  <si>
    <t>+1/-1</t>
  </si>
  <si>
    <t>下摆</t>
  </si>
  <si>
    <t>106</t>
  </si>
  <si>
    <t>-/-</t>
  </si>
  <si>
    <t>+1/-2</t>
  </si>
  <si>
    <t>肩宽</t>
  </si>
  <si>
    <t>45.5</t>
  </si>
  <si>
    <t>+0.5</t>
  </si>
  <si>
    <t>-0.5</t>
  </si>
  <si>
    <t>-0.5/-0.5</t>
  </si>
  <si>
    <t>-0.4/-0.4</t>
  </si>
  <si>
    <t>肩点短袖长</t>
  </si>
  <si>
    <t>-</t>
  </si>
  <si>
    <t>袖肥</t>
  </si>
  <si>
    <t>19.5</t>
  </si>
  <si>
    <t>+0.2/-0.6</t>
  </si>
  <si>
    <t>袖口松量</t>
  </si>
  <si>
    <t>+0.3</t>
  </si>
  <si>
    <t>+0.2/+0.2</t>
  </si>
  <si>
    <t>底领高</t>
  </si>
  <si>
    <t>扁机领长</t>
  </si>
  <si>
    <t>领尖长</t>
  </si>
  <si>
    <t>-0.3</t>
  </si>
  <si>
    <t>门襟高</t>
  </si>
  <si>
    <t>门襟宽</t>
  </si>
  <si>
    <t>备注：</t>
  </si>
  <si>
    <t xml:space="preserve">     初期请洗测2-3件，有问题的另加测量数量。</t>
  </si>
  <si>
    <t>验货时间：4-14</t>
  </si>
  <si>
    <t>跟单QC:代克荣</t>
  </si>
  <si>
    <t>工厂负责人：冯正莲</t>
  </si>
  <si>
    <t>TOREAD-QC中期检验报告书</t>
  </si>
  <si>
    <t>成人期货</t>
  </si>
  <si>
    <t>TAJJFO82933</t>
  </si>
  <si>
    <t>首件检验报告</t>
  </si>
  <si>
    <t>裁剪完成数量</t>
  </si>
  <si>
    <t>首件检验未尽事项</t>
  </si>
  <si>
    <t>缝制完成数量</t>
  </si>
  <si>
    <t>首件检验未尽事项内容</t>
  </si>
  <si>
    <t>17506件</t>
  </si>
  <si>
    <t>包装完成数量</t>
  </si>
  <si>
    <t>初期问题点已改善</t>
  </si>
  <si>
    <t>CGDD26010600001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</si>
  <si>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</si>
  <si>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</si>
  <si>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</si>
  <si>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黑色M/20 L/20 XL/20 4XL/10</t>
  </si>
  <si>
    <t xml:space="preserve">素白XXXL/10 5XL/10 </t>
  </si>
  <si>
    <t>冰蓝色S/10 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</si>
  <si>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</si>
  <si>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</si>
  <si>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</si>
  <si>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</si>
  <si>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 前领骨左右长短</t>
  </si>
  <si>
    <t>2.下级领扭纹</t>
  </si>
  <si>
    <t>3.领嘴欠弯顺起角 及戴帽</t>
  </si>
  <si>
    <t>4.胸筒底面长短及筒底起皱</t>
  </si>
  <si>
    <t>5.上袖欠分中 夹弯起皱及夹弯多布</t>
  </si>
  <si>
    <t>6.脚叉左右长短</t>
  </si>
  <si>
    <t>【整改的严重缺陷及整改复核时间】</t>
  </si>
  <si>
    <t>尾期复核品质情况</t>
  </si>
  <si>
    <t>4XL</t>
  </si>
  <si>
    <t>5XL</t>
  </si>
  <si>
    <t>黑色洗前</t>
  </si>
  <si>
    <t>黑色洗前/洗后</t>
  </si>
  <si>
    <t>蓝冰色洗前</t>
  </si>
  <si>
    <t>素白洗前</t>
  </si>
  <si>
    <t>+1.5/+1</t>
  </si>
  <si>
    <t>+1.5/+1.5</t>
  </si>
  <si>
    <t>1.5/+1.5</t>
  </si>
  <si>
    <t>-0.5/-0.8</t>
  </si>
  <si>
    <t>-2/-3</t>
  </si>
  <si>
    <t>-/-2</t>
  </si>
  <si>
    <t>+1/-</t>
  </si>
  <si>
    <t>-1/-1</t>
  </si>
  <si>
    <t>-1.5/-2</t>
  </si>
  <si>
    <t>-0.1/-0.1</t>
  </si>
  <si>
    <t>-0.2/-0.2</t>
  </si>
  <si>
    <t>+0.5/-0.3</t>
  </si>
  <si>
    <t>-0.2/-0.5</t>
  </si>
  <si>
    <t>-/-0.3</t>
  </si>
  <si>
    <t>+0.3/-</t>
  </si>
  <si>
    <t>+0.5/-</t>
  </si>
  <si>
    <t>+0.5/+0.3</t>
  </si>
  <si>
    <t>+0.5/+0.5</t>
  </si>
  <si>
    <t>-0.3/-0.3</t>
  </si>
  <si>
    <t>-0.4/-0.6</t>
  </si>
  <si>
    <t>-0.6/-0.6</t>
  </si>
  <si>
    <t>-0.2/-0.4</t>
  </si>
  <si>
    <t>-0.9/-0.9</t>
  </si>
  <si>
    <t>-0.2/-0.3</t>
  </si>
  <si>
    <t>验货时间：2-1</t>
  </si>
  <si>
    <t>蓝冰色</t>
  </si>
  <si>
    <t>黑色</t>
  </si>
  <si>
    <t>素白</t>
  </si>
  <si>
    <t>+1/+0.5</t>
  </si>
  <si>
    <t>+2/+1</t>
  </si>
  <si>
    <t>+1/+1.5</t>
  </si>
  <si>
    <t>-/+1</t>
  </si>
  <si>
    <t>-1/2</t>
  </si>
  <si>
    <t>-2/-1.5</t>
  </si>
  <si>
    <t>-1/-1.5</t>
  </si>
  <si>
    <t>2/-2</t>
  </si>
  <si>
    <t>-1/-0.5</t>
  </si>
  <si>
    <t>-0.7/-0.7</t>
  </si>
  <si>
    <t>-0.4/-0.5</t>
  </si>
  <si>
    <t>-0.3/-0.5</t>
  </si>
  <si>
    <t>-0.3/-0.4</t>
  </si>
  <si>
    <t>-/+0.2</t>
  </si>
  <si>
    <t>-0.5/-</t>
  </si>
  <si>
    <t>-/-0.2</t>
  </si>
  <si>
    <t>-0.5/-0.6</t>
  </si>
  <si>
    <t>-0.6/-0.5</t>
  </si>
  <si>
    <t>+0.3/-0.5</t>
  </si>
  <si>
    <t>-/-0.4</t>
  </si>
  <si>
    <t>-0.2/-</t>
  </si>
  <si>
    <t>+0.4/+0.5</t>
  </si>
  <si>
    <t>-0.3/-</t>
  </si>
  <si>
    <t>-0.1/-</t>
  </si>
  <si>
    <t>-1/-</t>
  </si>
  <si>
    <t>-0.5/-1</t>
  </si>
  <si>
    <t>-/+0.3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</si>
  <si>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</si>
  <si>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</si>
  <si>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</si>
  <si>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</si>
  <si>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</si>
  <si>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</si>
  <si>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</si>
  <si>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</si>
  <si>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</si>
  <si>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</si>
  <si>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</si>
  <si>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</si>
  <si>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</si>
  <si>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</si>
  <si>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</si>
  <si>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</si>
  <si>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</si>
  <si>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</si>
  <si>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</si>
  <si>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</si>
  <si>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</si>
  <si>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</si>
  <si>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</si>
  <si>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</si>
  <si>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</si>
  <si>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</si>
  <si>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</si>
  <si>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</si>
  <si>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</si>
  <si>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</si>
  <si>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</si>
  <si>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</si>
  <si>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</si>
  <si>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</si>
  <si>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</si>
  <si>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</si>
  <si>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</si>
  <si>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</si>
  <si>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</si>
  <si>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齐色齐码抽查315件</t>
  </si>
  <si>
    <t>情况说明：</t>
  </si>
  <si>
    <t xml:space="preserve">【问题点描述】  </t>
  </si>
  <si>
    <t>1.内领下级领起扭</t>
  </si>
  <si>
    <t>2.前后领骨左右两端皱</t>
  </si>
  <si>
    <t>3.筒不直</t>
  </si>
  <si>
    <t>4.脏污、线头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</si>
  <si>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</si>
  <si>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</si>
  <si>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</si>
  <si>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</si>
  <si>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</si>
  <si>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</si>
  <si>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</si>
  <si>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</si>
  <si>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</si>
  <si>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</si>
  <si>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</si>
  <si>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</si>
  <si>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</si>
  <si>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</si>
  <si>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</si>
  <si>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</si>
  <si>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</si>
  <si>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</si>
  <si>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</si>
  <si>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</si>
  <si>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</si>
  <si>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</si>
  <si>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</si>
  <si>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</si>
  <si>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3XL</t>
  </si>
  <si>
    <t>藏蓝</t>
  </si>
  <si>
    <t>+0.5/+1</t>
  </si>
  <si>
    <t>+1.5/+1.3</t>
  </si>
  <si>
    <t>+2/+1.5</t>
  </si>
  <si>
    <t>+1/+2</t>
  </si>
  <si>
    <t>+2/-</t>
  </si>
  <si>
    <t>-1/+1</t>
  </si>
  <si>
    <t>-2/-2.5</t>
  </si>
  <si>
    <t>+1/+1.2</t>
  </si>
  <si>
    <t>-/-0.5</t>
  </si>
  <si>
    <t>+0.6/+0.5</t>
  </si>
  <si>
    <t>-/+0.7</t>
  </si>
  <si>
    <t>+0.3/+0.3</t>
  </si>
  <si>
    <t>-/+0.5</t>
  </si>
  <si>
    <t>+0.5/+0.2</t>
  </si>
  <si>
    <t>+0.2/-0.5</t>
  </si>
  <si>
    <t>+0.5/-0.5</t>
  </si>
  <si>
    <t>+1.2/+1</t>
  </si>
  <si>
    <t>+0.4/-</t>
  </si>
  <si>
    <t>+0.8/+0.5</t>
  </si>
  <si>
    <t>验货时间：2-5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</si>
  <si>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</si>
  <si>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</si>
  <si>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</si>
  <si>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</si>
  <si>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</si>
  <si>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</si>
  <si>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</si>
  <si>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</si>
  <si>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</si>
  <si>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</si>
  <si>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</si>
  <si>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</si>
  <si>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</si>
  <si>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</si>
  <si>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</si>
  <si>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</si>
  <si>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</si>
  <si>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26B195</t>
  </si>
  <si>
    <t>C07X蓝冰色</t>
  </si>
  <si>
    <t>新诚</t>
  </si>
  <si>
    <t>合格</t>
  </si>
  <si>
    <t>YES</t>
  </si>
  <si>
    <t>GC6X素白</t>
  </si>
  <si>
    <t>260227378R</t>
  </si>
  <si>
    <t>G01X黑色</t>
  </si>
  <si>
    <t>260227379R</t>
  </si>
  <si>
    <t>制表时间：3-20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</si>
  <si>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</si>
  <si>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</si>
  <si>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</si>
  <si>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</si>
  <si>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</si>
  <si>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</si>
  <si>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</si>
  <si>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</si>
  <si>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</si>
  <si>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</si>
  <si>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径向：-1纬向-2.5</t>
  </si>
  <si>
    <t>制表时间：3-23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</si>
  <si>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</si>
  <si>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</si>
  <si>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</si>
  <si>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</si>
  <si>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</si>
  <si>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</si>
  <si>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</si>
  <si>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</si>
  <si>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</si>
  <si>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</si>
  <si>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</si>
  <si>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</si>
  <si>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</si>
  <si>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</si>
  <si>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</si>
  <si>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</si>
  <si>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</si>
  <si>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</si>
  <si>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</si>
  <si>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</si>
  <si>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</si>
  <si>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</si>
  <si>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</si>
  <si>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</si>
  <si>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</si>
  <si>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</si>
  <si>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</si>
  <si>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</si>
  <si>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</si>
  <si>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</si>
  <si>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</si>
  <si>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</si>
  <si>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</si>
  <si>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</si>
  <si>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</si>
  <si>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</si>
  <si>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</si>
  <si>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</si>
  <si>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</si>
  <si>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</si>
  <si>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</si>
  <si>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</si>
  <si>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</si>
  <si>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</si>
  <si>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</si>
  <si>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</si>
  <si>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</si>
  <si>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</si>
  <si>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</si>
  <si>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</si>
  <si>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</si>
  <si>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制表时间：4-5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</si>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</sst>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10" borderId="73" applyNumberFormat="0" applyAlignment="0" applyProtection="0">
      <alignment vertical="center"/>
    </xf>
    <xf numFmtId="0" fontId="52" fillId="11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3" fillId="3" borderId="2" xfId="49" applyFont="1" applyFill="1" applyBorder="1" applyAlignment="1">
      <alignment vertical="center"/>
    </xf>
    <xf numFmtId="0" fontId="15" fillId="3" borderId="2" xfId="49" applyFont="1" applyFill="1" applyBorder="1" applyAlignment="1">
      <alignment horizontal="center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6" fillId="0" borderId="7" xfId="54" applyFont="1" applyBorder="1" applyAlignment="1">
      <alignment horizontal="center"/>
    </xf>
    <xf numFmtId="0" fontId="16" fillId="0" borderId="2" xfId="54" applyFont="1" applyBorder="1" applyAlignment="1">
      <alignment horizontal="center"/>
    </xf>
    <xf numFmtId="0" fontId="17" fillId="4" borderId="2" xfId="54" applyFont="1" applyFill="1" applyBorder="1" applyAlignment="1">
      <alignment horizontal="center"/>
    </xf>
    <xf numFmtId="0" fontId="16" fillId="0" borderId="8" xfId="54" applyFont="1" applyBorder="1" applyAlignment="1">
      <alignment horizontal="center"/>
    </xf>
    <xf numFmtId="177" fontId="18" fillId="0" borderId="2" xfId="54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0" fillId="0" borderId="0" xfId="49" applyFill="1" applyAlignment="1">
      <alignment horizontal="left" vertical="center"/>
    </xf>
    <xf numFmtId="0" fontId="21" fillId="0" borderId="19" xfId="49" applyFont="1" applyFill="1" applyBorder="1" applyAlignment="1">
      <alignment horizontal="center" vertical="top"/>
    </xf>
    <xf numFmtId="0" fontId="22" fillId="0" borderId="20" xfId="49" applyFont="1" applyFill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vertical="center"/>
    </xf>
    <xf numFmtId="0" fontId="22" fillId="0" borderId="22" xfId="49" applyFont="1" applyFill="1" applyBorder="1" applyAlignment="1">
      <alignment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22" fillId="0" borderId="25" xfId="49" applyFont="1" applyFill="1" applyBorder="1" applyAlignment="1">
      <alignment vertical="center"/>
    </xf>
    <xf numFmtId="0" fontId="14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vertical="center"/>
    </xf>
    <xf numFmtId="58" fontId="23" fillId="0" borderId="17" xfId="49" applyNumberFormat="1" applyFont="1" applyFill="1" applyBorder="1" applyAlignment="1">
      <alignment horizontal="center" vertical="center"/>
    </xf>
    <xf numFmtId="0" fontId="23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left" vertical="center"/>
    </xf>
    <xf numFmtId="0" fontId="14" fillId="0" borderId="17" xfId="49" applyFont="1" applyFill="1" applyBorder="1" applyAlignment="1">
      <alignment horizontal="righ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vertical="center"/>
    </xf>
    <xf numFmtId="0" fontId="14" fillId="0" borderId="27" xfId="49" applyFont="1" applyFill="1" applyBorder="1" applyAlignment="1">
      <alignment horizontal="right" vertical="center"/>
    </xf>
    <xf numFmtId="0" fontId="22" fillId="0" borderId="27" xfId="49" applyFont="1" applyFill="1" applyBorder="1" applyAlignment="1">
      <alignment vertical="center"/>
    </xf>
    <xf numFmtId="0" fontId="24" fillId="0" borderId="27" xfId="49" applyFont="1" applyFill="1" applyBorder="1" applyAlignment="1">
      <alignment vertical="center"/>
    </xf>
    <xf numFmtId="0" fontId="23" fillId="0" borderId="27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2" fillId="0" borderId="20" xfId="49" applyFont="1" applyFill="1" applyBorder="1" applyAlignment="1">
      <alignment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 wrapText="1"/>
    </xf>
    <xf numFmtId="0" fontId="24" fillId="0" borderId="17" xfId="49" applyFont="1" applyFill="1" applyBorder="1" applyAlignment="1">
      <alignment horizontal="left" vertical="center" wrapText="1"/>
    </xf>
    <xf numFmtId="0" fontId="22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0" fontId="22" fillId="0" borderId="34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7" fillId="0" borderId="17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58" fontId="23" fillId="0" borderId="27" xfId="49" applyNumberFormat="1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center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 wrapText="1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7" fillId="0" borderId="1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27" xfId="49" applyFill="1" applyBorder="1" applyAlignment="1">
      <alignment horizontal="left" vertical="center"/>
    </xf>
    <xf numFmtId="0" fontId="23" fillId="0" borderId="38" xfId="49" applyFont="1" applyFill="1" applyBorder="1" applyAlignment="1">
      <alignment horizontal="center" vertical="center"/>
    </xf>
    <xf numFmtId="0" fontId="20" fillId="0" borderId="39" xfId="49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55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/>
    </xf>
    <xf numFmtId="49" fontId="15" fillId="3" borderId="2" xfId="51" applyNumberFormat="1" applyFont="1" applyFill="1" applyBorder="1" applyAlignment="1">
      <alignment horizontal="center" vertical="center"/>
    </xf>
    <xf numFmtId="0" fontId="20" fillId="0" borderId="0" xfId="49" applyFont="1" applyAlignment="1">
      <alignment horizontal="left" vertical="center"/>
    </xf>
    <xf numFmtId="0" fontId="28" fillId="0" borderId="19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21" xfId="49" applyFont="1" applyBorder="1" applyAlignment="1">
      <alignment horizontal="center" vertical="center"/>
    </xf>
    <xf numFmtId="0" fontId="25" fillId="0" borderId="21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2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14" fontId="14" fillId="0" borderId="17" xfId="49" applyNumberFormat="1" applyFont="1" applyBorder="1" applyAlignment="1">
      <alignment horizontal="center" vertical="center"/>
    </xf>
    <xf numFmtId="14" fontId="14" fillId="0" borderId="18" xfId="49" applyNumberFormat="1" applyFont="1" applyBorder="1" applyAlignment="1">
      <alignment horizontal="center" vertical="center"/>
    </xf>
    <xf numFmtId="0" fontId="25" fillId="0" borderId="25" xfId="49" applyFont="1" applyBorder="1" applyAlignment="1">
      <alignment vertical="center"/>
    </xf>
    <xf numFmtId="9" fontId="14" fillId="0" borderId="17" xfId="49" applyNumberFormat="1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17" xfId="49" applyFont="1" applyBorder="1" applyAlignment="1">
      <alignment vertical="center"/>
    </xf>
    <xf numFmtId="0" fontId="14" fillId="0" borderId="18" xfId="49" applyFont="1" applyBorder="1" applyAlignment="1">
      <alignment vertical="center"/>
    </xf>
    <xf numFmtId="0" fontId="25" fillId="0" borderId="25" xfId="49" applyFont="1" applyBorder="1" applyAlignment="1">
      <alignment horizontal="center" vertical="center"/>
    </xf>
    <xf numFmtId="0" fontId="14" fillId="0" borderId="30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vertical="center"/>
    </xf>
    <xf numFmtId="0" fontId="14" fillId="0" borderId="27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14" fontId="14" fillId="0" borderId="27" xfId="49" applyNumberFormat="1" applyFont="1" applyBorder="1" applyAlignment="1">
      <alignment horizontal="center" vertical="center"/>
    </xf>
    <xf numFmtId="14" fontId="14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vertical="center"/>
    </xf>
    <xf numFmtId="0" fontId="20" fillId="0" borderId="22" xfId="49" applyFont="1" applyBorder="1" applyAlignment="1">
      <alignment horizontal="left" vertical="center"/>
    </xf>
    <xf numFmtId="0" fontId="30" fillId="0" borderId="22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0" fontId="20" fillId="0" borderId="17" xfId="49" applyFont="1" applyBorder="1" applyAlignment="1">
      <alignment horizontal="left" vertical="center"/>
    </xf>
    <xf numFmtId="0" fontId="30" fillId="0" borderId="17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30" fillId="0" borderId="27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30" fillId="0" borderId="17" xfId="49" applyFont="1" applyFill="1" applyBorder="1" applyAlignment="1">
      <alignment horizontal="left"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2" fillId="0" borderId="17" xfId="49" applyFont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6" fillId="0" borderId="45" xfId="49" applyFont="1" applyBorder="1" applyAlignment="1">
      <alignment vertical="center"/>
    </xf>
    <xf numFmtId="0" fontId="14" fillId="0" borderId="46" xfId="49" applyFont="1" applyBorder="1" applyAlignment="1">
      <alignment horizontal="center" vertical="center"/>
    </xf>
    <xf numFmtId="0" fontId="26" fillId="0" borderId="46" xfId="49" applyFont="1" applyBorder="1" applyAlignment="1">
      <alignment vertical="center"/>
    </xf>
    <xf numFmtId="0" fontId="14" fillId="0" borderId="46" xfId="49" applyFont="1" applyBorder="1" applyAlignment="1">
      <alignment vertical="center"/>
    </xf>
    <xf numFmtId="58" fontId="15" fillId="0" borderId="46" xfId="49" applyNumberFormat="1" applyFont="1" applyBorder="1" applyAlignment="1">
      <alignment vertical="center"/>
    </xf>
    <xf numFmtId="0" fontId="26" fillId="0" borderId="46" xfId="49" applyFont="1" applyBorder="1" applyAlignment="1">
      <alignment horizontal="center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center" vertical="center"/>
    </xf>
    <xf numFmtId="0" fontId="26" fillId="0" borderId="27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30" fillId="0" borderId="18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/>
    </xf>
    <xf numFmtId="0" fontId="30" fillId="0" borderId="18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14" fillId="0" borderId="51" xfId="49" applyFont="1" applyBorder="1" applyAlignment="1">
      <alignment horizontal="center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16" fillId="0" borderId="2" xfId="54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center"/>
    </xf>
    <xf numFmtId="49" fontId="18" fillId="0" borderId="8" xfId="55" applyNumberFormat="1" applyFont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/>
    </xf>
    <xf numFmtId="0" fontId="20" fillId="0" borderId="0" xfId="49" applyFont="1" applyBorder="1" applyAlignment="1">
      <alignment horizontal="left" vertical="center"/>
    </xf>
    <xf numFmtId="0" fontId="31" fillId="0" borderId="19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20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25" fillId="0" borderId="49" xfId="49" applyFont="1" applyBorder="1" applyAlignment="1">
      <alignment vertical="center"/>
    </xf>
    <xf numFmtId="0" fontId="25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30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 wrapText="1"/>
    </xf>
    <xf numFmtId="0" fontId="25" fillId="0" borderId="36" xfId="49" applyFont="1" applyBorder="1" applyAlignment="1">
      <alignment horizontal="left" vertical="center" wrapText="1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4" fillId="0" borderId="37" xfId="49" applyNumberFormat="1" applyFont="1" applyBorder="1" applyAlignment="1">
      <alignment horizontal="center" vertical="center"/>
    </xf>
    <xf numFmtId="9" fontId="30" fillId="0" borderId="17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9" fontId="30" fillId="0" borderId="29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9" fontId="30" fillId="0" borderId="36" xfId="49" applyNumberFormat="1" applyFont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0" fontId="14" fillId="0" borderId="23" xfId="49" applyFont="1" applyBorder="1" applyAlignment="1">
      <alignment vertical="center"/>
    </xf>
    <xf numFmtId="0" fontId="26" fillId="0" borderId="23" xfId="49" applyFont="1" applyBorder="1" applyAlignment="1">
      <alignment vertical="center"/>
    </xf>
    <xf numFmtId="58" fontId="15" fillId="0" borderId="21" xfId="49" applyNumberFormat="1" applyFont="1" applyBorder="1" applyAlignment="1">
      <alignment vertical="center"/>
    </xf>
    <xf numFmtId="0" fontId="26" fillId="0" borderId="33" xfId="49" applyFont="1" applyBorder="1" applyAlignment="1">
      <alignment horizontal="center" vertical="center"/>
    </xf>
    <xf numFmtId="0" fontId="30" fillId="0" borderId="54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4" fillId="0" borderId="46" xfId="49" applyFont="1" applyBorder="1" applyAlignment="1">
      <alignment horizontal="center" vertical="center"/>
    </xf>
    <xf numFmtId="0" fontId="20" fillId="0" borderId="23" xfId="49" applyFont="1" applyBorder="1" applyAlignment="1">
      <alignment vertical="center"/>
    </xf>
    <xf numFmtId="58" fontId="20" fillId="0" borderId="21" xfId="49" applyNumberFormat="1" applyFont="1" applyBorder="1" applyAlignment="1">
      <alignment vertical="center"/>
    </xf>
    <xf numFmtId="0" fontId="25" fillId="0" borderId="59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53" xfId="49" applyFont="1" applyBorder="1" applyAlignment="1">
      <alignment horizontal="left" vertical="center"/>
    </xf>
    <xf numFmtId="0" fontId="5" fillId="0" borderId="18" xfId="49" applyFont="1" applyBorder="1" applyAlignment="1">
      <alignment horizontal="left" vertical="center" wrapText="1"/>
    </xf>
    <xf numFmtId="0" fontId="24" fillId="0" borderId="18" xfId="49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30" fillId="0" borderId="38" xfId="49" applyNumberFormat="1" applyFont="1" applyBorder="1" applyAlignment="1">
      <alignment horizontal="left" vertical="center"/>
    </xf>
    <xf numFmtId="9" fontId="30" fillId="0" borderId="42" xfId="49" applyNumberFormat="1" applyFont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30" fillId="0" borderId="60" xfId="49" applyFont="1" applyFill="1" applyBorder="1" applyAlignment="1">
      <alignment horizontal="left" vertical="center"/>
    </xf>
    <xf numFmtId="0" fontId="26" fillId="0" borderId="24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30" fillId="0" borderId="59" xfId="49" applyFont="1" applyFill="1" applyBorder="1" applyAlignment="1">
      <alignment horizontal="left" vertical="center"/>
    </xf>
    <xf numFmtId="0" fontId="30" fillId="0" borderId="23" xfId="49" applyFont="1" applyBorder="1" applyAlignment="1">
      <alignment horizontal="center" vertical="center"/>
    </xf>
    <xf numFmtId="0" fontId="30" fillId="0" borderId="59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7" customWidth="1"/>
    <col min="3" max="3" width="10.1666666666667" customWidth="1"/>
  </cols>
  <sheetData>
    <row r="1" ht="21" customHeight="1" spans="1:2">
      <c r="A1" s="398"/>
      <c r="B1" s="399" t="s">
        <v>0</v>
      </c>
    </row>
    <row r="2" spans="1:2">
      <c r="A2" s="11">
        <v>1</v>
      </c>
      <c r="B2" s="400" t="s">
        <v>1</v>
      </c>
    </row>
    <row r="3" spans="1:2">
      <c r="A3" s="11">
        <v>2</v>
      </c>
      <c r="B3" s="400" t="s">
        <v>2</v>
      </c>
    </row>
    <row r="4" spans="1:2">
      <c r="A4" s="11">
        <v>3</v>
      </c>
      <c r="B4" s="400" t="s">
        <v>3</v>
      </c>
    </row>
    <row r="5" spans="1:2">
      <c r="A5" s="11">
        <v>4</v>
      </c>
      <c r="B5" s="400" t="s">
        <v>4</v>
      </c>
    </row>
    <row r="6" spans="1:2">
      <c r="A6" s="11">
        <v>5</v>
      </c>
      <c r="B6" s="400" t="s">
        <v>5</v>
      </c>
    </row>
    <row r="7" spans="1:2">
      <c r="A7" s="11">
        <v>6</v>
      </c>
      <c r="B7" s="400" t="s">
        <v>6</v>
      </c>
    </row>
    <row r="8" s="396" customFormat="1" ht="15" customHeight="1" spans="1:2">
      <c r="A8" s="401">
        <v>7</v>
      </c>
      <c r="B8" s="402" t="s">
        <v>7</v>
      </c>
    </row>
    <row r="9" ht="19" customHeight="1" spans="1:2">
      <c r="A9" s="398"/>
      <c r="B9" s="403" t="s">
        <v>8</v>
      </c>
    </row>
    <row r="10" ht="16" customHeight="1" spans="1:2">
      <c r="A10" s="11">
        <v>1</v>
      </c>
      <c r="B10" s="404" t="s">
        <v>9</v>
      </c>
    </row>
    <row r="11" spans="1:2">
      <c r="A11" s="11">
        <v>2</v>
      </c>
      <c r="B11" s="400" t="s">
        <v>10</v>
      </c>
    </row>
    <row r="12" spans="1:2">
      <c r="A12" s="11">
        <v>3</v>
      </c>
      <c r="B12" s="402" t="s">
        <v>11</v>
      </c>
    </row>
    <row r="13" spans="1:2">
      <c r="A13" s="11">
        <v>4</v>
      </c>
      <c r="B13" s="400" t="s">
        <v>12</v>
      </c>
    </row>
    <row r="14" spans="1:2">
      <c r="A14" s="11">
        <v>5</v>
      </c>
      <c r="B14" s="400" t="s">
        <v>13</v>
      </c>
    </row>
    <row r="15" spans="1:2">
      <c r="A15" s="11">
        <v>6</v>
      </c>
      <c r="B15" s="400" t="s">
        <v>14</v>
      </c>
    </row>
    <row r="16" spans="1:2">
      <c r="A16" s="11">
        <v>7</v>
      </c>
      <c r="B16" s="400" t="s">
        <v>15</v>
      </c>
    </row>
    <row r="17" spans="1:2">
      <c r="A17" s="11">
        <v>8</v>
      </c>
      <c r="B17" s="400" t="s">
        <v>16</v>
      </c>
    </row>
    <row r="18" spans="1:2">
      <c r="A18" s="11">
        <v>9</v>
      </c>
      <c r="B18" s="400" t="s">
        <v>17</v>
      </c>
    </row>
    <row r="19" spans="1:2">
      <c r="A19" s="11"/>
      <c r="B19" s="400"/>
    </row>
    <row r="20" ht="20.25" spans="1:2">
      <c r="A20" s="398"/>
      <c r="B20" s="399" t="s">
        <v>18</v>
      </c>
    </row>
    <row r="21" spans="1:2">
      <c r="A21" s="11">
        <v>1</v>
      </c>
      <c r="B21" s="405" t="s">
        <v>19</v>
      </c>
    </row>
    <row r="22" spans="1:2">
      <c r="A22" s="11">
        <v>2</v>
      </c>
      <c r="B22" s="400" t="s">
        <v>20</v>
      </c>
    </row>
    <row r="23" spans="1:2">
      <c r="A23" s="11">
        <v>3</v>
      </c>
      <c r="B23" s="400" t="s">
        <v>21</v>
      </c>
    </row>
    <row r="24" spans="1:2">
      <c r="A24" s="11">
        <v>4</v>
      </c>
      <c r="B24" s="400" t="s">
        <v>22</v>
      </c>
    </row>
    <row r="25" spans="1:2">
      <c r="A25" s="11">
        <v>5</v>
      </c>
      <c r="B25" s="400" t="s">
        <v>23</v>
      </c>
    </row>
    <row r="26" spans="1:2">
      <c r="A26" s="11">
        <v>6</v>
      </c>
      <c r="B26" s="400" t="s">
        <v>24</v>
      </c>
    </row>
    <row r="27" spans="1:2">
      <c r="A27" s="11">
        <v>7</v>
      </c>
      <c r="B27" s="400" t="s">
        <v>25</v>
      </c>
    </row>
    <row r="28" spans="1:2">
      <c r="A28" s="11"/>
      <c r="B28" s="400"/>
    </row>
    <row r="29" ht="20.25" spans="1:2">
      <c r="A29" s="398"/>
      <c r="B29" s="399" t="s">
        <v>26</v>
      </c>
    </row>
    <row r="30" spans="1:2">
      <c r="A30" s="11">
        <v>1</v>
      </c>
      <c r="B30" s="405" t="s">
        <v>27</v>
      </c>
    </row>
    <row r="31" spans="1:2">
      <c r="A31" s="11">
        <v>2</v>
      </c>
      <c r="B31" s="400" t="s">
        <v>28</v>
      </c>
    </row>
    <row r="32" spans="1:2">
      <c r="A32" s="11">
        <v>3</v>
      </c>
      <c r="B32" s="400" t="s">
        <v>29</v>
      </c>
    </row>
    <row r="33" ht="28.5" spans="1:2">
      <c r="A33" s="11">
        <v>4</v>
      </c>
      <c r="B33" s="400" t="s">
        <v>30</v>
      </c>
    </row>
    <row r="34" spans="1:2">
      <c r="A34" s="11">
        <v>5</v>
      </c>
      <c r="B34" s="400" t="s">
        <v>31</v>
      </c>
    </row>
    <row r="35" spans="1:2">
      <c r="A35" s="11">
        <v>6</v>
      </c>
      <c r="B35" s="400" t="s">
        <v>32</v>
      </c>
    </row>
    <row r="36" spans="1:2">
      <c r="A36" s="11">
        <v>7</v>
      </c>
      <c r="B36" s="400" t="s">
        <v>33</v>
      </c>
    </row>
    <row r="37" spans="1:2">
      <c r="A37" s="11"/>
      <c r="B37" s="400"/>
    </row>
    <row r="39" spans="1:2">
      <c r="A39" s="406" t="s">
        <v>34</v>
      </c>
      <c r="B39" s="4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Q21"/>
  <sheetViews>
    <sheetView zoomScale="80" zoomScaleNormal="80" topLeftCell="B1" workbookViewId="0">
      <selection activeCell="D22" sqref="D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6" width="16.6666666666667" style="63" customWidth="1"/>
    <col min="17" max="17" width="14.1666666666667" style="63" customWidth="1"/>
    <col min="18" max="16384" width="9" style="63"/>
  </cols>
  <sheetData>
    <row r="1" s="63" customFormat="1" ht="19.5" customHeight="1" spans="1:17">
      <c r="A1" s="65" t="s">
        <v>148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3" customFormat="1" ht="19.5" customHeight="1" spans="1:17">
      <c r="A2" s="67" t="s">
        <v>61</v>
      </c>
      <c r="B2" s="68" t="s">
        <v>211</v>
      </c>
      <c r="C2" s="69"/>
      <c r="D2" s="70" t="s">
        <v>67</v>
      </c>
      <c r="E2" s="70"/>
      <c r="F2" s="71" t="s">
        <v>68</v>
      </c>
      <c r="G2" s="71"/>
      <c r="H2" s="71"/>
      <c r="I2" s="85"/>
      <c r="J2" s="86" t="s">
        <v>57</v>
      </c>
      <c r="K2" s="71" t="s">
        <v>56</v>
      </c>
      <c r="L2" s="71"/>
      <c r="M2" s="71"/>
      <c r="N2" s="71"/>
      <c r="O2" s="71"/>
      <c r="P2" s="71"/>
      <c r="Q2" s="71"/>
    </row>
    <row r="3" s="63" customFormat="1" ht="19.5" customHeight="1" spans="1:17">
      <c r="A3" s="72" t="s">
        <v>149</v>
      </c>
      <c r="B3" s="73" t="s">
        <v>150</v>
      </c>
      <c r="C3" s="73"/>
      <c r="D3" s="73"/>
      <c r="E3" s="73"/>
      <c r="F3" s="73"/>
      <c r="G3" s="73"/>
      <c r="H3" s="73"/>
      <c r="I3" s="85"/>
      <c r="J3" s="72" t="s">
        <v>151</v>
      </c>
      <c r="K3" s="72"/>
      <c r="L3" s="72"/>
      <c r="M3" s="72"/>
      <c r="N3" s="72"/>
      <c r="O3" s="72"/>
      <c r="P3" s="72"/>
      <c r="Q3" s="72"/>
    </row>
    <row r="4" s="63" customFormat="1" ht="19.5" customHeight="1" spans="1:17">
      <c r="A4" s="72"/>
      <c r="B4" s="74" t="s">
        <v>152</v>
      </c>
      <c r="C4" s="75" t="s">
        <v>153</v>
      </c>
      <c r="D4" s="76" t="s">
        <v>154</v>
      </c>
      <c r="E4" s="75" t="s">
        <v>155</v>
      </c>
      <c r="F4" s="75" t="s">
        <v>156</v>
      </c>
      <c r="G4" s="75" t="s">
        <v>157</v>
      </c>
      <c r="H4" s="75" t="s">
        <v>158</v>
      </c>
      <c r="I4" s="85"/>
      <c r="J4" s="72" t="s">
        <v>152</v>
      </c>
      <c r="K4" s="72" t="s">
        <v>153</v>
      </c>
      <c r="L4" s="72" t="s">
        <v>154</v>
      </c>
      <c r="M4" s="72" t="s">
        <v>155</v>
      </c>
      <c r="N4" s="72" t="s">
        <v>156</v>
      </c>
      <c r="O4" s="72" t="s">
        <v>370</v>
      </c>
      <c r="P4" s="72" t="s">
        <v>239</v>
      </c>
      <c r="Q4" s="72" t="s">
        <v>240</v>
      </c>
    </row>
    <row r="5" s="63" customFormat="1" ht="19.5" customHeight="1" spans="1:17">
      <c r="A5" s="72"/>
      <c r="B5" s="74" t="s">
        <v>161</v>
      </c>
      <c r="C5" s="75" t="s">
        <v>162</v>
      </c>
      <c r="D5" s="75" t="s">
        <v>163</v>
      </c>
      <c r="E5" s="75" t="s">
        <v>164</v>
      </c>
      <c r="F5" s="75" t="s">
        <v>165</v>
      </c>
      <c r="G5" s="75" t="s">
        <v>166</v>
      </c>
      <c r="H5" s="75" t="s">
        <v>167</v>
      </c>
      <c r="I5" s="85"/>
      <c r="J5" s="87" t="s">
        <v>272</v>
      </c>
      <c r="K5" s="87" t="s">
        <v>371</v>
      </c>
      <c r="L5" s="87" t="s">
        <v>271</v>
      </c>
      <c r="M5" s="87" t="s">
        <v>371</v>
      </c>
      <c r="N5" s="87" t="s">
        <v>271</v>
      </c>
      <c r="O5" s="87" t="s">
        <v>272</v>
      </c>
      <c r="P5" s="87" t="s">
        <v>271</v>
      </c>
      <c r="Q5" s="87" t="s">
        <v>371</v>
      </c>
    </row>
    <row r="6" s="63" customFormat="1" ht="19.5" customHeight="1" spans="1:17">
      <c r="A6" s="77" t="s">
        <v>169</v>
      </c>
      <c r="B6" s="78">
        <f>C6-1</f>
        <v>66</v>
      </c>
      <c r="C6" s="78">
        <f>D6-2</f>
        <v>67</v>
      </c>
      <c r="D6" s="78">
        <v>69</v>
      </c>
      <c r="E6" s="78">
        <f>D6+2</f>
        <v>71</v>
      </c>
      <c r="F6" s="78">
        <f>E6+2</f>
        <v>73</v>
      </c>
      <c r="G6" s="78">
        <f>F6+1</f>
        <v>74</v>
      </c>
      <c r="H6" s="78">
        <f>G6+1</f>
        <v>75</v>
      </c>
      <c r="I6" s="85"/>
      <c r="J6" s="88" t="s">
        <v>245</v>
      </c>
      <c r="K6" s="88" t="s">
        <v>372</v>
      </c>
      <c r="L6" s="88" t="s">
        <v>373</v>
      </c>
      <c r="M6" s="88" t="s">
        <v>273</v>
      </c>
      <c r="N6" s="88" t="s">
        <v>274</v>
      </c>
      <c r="O6" s="88" t="s">
        <v>374</v>
      </c>
      <c r="P6" s="88" t="s">
        <v>287</v>
      </c>
      <c r="Q6" s="88" t="s">
        <v>275</v>
      </c>
    </row>
    <row r="7" s="63" customFormat="1" ht="19.5" customHeight="1" spans="1:17">
      <c r="A7" s="75" t="s">
        <v>175</v>
      </c>
      <c r="B7" s="78">
        <f t="shared" ref="B7:B9" si="0">C7-4</f>
        <v>100</v>
      </c>
      <c r="C7" s="78">
        <f t="shared" ref="C7:C9" si="1">D7-4</f>
        <v>104</v>
      </c>
      <c r="D7" s="78">
        <v>108</v>
      </c>
      <c r="E7" s="78">
        <f t="shared" ref="E7:E9" si="2">D7+4</f>
        <v>112</v>
      </c>
      <c r="F7" s="78">
        <f>E7+4</f>
        <v>116</v>
      </c>
      <c r="G7" s="78">
        <f t="shared" ref="G7:G9" si="3">F7+6</f>
        <v>122</v>
      </c>
      <c r="H7" s="78">
        <f>G7+6</f>
        <v>128</v>
      </c>
      <c r="I7" s="85"/>
      <c r="J7" s="88" t="s">
        <v>375</v>
      </c>
      <c r="K7" s="88" t="s">
        <v>176</v>
      </c>
      <c r="L7" s="88" t="s">
        <v>176</v>
      </c>
      <c r="M7" s="88" t="s">
        <v>182</v>
      </c>
      <c r="N7" s="88" t="s">
        <v>176</v>
      </c>
      <c r="O7" s="88" t="s">
        <v>276</v>
      </c>
      <c r="P7" s="88" t="s">
        <v>176</v>
      </c>
      <c r="Q7" s="88" t="s">
        <v>182</v>
      </c>
    </row>
    <row r="8" s="63" customFormat="1" ht="19.5" customHeight="1" spans="1:17">
      <c r="A8" s="75" t="s">
        <v>178</v>
      </c>
      <c r="B8" s="78">
        <f t="shared" si="0"/>
        <v>98</v>
      </c>
      <c r="C8" s="78">
        <f t="shared" si="1"/>
        <v>102</v>
      </c>
      <c r="D8" s="78">
        <v>106</v>
      </c>
      <c r="E8" s="78">
        <f t="shared" si="2"/>
        <v>110</v>
      </c>
      <c r="F8" s="78">
        <f>E8+5</f>
        <v>115</v>
      </c>
      <c r="G8" s="78">
        <f t="shared" si="3"/>
        <v>121</v>
      </c>
      <c r="H8" s="78">
        <f>G8+7</f>
        <v>128</v>
      </c>
      <c r="I8" s="85"/>
      <c r="J8" s="88" t="s">
        <v>375</v>
      </c>
      <c r="K8" s="88" t="s">
        <v>376</v>
      </c>
      <c r="L8" s="88" t="s">
        <v>250</v>
      </c>
      <c r="M8" s="88" t="s">
        <v>182</v>
      </c>
      <c r="N8" s="88" t="s">
        <v>250</v>
      </c>
      <c r="O8" s="88" t="s">
        <v>377</v>
      </c>
      <c r="P8" s="88" t="s">
        <v>177</v>
      </c>
      <c r="Q8" s="88" t="s">
        <v>182</v>
      </c>
    </row>
    <row r="9" s="63" customFormat="1" ht="19.5" customHeight="1" spans="1:17">
      <c r="A9" s="75" t="s">
        <v>180</v>
      </c>
      <c r="B9" s="78">
        <f t="shared" si="0"/>
        <v>98</v>
      </c>
      <c r="C9" s="78">
        <f t="shared" si="1"/>
        <v>102</v>
      </c>
      <c r="D9" s="78" t="s">
        <v>181</v>
      </c>
      <c r="E9" s="78">
        <f t="shared" si="2"/>
        <v>110</v>
      </c>
      <c r="F9" s="78">
        <f>E9+5</f>
        <v>115</v>
      </c>
      <c r="G9" s="78">
        <f t="shared" si="3"/>
        <v>121</v>
      </c>
      <c r="H9" s="78">
        <f>G9+7</f>
        <v>128</v>
      </c>
      <c r="I9" s="85"/>
      <c r="J9" s="88" t="s">
        <v>375</v>
      </c>
      <c r="K9" s="88" t="s">
        <v>251</v>
      </c>
      <c r="L9" s="88" t="s">
        <v>250</v>
      </c>
      <c r="M9" s="88" t="s">
        <v>176</v>
      </c>
      <c r="N9" s="88" t="s">
        <v>177</v>
      </c>
      <c r="O9" s="88" t="s">
        <v>182</v>
      </c>
      <c r="P9" s="88" t="s">
        <v>378</v>
      </c>
      <c r="Q9" s="88" t="s">
        <v>252</v>
      </c>
    </row>
    <row r="10" s="63" customFormat="1" ht="19.5" customHeight="1" spans="1:17">
      <c r="A10" s="75" t="s">
        <v>184</v>
      </c>
      <c r="B10" s="78">
        <f>C10-1.2</f>
        <v>43.1</v>
      </c>
      <c r="C10" s="78">
        <f>D10-1.2</f>
        <v>44.3</v>
      </c>
      <c r="D10" s="78" t="s">
        <v>185</v>
      </c>
      <c r="E10" s="78">
        <f>D10+1.2</f>
        <v>46.7</v>
      </c>
      <c r="F10" s="78">
        <f>E10+1.2</f>
        <v>47.9</v>
      </c>
      <c r="G10" s="78">
        <f>F10+1.4</f>
        <v>49.3</v>
      </c>
      <c r="H10" s="78">
        <f>G10+1.4</f>
        <v>50.7</v>
      </c>
      <c r="I10" s="85"/>
      <c r="J10" s="88" t="s">
        <v>379</v>
      </c>
      <c r="K10" s="88" t="s">
        <v>299</v>
      </c>
      <c r="L10" s="88" t="s">
        <v>380</v>
      </c>
      <c r="M10" s="88" t="s">
        <v>259</v>
      </c>
      <c r="N10" s="88" t="s">
        <v>381</v>
      </c>
      <c r="O10" s="88" t="s">
        <v>382</v>
      </c>
      <c r="P10" s="88" t="s">
        <v>383</v>
      </c>
      <c r="Q10" s="88" t="s">
        <v>182</v>
      </c>
    </row>
    <row r="11" s="63" customFormat="1" ht="19.5" customHeight="1" spans="1:17">
      <c r="A11" s="75" t="s">
        <v>190</v>
      </c>
      <c r="B11" s="79">
        <f>C11-0.5</f>
        <v>21</v>
      </c>
      <c r="C11" s="79">
        <f>D11-0.5</f>
        <v>21.5</v>
      </c>
      <c r="D11" s="78">
        <v>22</v>
      </c>
      <c r="E11" s="79">
        <f t="shared" ref="E11:H11" si="4">D11+0.5</f>
        <v>22.5</v>
      </c>
      <c r="F11" s="79">
        <f t="shared" si="4"/>
        <v>23</v>
      </c>
      <c r="G11" s="79">
        <f t="shared" si="4"/>
        <v>23.5</v>
      </c>
      <c r="H11" s="79">
        <f t="shared" si="4"/>
        <v>24</v>
      </c>
      <c r="I11" s="85"/>
      <c r="J11" s="88" t="s">
        <v>262</v>
      </c>
      <c r="K11" s="88" t="s">
        <v>384</v>
      </c>
      <c r="L11" s="88" t="s">
        <v>385</v>
      </c>
      <c r="M11" s="88" t="s">
        <v>182</v>
      </c>
      <c r="N11" s="88" t="s">
        <v>299</v>
      </c>
      <c r="O11" s="88" t="s">
        <v>273</v>
      </c>
      <c r="P11" s="88" t="s">
        <v>182</v>
      </c>
      <c r="Q11" s="88" t="s">
        <v>299</v>
      </c>
    </row>
    <row r="12" s="63" customFormat="1" ht="19.5" customHeight="1" spans="1:17">
      <c r="A12" s="75" t="s">
        <v>192</v>
      </c>
      <c r="B12" s="78">
        <f>C12-0.7</f>
        <v>18.1</v>
      </c>
      <c r="C12" s="78">
        <f>D12-0.7</f>
        <v>18.8</v>
      </c>
      <c r="D12" s="79" t="s">
        <v>193</v>
      </c>
      <c r="E12" s="78">
        <f>D12+0.7</f>
        <v>20.2</v>
      </c>
      <c r="F12" s="78">
        <f>E12+0.7</f>
        <v>20.9</v>
      </c>
      <c r="G12" s="78">
        <f>F12+0.95</f>
        <v>21.85</v>
      </c>
      <c r="H12" s="78">
        <f>G12+0.95</f>
        <v>22.8</v>
      </c>
      <c r="I12" s="85"/>
      <c r="J12" s="88" t="s">
        <v>260</v>
      </c>
      <c r="K12" s="88" t="s">
        <v>386</v>
      </c>
      <c r="L12" s="88" t="s">
        <v>387</v>
      </c>
      <c r="M12" s="88" t="s">
        <v>383</v>
      </c>
      <c r="N12" s="88" t="s">
        <v>384</v>
      </c>
      <c r="O12" s="88" t="s">
        <v>388</v>
      </c>
      <c r="P12" s="88" t="s">
        <v>299</v>
      </c>
      <c r="Q12" s="88" t="s">
        <v>382</v>
      </c>
    </row>
    <row r="13" s="63" customFormat="1" ht="19.5" customHeight="1" spans="1:17">
      <c r="A13" s="80" t="s">
        <v>195</v>
      </c>
      <c r="B13" s="81">
        <f>C13-0.4</f>
        <v>16.2</v>
      </c>
      <c r="C13" s="81">
        <f>D13-0.4</f>
        <v>16.6</v>
      </c>
      <c r="D13" s="78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299</v>
      </c>
      <c r="K13" s="88" t="s">
        <v>182</v>
      </c>
      <c r="L13" s="88" t="s">
        <v>284</v>
      </c>
      <c r="M13" s="88" t="s">
        <v>292</v>
      </c>
      <c r="N13" s="88" t="s">
        <v>389</v>
      </c>
      <c r="O13" s="88" t="s">
        <v>390</v>
      </c>
      <c r="P13" s="88" t="s">
        <v>182</v>
      </c>
      <c r="Q13" s="88" t="s">
        <v>294</v>
      </c>
    </row>
    <row r="14" s="63" customFormat="1" ht="19.5" customHeight="1" spans="1:17">
      <c r="A14" s="80" t="s">
        <v>198</v>
      </c>
      <c r="B14" s="79">
        <f t="shared" ref="B14:B18" si="5">C14</f>
        <v>2.5</v>
      </c>
      <c r="C14" s="79">
        <f t="shared" ref="C14:C18" si="6">D14</f>
        <v>2.5</v>
      </c>
      <c r="D14" s="81">
        <v>2.5</v>
      </c>
      <c r="E14" s="79">
        <f t="shared" ref="E14:H14" si="7">D14</f>
        <v>2.5</v>
      </c>
      <c r="F14" s="79">
        <f t="shared" si="7"/>
        <v>2.5</v>
      </c>
      <c r="G14" s="79">
        <f t="shared" si="7"/>
        <v>2.5</v>
      </c>
      <c r="H14" s="79">
        <f t="shared" si="7"/>
        <v>2.5</v>
      </c>
      <c r="I14" s="85"/>
      <c r="J14" s="88" t="s">
        <v>191</v>
      </c>
      <c r="K14" s="88" t="s">
        <v>191</v>
      </c>
      <c r="L14" s="88" t="s">
        <v>191</v>
      </c>
      <c r="M14" s="88" t="s">
        <v>191</v>
      </c>
      <c r="N14" s="88" t="s">
        <v>191</v>
      </c>
      <c r="O14" s="88" t="s">
        <v>191</v>
      </c>
      <c r="P14" s="88" t="s">
        <v>191</v>
      </c>
      <c r="Q14" s="88" t="s">
        <v>191</v>
      </c>
    </row>
    <row r="15" s="63" customFormat="1" ht="19.5" customHeight="1" spans="1:17">
      <c r="A15" s="75" t="s">
        <v>199</v>
      </c>
      <c r="B15" s="79">
        <f>C15-1</f>
        <v>43</v>
      </c>
      <c r="C15" s="79">
        <f>D15-1</f>
        <v>44</v>
      </c>
      <c r="D15" s="79">
        <v>45</v>
      </c>
      <c r="E15" s="79">
        <f>D15+1</f>
        <v>46</v>
      </c>
      <c r="F15" s="79">
        <f>E15+1</f>
        <v>47</v>
      </c>
      <c r="G15" s="79">
        <f>F15+1.5</f>
        <v>48.5</v>
      </c>
      <c r="H15" s="79">
        <f>G15+1.5</f>
        <v>50</v>
      </c>
      <c r="I15" s="85"/>
      <c r="J15" s="88" t="s">
        <v>191</v>
      </c>
      <c r="K15" s="88" t="s">
        <v>191</v>
      </c>
      <c r="L15" s="88" t="s">
        <v>191</v>
      </c>
      <c r="M15" s="88" t="s">
        <v>191</v>
      </c>
      <c r="N15" s="88" t="s">
        <v>191</v>
      </c>
      <c r="O15" s="88" t="s">
        <v>191</v>
      </c>
      <c r="P15" s="88" t="s">
        <v>191</v>
      </c>
      <c r="Q15" s="88" t="s">
        <v>191</v>
      </c>
    </row>
    <row r="16" s="63" customFormat="1" ht="19.5" customHeight="1" spans="1:17">
      <c r="A16" s="75" t="s">
        <v>200</v>
      </c>
      <c r="B16" s="79">
        <f t="shared" si="5"/>
        <v>5</v>
      </c>
      <c r="C16" s="79">
        <f t="shared" si="6"/>
        <v>5</v>
      </c>
      <c r="D16" s="79">
        <v>5</v>
      </c>
      <c r="E16" s="79">
        <f t="shared" ref="E16:H16" si="8">D16</f>
        <v>5</v>
      </c>
      <c r="F16" s="79">
        <f t="shared" si="8"/>
        <v>5</v>
      </c>
      <c r="G16" s="79">
        <f t="shared" si="8"/>
        <v>5</v>
      </c>
      <c r="H16" s="79">
        <f t="shared" si="8"/>
        <v>5</v>
      </c>
      <c r="I16" s="85"/>
      <c r="J16" s="88" t="s">
        <v>191</v>
      </c>
      <c r="K16" s="88" t="s">
        <v>191</v>
      </c>
      <c r="L16" s="88" t="s">
        <v>191</v>
      </c>
      <c r="M16" s="88" t="s">
        <v>191</v>
      </c>
      <c r="N16" s="88" t="s">
        <v>191</v>
      </c>
      <c r="O16" s="88" t="s">
        <v>191</v>
      </c>
      <c r="P16" s="88" t="s">
        <v>191</v>
      </c>
      <c r="Q16" s="88" t="s">
        <v>191</v>
      </c>
    </row>
    <row r="17" s="63" customFormat="1" ht="19.5" customHeight="1" spans="1:17">
      <c r="A17" s="82" t="s">
        <v>202</v>
      </c>
      <c r="B17" s="79">
        <f t="shared" si="5"/>
        <v>12</v>
      </c>
      <c r="C17" s="79">
        <f>D17-1.5</f>
        <v>12</v>
      </c>
      <c r="D17" s="79">
        <v>13.5</v>
      </c>
      <c r="E17" s="79">
        <f t="shared" ref="E17:H17" si="9">D17</f>
        <v>13.5</v>
      </c>
      <c r="F17" s="79">
        <f>E17+2</f>
        <v>15.5</v>
      </c>
      <c r="G17" s="79">
        <f t="shared" si="9"/>
        <v>15.5</v>
      </c>
      <c r="H17" s="79">
        <f t="shared" si="9"/>
        <v>15.5</v>
      </c>
      <c r="I17" s="85"/>
      <c r="J17" s="88" t="s">
        <v>191</v>
      </c>
      <c r="K17" s="88" t="s">
        <v>191</v>
      </c>
      <c r="L17" s="88" t="s">
        <v>191</v>
      </c>
      <c r="M17" s="88" t="s">
        <v>191</v>
      </c>
      <c r="N17" s="88" t="s">
        <v>191</v>
      </c>
      <c r="O17" s="88" t="s">
        <v>191</v>
      </c>
      <c r="P17" s="88" t="s">
        <v>191</v>
      </c>
      <c r="Q17" s="88" t="s">
        <v>191</v>
      </c>
    </row>
    <row r="18" s="63" customFormat="1" ht="19.5" customHeight="1" spans="1:17">
      <c r="A18" s="75" t="s">
        <v>203</v>
      </c>
      <c r="B18" s="79">
        <f t="shared" si="5"/>
        <v>2.5</v>
      </c>
      <c r="C18" s="79">
        <f t="shared" si="6"/>
        <v>2.5</v>
      </c>
      <c r="D18" s="79">
        <v>2.5</v>
      </c>
      <c r="E18" s="79">
        <f t="shared" ref="E18:H18" si="10">D18</f>
        <v>2.5</v>
      </c>
      <c r="F18" s="79">
        <f t="shared" si="10"/>
        <v>2.5</v>
      </c>
      <c r="G18" s="79">
        <f t="shared" si="10"/>
        <v>2.5</v>
      </c>
      <c r="H18" s="79">
        <f t="shared" si="10"/>
        <v>2.5</v>
      </c>
      <c r="I18" s="85"/>
      <c r="J18" s="88" t="s">
        <v>191</v>
      </c>
      <c r="K18" s="88" t="s">
        <v>191</v>
      </c>
      <c r="L18" s="88" t="s">
        <v>191</v>
      </c>
      <c r="M18" s="88" t="s">
        <v>191</v>
      </c>
      <c r="N18" s="88" t="s">
        <v>191</v>
      </c>
      <c r="O18" s="88" t="s">
        <v>191</v>
      </c>
      <c r="P18" s="88" t="s">
        <v>191</v>
      </c>
      <c r="Q18" s="88" t="s">
        <v>191</v>
      </c>
    </row>
    <row r="19" s="63" customFormat="1" ht="16.5" spans="1:17">
      <c r="A19" s="83" t="s">
        <v>204</v>
      </c>
      <c r="D19" s="79"/>
      <c r="E19" s="84"/>
      <c r="F19" s="84"/>
      <c r="G19" s="84"/>
      <c r="H19" s="84"/>
      <c r="I19" s="84"/>
      <c r="J19" s="89"/>
      <c r="K19" s="89"/>
      <c r="L19" s="84"/>
      <c r="M19" s="84"/>
      <c r="N19" s="84"/>
      <c r="O19" s="84"/>
      <c r="P19" s="84"/>
      <c r="Q19" s="84"/>
    </row>
    <row r="20" s="63" customFormat="1" ht="14.25" spans="1:17">
      <c r="A20" s="63" t="s">
        <v>205</v>
      </c>
      <c r="D20" s="84"/>
      <c r="E20" s="84"/>
      <c r="F20" s="84"/>
      <c r="G20" s="84"/>
      <c r="H20" s="84"/>
      <c r="I20" s="84"/>
      <c r="J20" s="89"/>
      <c r="K20" s="89"/>
      <c r="L20" s="84"/>
      <c r="M20" s="84"/>
      <c r="N20" s="84"/>
      <c r="O20" s="84"/>
      <c r="P20" s="84"/>
      <c r="Q20" s="84"/>
    </row>
    <row r="21" s="63" customFormat="1" ht="14.25" spans="1:17">
      <c r="A21" s="84"/>
      <c r="B21" s="84"/>
      <c r="C21" s="84"/>
      <c r="D21" s="84"/>
      <c r="E21" s="84"/>
      <c r="F21" s="84"/>
      <c r="G21" s="84"/>
      <c r="H21" s="84"/>
      <c r="I21" s="84"/>
      <c r="J21" s="90" t="s">
        <v>391</v>
      </c>
      <c r="K21" s="90"/>
      <c r="L21" s="83" t="s">
        <v>207</v>
      </c>
      <c r="M21" s="83"/>
      <c r="N21" s="83"/>
      <c r="O21" s="83"/>
      <c r="P21" s="83"/>
      <c r="Q21" s="83" t="s">
        <v>208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F22" sqref="F22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393</v>
      </c>
      <c r="B2" s="5" t="s">
        <v>394</v>
      </c>
      <c r="C2" s="5" t="s">
        <v>395</v>
      </c>
      <c r="D2" s="5" t="s">
        <v>396</v>
      </c>
      <c r="E2" s="5" t="s">
        <v>397</v>
      </c>
      <c r="F2" s="5" t="s">
        <v>398</v>
      </c>
      <c r="G2" s="5" t="s">
        <v>399</v>
      </c>
      <c r="H2" s="5" t="s">
        <v>400</v>
      </c>
      <c r="I2" s="4" t="s">
        <v>401</v>
      </c>
      <c r="J2" s="4" t="s">
        <v>402</v>
      </c>
      <c r="K2" s="4" t="s">
        <v>403</v>
      </c>
      <c r="L2" s="4" t="s">
        <v>404</v>
      </c>
      <c r="M2" s="4" t="s">
        <v>405</v>
      </c>
      <c r="N2" s="57" t="s">
        <v>406</v>
      </c>
      <c r="O2" s="5" t="s">
        <v>407</v>
      </c>
    </row>
    <row r="3" s="1" customFormat="1" ht="16.5" spans="1:15">
      <c r="A3" s="4"/>
      <c r="B3" s="22"/>
      <c r="C3" s="22"/>
      <c r="D3" s="22"/>
      <c r="E3" s="22"/>
      <c r="F3" s="22"/>
      <c r="G3" s="22"/>
      <c r="H3" s="22"/>
      <c r="I3" s="4" t="s">
        <v>408</v>
      </c>
      <c r="J3" s="4" t="s">
        <v>408</v>
      </c>
      <c r="K3" s="4" t="s">
        <v>408</v>
      </c>
      <c r="L3" s="4" t="s">
        <v>408</v>
      </c>
      <c r="M3" s="4" t="s">
        <v>408</v>
      </c>
      <c r="N3" s="58"/>
      <c r="O3" s="22"/>
    </row>
    <row r="4" s="55" customFormat="1" spans="1:16">
      <c r="A4" s="7">
        <v>1</v>
      </c>
      <c r="B4" s="8">
        <v>951127250</v>
      </c>
      <c r="C4" s="7" t="s">
        <v>409</v>
      </c>
      <c r="D4" s="7" t="s">
        <v>410</v>
      </c>
      <c r="E4" s="7" t="s">
        <v>62</v>
      </c>
      <c r="F4" s="7" t="s">
        <v>411</v>
      </c>
      <c r="G4" s="7" t="s">
        <v>412</v>
      </c>
      <c r="H4" s="9"/>
      <c r="I4" s="9">
        <v>1</v>
      </c>
      <c r="J4" s="9">
        <v>0</v>
      </c>
      <c r="K4" s="9">
        <v>1</v>
      </c>
      <c r="L4" s="9">
        <v>0</v>
      </c>
      <c r="M4" s="9">
        <v>1</v>
      </c>
      <c r="N4" s="59"/>
      <c r="O4" s="7" t="s">
        <v>413</v>
      </c>
      <c r="P4" s="60"/>
    </row>
    <row r="5" s="55" customFormat="1" spans="1:16">
      <c r="A5" s="7">
        <v>2</v>
      </c>
      <c r="B5" s="8">
        <v>951130008</v>
      </c>
      <c r="C5" s="7" t="s">
        <v>409</v>
      </c>
      <c r="D5" s="7" t="s">
        <v>410</v>
      </c>
      <c r="E5" s="7" t="s">
        <v>62</v>
      </c>
      <c r="F5" s="7" t="s">
        <v>411</v>
      </c>
      <c r="G5" s="7" t="s">
        <v>412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413</v>
      </c>
      <c r="P5" s="60"/>
    </row>
    <row r="6" s="55" customFormat="1" spans="1:16">
      <c r="A6" s="7">
        <v>3</v>
      </c>
      <c r="B6" s="8">
        <v>260227381</v>
      </c>
      <c r="C6" s="7" t="s">
        <v>409</v>
      </c>
      <c r="D6" s="7" t="s">
        <v>414</v>
      </c>
      <c r="E6" s="7" t="s">
        <v>62</v>
      </c>
      <c r="F6" s="7" t="s">
        <v>411</v>
      </c>
      <c r="G6" s="7" t="s">
        <v>412</v>
      </c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59"/>
      <c r="O6" s="7" t="s">
        <v>413</v>
      </c>
      <c r="P6" s="60"/>
    </row>
    <row r="7" s="55" customFormat="1" spans="1:16">
      <c r="A7" s="7">
        <v>4</v>
      </c>
      <c r="B7" s="10" t="s">
        <v>415</v>
      </c>
      <c r="C7" s="7" t="s">
        <v>409</v>
      </c>
      <c r="D7" s="7" t="s">
        <v>416</v>
      </c>
      <c r="E7" s="7" t="s">
        <v>62</v>
      </c>
      <c r="F7" s="7" t="s">
        <v>411</v>
      </c>
      <c r="G7" s="7" t="s">
        <v>412</v>
      </c>
      <c r="H7" s="9"/>
      <c r="I7" s="9">
        <v>1</v>
      </c>
      <c r="J7" s="9">
        <v>1</v>
      </c>
      <c r="K7" s="9">
        <v>0</v>
      </c>
      <c r="L7" s="9">
        <v>0</v>
      </c>
      <c r="M7" s="9">
        <v>0</v>
      </c>
      <c r="N7" s="59"/>
      <c r="O7" s="7" t="s">
        <v>413</v>
      </c>
      <c r="P7" s="60"/>
    </row>
    <row r="8" s="55" customFormat="1" spans="1:16">
      <c r="A8" s="7">
        <v>5</v>
      </c>
      <c r="B8" s="10" t="s">
        <v>417</v>
      </c>
      <c r="C8" s="7" t="s">
        <v>409</v>
      </c>
      <c r="D8" s="7" t="s">
        <v>416</v>
      </c>
      <c r="E8" s="7" t="s">
        <v>62</v>
      </c>
      <c r="F8" s="7" t="s">
        <v>411</v>
      </c>
      <c r="G8" s="7" t="s">
        <v>412</v>
      </c>
      <c r="H8" s="9"/>
      <c r="I8" s="9">
        <v>0</v>
      </c>
      <c r="J8" s="9">
        <v>1</v>
      </c>
      <c r="K8" s="9">
        <v>0</v>
      </c>
      <c r="L8" s="9">
        <v>0</v>
      </c>
      <c r="M8" s="9">
        <v>1</v>
      </c>
      <c r="N8" s="59"/>
      <c r="O8" s="7" t="s">
        <v>413</v>
      </c>
      <c r="P8" s="60"/>
    </row>
    <row r="9" s="55" customFormat="1" spans="1:16">
      <c r="A9" s="7">
        <v>6</v>
      </c>
      <c r="B9" s="10">
        <v>260404043</v>
      </c>
      <c r="C9" s="7" t="s">
        <v>409</v>
      </c>
      <c r="D9" s="7" t="s">
        <v>416</v>
      </c>
      <c r="E9" s="7" t="s">
        <v>62</v>
      </c>
      <c r="F9" s="7" t="s">
        <v>411</v>
      </c>
      <c r="G9" s="7" t="s">
        <v>412</v>
      </c>
      <c r="H9" s="9"/>
      <c r="I9" s="9">
        <v>1</v>
      </c>
      <c r="J9" s="9">
        <v>0</v>
      </c>
      <c r="K9" s="9">
        <v>0</v>
      </c>
      <c r="L9" s="9">
        <v>1</v>
      </c>
      <c r="M9" s="9">
        <v>0</v>
      </c>
      <c r="N9" s="59"/>
      <c r="O9" s="7" t="s">
        <v>413</v>
      </c>
      <c r="P9" s="60"/>
    </row>
    <row r="10" s="55" customFormat="1" spans="1:16">
      <c r="A10" s="7"/>
      <c r="B10" s="10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59"/>
      <c r="O10" s="7"/>
      <c r="P10" s="60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5">
      <c r="A12" s="12" t="s">
        <v>418</v>
      </c>
      <c r="B12" s="13"/>
      <c r="C12" s="13"/>
      <c r="D12" s="14"/>
      <c r="E12" s="15"/>
      <c r="F12" s="31"/>
      <c r="G12" s="31"/>
      <c r="H12" s="31"/>
      <c r="I12" s="16"/>
      <c r="J12" s="12" t="s">
        <v>419</v>
      </c>
      <c r="K12" s="13"/>
      <c r="L12" s="13"/>
      <c r="M12" s="14"/>
      <c r="N12" s="62"/>
      <c r="O12" s="20"/>
    </row>
    <row r="13" ht="33" customHeight="1" spans="1:15">
      <c r="A13" s="17" t="s">
        <v>420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23" sqref="E2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393</v>
      </c>
      <c r="B2" s="5" t="s">
        <v>398</v>
      </c>
      <c r="C2" s="5" t="s">
        <v>394</v>
      </c>
      <c r="D2" s="5" t="s">
        <v>395</v>
      </c>
      <c r="E2" s="5" t="s">
        <v>396</v>
      </c>
      <c r="F2" s="5" t="s">
        <v>397</v>
      </c>
      <c r="G2" s="4" t="s">
        <v>422</v>
      </c>
      <c r="H2" s="4"/>
      <c r="I2" s="4" t="s">
        <v>423</v>
      </c>
      <c r="J2" s="4"/>
      <c r="K2" s="21" t="s">
        <v>424</v>
      </c>
      <c r="L2" s="52" t="s">
        <v>425</v>
      </c>
      <c r="M2" s="24" t="s">
        <v>426</v>
      </c>
    </row>
    <row r="3" s="1" customFormat="1" ht="16.5" spans="1:13">
      <c r="A3" s="4"/>
      <c r="B3" s="22"/>
      <c r="C3" s="22"/>
      <c r="D3" s="22"/>
      <c r="E3" s="22"/>
      <c r="F3" s="22"/>
      <c r="G3" s="4" t="s">
        <v>427</v>
      </c>
      <c r="H3" s="4" t="s">
        <v>428</v>
      </c>
      <c r="I3" s="4" t="s">
        <v>427</v>
      </c>
      <c r="J3" s="4" t="s">
        <v>428</v>
      </c>
      <c r="K3" s="23"/>
      <c r="L3" s="53"/>
      <c r="M3" s="25"/>
    </row>
    <row r="4" spans="1:13">
      <c r="A4" s="6">
        <v>1</v>
      </c>
      <c r="B4" s="7"/>
      <c r="C4" s="8">
        <v>951127250</v>
      </c>
      <c r="D4" s="7" t="s">
        <v>409</v>
      </c>
      <c r="E4" s="7" t="s">
        <v>410</v>
      </c>
      <c r="F4" s="7" t="s">
        <v>62</v>
      </c>
      <c r="G4" s="9">
        <v>0</v>
      </c>
      <c r="H4" s="51">
        <v>-2</v>
      </c>
      <c r="I4" s="51">
        <v>0.5</v>
      </c>
      <c r="J4" s="51">
        <v>-2.5</v>
      </c>
      <c r="K4" s="9" t="s">
        <v>429</v>
      </c>
      <c r="L4" s="9" t="s">
        <v>413</v>
      </c>
      <c r="M4" s="9" t="s">
        <v>413</v>
      </c>
    </row>
    <row r="5" spans="1:13">
      <c r="A5" s="6">
        <v>2</v>
      </c>
      <c r="B5" s="7"/>
      <c r="C5" s="8">
        <v>951130008</v>
      </c>
      <c r="D5" s="7" t="s">
        <v>409</v>
      </c>
      <c r="E5" s="7" t="s">
        <v>410</v>
      </c>
      <c r="F5" s="7" t="s">
        <v>62</v>
      </c>
      <c r="G5" s="9">
        <v>-0.5</v>
      </c>
      <c r="H5" s="51">
        <v>-0.5</v>
      </c>
      <c r="I5" s="51">
        <v>-0.5</v>
      </c>
      <c r="J5" s="51">
        <v>-0.5</v>
      </c>
      <c r="K5" s="9" t="s">
        <v>429</v>
      </c>
      <c r="L5" s="9" t="s">
        <v>413</v>
      </c>
      <c r="M5" s="9" t="s">
        <v>413</v>
      </c>
    </row>
    <row r="6" spans="1:13">
      <c r="A6" s="6">
        <v>3</v>
      </c>
      <c r="B6" s="7"/>
      <c r="C6" s="8">
        <v>260227381</v>
      </c>
      <c r="D6" s="7" t="s">
        <v>409</v>
      </c>
      <c r="E6" s="7" t="s">
        <v>414</v>
      </c>
      <c r="F6" s="7" t="s">
        <v>62</v>
      </c>
      <c r="G6" s="51">
        <v>0</v>
      </c>
      <c r="H6" s="51">
        <v>-0.5</v>
      </c>
      <c r="I6" s="51">
        <v>0</v>
      </c>
      <c r="J6" s="51">
        <v>-2</v>
      </c>
      <c r="K6" s="9" t="s">
        <v>429</v>
      </c>
      <c r="L6" s="9" t="s">
        <v>413</v>
      </c>
      <c r="M6" s="9" t="s">
        <v>413</v>
      </c>
    </row>
    <row r="7" spans="1:13">
      <c r="A7" s="6">
        <v>4</v>
      </c>
      <c r="B7" s="7"/>
      <c r="C7" s="10" t="s">
        <v>415</v>
      </c>
      <c r="D7" s="7" t="s">
        <v>409</v>
      </c>
      <c r="E7" s="7" t="s">
        <v>416</v>
      </c>
      <c r="F7" s="7" t="s">
        <v>62</v>
      </c>
      <c r="G7" s="51">
        <v>-1</v>
      </c>
      <c r="H7" s="51">
        <v>-1.5</v>
      </c>
      <c r="I7" s="51">
        <v>-1.5</v>
      </c>
      <c r="J7" s="51">
        <v>-1.5</v>
      </c>
      <c r="K7" s="9" t="s">
        <v>429</v>
      </c>
      <c r="L7" s="9" t="s">
        <v>413</v>
      </c>
      <c r="M7" s="9" t="s">
        <v>413</v>
      </c>
    </row>
    <row r="8" spans="1:13">
      <c r="A8" s="6">
        <v>5</v>
      </c>
      <c r="B8" s="7"/>
      <c r="C8" s="10" t="s">
        <v>417</v>
      </c>
      <c r="D8" s="7" t="s">
        <v>409</v>
      </c>
      <c r="E8" s="7" t="s">
        <v>416</v>
      </c>
      <c r="F8" s="7" t="s">
        <v>62</v>
      </c>
      <c r="G8" s="51">
        <v>-2</v>
      </c>
      <c r="H8" s="51">
        <v>-1</v>
      </c>
      <c r="I8" s="51">
        <v>-2</v>
      </c>
      <c r="J8" s="51">
        <v>-1.5</v>
      </c>
      <c r="K8" s="9" t="s">
        <v>429</v>
      </c>
      <c r="L8" s="9" t="s">
        <v>413</v>
      </c>
      <c r="M8" s="9" t="s">
        <v>413</v>
      </c>
    </row>
    <row r="9" spans="1:13">
      <c r="A9" s="6">
        <v>6</v>
      </c>
      <c r="B9" s="7"/>
      <c r="C9" s="10">
        <v>260404043</v>
      </c>
      <c r="D9" s="7" t="s">
        <v>409</v>
      </c>
      <c r="E9" s="7" t="s">
        <v>416</v>
      </c>
      <c r="F9" s="7" t="s">
        <v>62</v>
      </c>
      <c r="G9" s="51">
        <v>0.5</v>
      </c>
      <c r="H9" s="51">
        <v>-1.5</v>
      </c>
      <c r="I9" s="51">
        <v>0.5</v>
      </c>
      <c r="J9" s="51">
        <v>-2.5</v>
      </c>
      <c r="K9" s="9" t="s">
        <v>429</v>
      </c>
      <c r="L9" s="9" t="s">
        <v>413</v>
      </c>
      <c r="M9" s="9" t="s">
        <v>413</v>
      </c>
    </row>
    <row r="10" spans="1:13">
      <c r="A10" s="11"/>
      <c r="B10" s="11"/>
      <c r="C10" s="10"/>
      <c r="D10" s="7"/>
      <c r="E10" s="7"/>
      <c r="F10" s="7"/>
      <c r="G10" s="11"/>
      <c r="H10" s="11"/>
      <c r="I10" s="11"/>
      <c r="J10" s="11"/>
      <c r="K10" s="9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430</v>
      </c>
      <c r="B12" s="13"/>
      <c r="C12" s="13"/>
      <c r="D12" s="13"/>
      <c r="E12" s="14"/>
      <c r="F12" s="15"/>
      <c r="G12" s="16"/>
      <c r="H12" s="12" t="s">
        <v>419</v>
      </c>
      <c r="I12" s="13"/>
      <c r="J12" s="13"/>
      <c r="K12" s="14"/>
      <c r="L12" s="54"/>
      <c r="M12" s="20"/>
    </row>
    <row r="13" ht="32" customHeight="1" spans="1:13">
      <c r="A13" s="17" t="s">
        <v>431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433</v>
      </c>
      <c r="B2" s="5" t="s">
        <v>398</v>
      </c>
      <c r="C2" s="5" t="s">
        <v>394</v>
      </c>
      <c r="D2" s="5" t="s">
        <v>395</v>
      </c>
      <c r="E2" s="5" t="s">
        <v>396</v>
      </c>
      <c r="F2" s="5" t="s">
        <v>397</v>
      </c>
      <c r="G2" s="32" t="s">
        <v>434</v>
      </c>
      <c r="H2" s="33"/>
      <c r="I2" s="49"/>
      <c r="J2" s="32" t="s">
        <v>435</v>
      </c>
      <c r="K2" s="33"/>
      <c r="L2" s="49"/>
      <c r="M2" s="32" t="s">
        <v>436</v>
      </c>
      <c r="N2" s="33"/>
      <c r="O2" s="49"/>
      <c r="P2" s="32" t="s">
        <v>437</v>
      </c>
      <c r="Q2" s="33"/>
      <c r="R2" s="49"/>
      <c r="S2" s="33" t="s">
        <v>438</v>
      </c>
      <c r="T2" s="33"/>
      <c r="U2" s="49"/>
      <c r="V2" s="27" t="s">
        <v>439</v>
      </c>
      <c r="W2" s="27" t="s">
        <v>407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440</v>
      </c>
      <c r="H3" s="4" t="s">
        <v>67</v>
      </c>
      <c r="I3" s="4" t="s">
        <v>398</v>
      </c>
      <c r="J3" s="4" t="s">
        <v>440</v>
      </c>
      <c r="K3" s="4" t="s">
        <v>67</v>
      </c>
      <c r="L3" s="4" t="s">
        <v>398</v>
      </c>
      <c r="M3" s="4" t="s">
        <v>440</v>
      </c>
      <c r="N3" s="4" t="s">
        <v>67</v>
      </c>
      <c r="O3" s="4" t="s">
        <v>398</v>
      </c>
      <c r="P3" s="4" t="s">
        <v>440</v>
      </c>
      <c r="Q3" s="4" t="s">
        <v>67</v>
      </c>
      <c r="R3" s="4" t="s">
        <v>398</v>
      </c>
      <c r="S3" s="4" t="s">
        <v>440</v>
      </c>
      <c r="T3" s="4" t="s">
        <v>67</v>
      </c>
      <c r="U3" s="4" t="s">
        <v>398</v>
      </c>
      <c r="V3" s="50"/>
      <c r="W3" s="50"/>
    </row>
    <row r="4" spans="1:23">
      <c r="A4" s="35" t="s">
        <v>441</v>
      </c>
      <c r="B4" s="36" t="s">
        <v>442</v>
      </c>
      <c r="C4" s="37"/>
      <c r="D4" s="37"/>
      <c r="E4" s="37"/>
      <c r="F4" s="3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ht="16.5" spans="1:23">
      <c r="A5" s="39"/>
      <c r="B5" s="40"/>
      <c r="C5" s="41"/>
      <c r="D5" s="41"/>
      <c r="E5" s="41"/>
      <c r="F5" s="42"/>
      <c r="G5" s="32" t="s">
        <v>443</v>
      </c>
      <c r="H5" s="33"/>
      <c r="I5" s="49"/>
      <c r="J5" s="32" t="s">
        <v>444</v>
      </c>
      <c r="K5" s="33"/>
      <c r="L5" s="49"/>
      <c r="M5" s="32" t="s">
        <v>445</v>
      </c>
      <c r="N5" s="33"/>
      <c r="O5" s="49"/>
      <c r="P5" s="32" t="s">
        <v>446</v>
      </c>
      <c r="Q5" s="33"/>
      <c r="R5" s="49"/>
      <c r="S5" s="33" t="s">
        <v>447</v>
      </c>
      <c r="T5" s="33"/>
      <c r="U5" s="49"/>
      <c r="V5" s="19"/>
      <c r="W5" s="19"/>
    </row>
    <row r="6" ht="16.5" spans="1:23">
      <c r="A6" s="39"/>
      <c r="B6" s="40"/>
      <c r="C6" s="41"/>
      <c r="D6" s="41"/>
      <c r="E6" s="41"/>
      <c r="F6" s="42"/>
      <c r="G6" s="4" t="s">
        <v>440</v>
      </c>
      <c r="H6" s="4" t="s">
        <v>67</v>
      </c>
      <c r="I6" s="4" t="s">
        <v>398</v>
      </c>
      <c r="J6" s="4" t="s">
        <v>440</v>
      </c>
      <c r="K6" s="4" t="s">
        <v>67</v>
      </c>
      <c r="L6" s="4" t="s">
        <v>398</v>
      </c>
      <c r="M6" s="4" t="s">
        <v>440</v>
      </c>
      <c r="N6" s="4" t="s">
        <v>67</v>
      </c>
      <c r="O6" s="4" t="s">
        <v>398</v>
      </c>
      <c r="P6" s="4" t="s">
        <v>440</v>
      </c>
      <c r="Q6" s="4" t="s">
        <v>67</v>
      </c>
      <c r="R6" s="4" t="s">
        <v>398</v>
      </c>
      <c r="S6" s="4" t="s">
        <v>440</v>
      </c>
      <c r="T6" s="4" t="s">
        <v>67</v>
      </c>
      <c r="U6" s="4" t="s">
        <v>398</v>
      </c>
      <c r="V6" s="19"/>
      <c r="W6" s="19"/>
    </row>
    <row r="7" spans="1:23">
      <c r="A7" s="43"/>
      <c r="B7" s="44"/>
      <c r="C7" s="45"/>
      <c r="D7" s="45"/>
      <c r="E7" s="45"/>
      <c r="F7" s="46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47"/>
      <c r="B8" s="47"/>
      <c r="C8" s="47"/>
      <c r="D8" s="47"/>
      <c r="E8" s="47"/>
      <c r="F8" s="4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8"/>
      <c r="B9" s="48"/>
      <c r="C9" s="48"/>
      <c r="D9" s="48"/>
      <c r="E9" s="48"/>
      <c r="F9" s="4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448</v>
      </c>
      <c r="B11" s="13"/>
      <c r="C11" s="13"/>
      <c r="D11" s="13"/>
      <c r="E11" s="14"/>
      <c r="F11" s="15"/>
      <c r="G11" s="16"/>
      <c r="H11" s="31"/>
      <c r="I11" s="31"/>
      <c r="J11" s="12" t="s">
        <v>449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17" t="s">
        <v>450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8" sqref="G2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452</v>
      </c>
      <c r="B2" s="27" t="s">
        <v>394</v>
      </c>
      <c r="C2" s="27" t="s">
        <v>395</v>
      </c>
      <c r="D2" s="27" t="s">
        <v>396</v>
      </c>
      <c r="E2" s="27" t="s">
        <v>397</v>
      </c>
      <c r="F2" s="27" t="s">
        <v>398</v>
      </c>
      <c r="G2" s="26" t="s">
        <v>453</v>
      </c>
      <c r="H2" s="26" t="s">
        <v>454</v>
      </c>
      <c r="I2" s="26" t="s">
        <v>455</v>
      </c>
      <c r="J2" s="26" t="s">
        <v>454</v>
      </c>
      <c r="K2" s="26" t="s">
        <v>456</v>
      </c>
      <c r="L2" s="26" t="s">
        <v>454</v>
      </c>
      <c r="M2" s="27" t="s">
        <v>439</v>
      </c>
      <c r="N2" s="27" t="s">
        <v>407</v>
      </c>
    </row>
    <row r="3" spans="1:14">
      <c r="A3" s="1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6.5" spans="1:14">
      <c r="A4" s="28" t="s">
        <v>452</v>
      </c>
      <c r="B4" s="29" t="s">
        <v>457</v>
      </c>
      <c r="C4" s="29" t="s">
        <v>440</v>
      </c>
      <c r="D4" s="29" t="s">
        <v>396</v>
      </c>
      <c r="E4" s="27" t="s">
        <v>397</v>
      </c>
      <c r="F4" s="27" t="s">
        <v>398</v>
      </c>
      <c r="G4" s="26" t="s">
        <v>453</v>
      </c>
      <c r="H4" s="26" t="s">
        <v>454</v>
      </c>
      <c r="I4" s="26" t="s">
        <v>455</v>
      </c>
      <c r="J4" s="26" t="s">
        <v>454</v>
      </c>
      <c r="K4" s="26" t="s">
        <v>456</v>
      </c>
      <c r="L4" s="26" t="s">
        <v>454</v>
      </c>
      <c r="M4" s="27" t="s">
        <v>439</v>
      </c>
      <c r="N4" s="27" t="s">
        <v>407</v>
      </c>
    </row>
    <row r="5" spans="1:14">
      <c r="A5" s="11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1"/>
      <c r="B6" s="19"/>
      <c r="C6" s="30" t="s">
        <v>458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448</v>
      </c>
      <c r="B11" s="13"/>
      <c r="C11" s="13"/>
      <c r="D11" s="14"/>
      <c r="E11" s="15"/>
      <c r="F11" s="31"/>
      <c r="G11" s="16"/>
      <c r="H11" s="31"/>
      <c r="I11" s="12" t="s">
        <v>459</v>
      </c>
      <c r="J11" s="13"/>
      <c r="K11" s="13"/>
      <c r="L11" s="13"/>
      <c r="M11" s="13"/>
      <c r="N11" s="20"/>
    </row>
    <row r="12" ht="48" customHeight="1" spans="1:14">
      <c r="A12" s="17" t="s">
        <v>460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393</v>
      </c>
      <c r="B2" s="5" t="s">
        <v>398</v>
      </c>
      <c r="C2" s="5" t="s">
        <v>440</v>
      </c>
      <c r="D2" s="5" t="s">
        <v>396</v>
      </c>
      <c r="E2" s="5" t="s">
        <v>397</v>
      </c>
      <c r="F2" s="4" t="s">
        <v>462</v>
      </c>
      <c r="G2" s="4" t="s">
        <v>423</v>
      </c>
      <c r="H2" s="21" t="s">
        <v>424</v>
      </c>
      <c r="I2" s="24" t="s">
        <v>426</v>
      </c>
    </row>
    <row r="3" s="1" customFormat="1" ht="16.5" spans="1:9">
      <c r="A3" s="4"/>
      <c r="B3" s="22"/>
      <c r="C3" s="22"/>
      <c r="D3" s="22"/>
      <c r="E3" s="22"/>
      <c r="F3" s="4" t="s">
        <v>463</v>
      </c>
      <c r="G3" s="4" t="s">
        <v>427</v>
      </c>
      <c r="H3" s="23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464</v>
      </c>
      <c r="E5" s="7"/>
      <c r="F5" s="9"/>
      <c r="G5" s="9"/>
      <c r="H5" s="9"/>
      <c r="I5" s="9"/>
    </row>
    <row r="6" spans="1:9">
      <c r="A6" s="11"/>
      <c r="B6" s="11"/>
      <c r="C6" s="19"/>
      <c r="D6" s="19"/>
      <c r="E6" s="19"/>
      <c r="F6" s="19"/>
      <c r="G6" s="19"/>
      <c r="H6" s="19"/>
      <c r="I6" s="19"/>
    </row>
    <row r="7" spans="1:9">
      <c r="A7" s="11"/>
      <c r="B7" s="11"/>
      <c r="C7" s="19"/>
      <c r="D7" s="19"/>
      <c r="E7" s="19"/>
      <c r="F7" s="19"/>
      <c r="G7" s="19"/>
      <c r="H7" s="19"/>
      <c r="I7" s="1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465</v>
      </c>
      <c r="B12" s="13"/>
      <c r="C12" s="13"/>
      <c r="D12" s="14"/>
      <c r="E12" s="15"/>
      <c r="F12" s="12" t="s">
        <v>466</v>
      </c>
      <c r="G12" s="13"/>
      <c r="H12" s="14"/>
      <c r="I12" s="20"/>
    </row>
    <row r="13" ht="32" customHeight="1" spans="1:9">
      <c r="A13" s="17" t="s">
        <v>467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20" sqref="I2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433</v>
      </c>
      <c r="B2" s="5" t="s">
        <v>398</v>
      </c>
      <c r="C2" s="5" t="s">
        <v>394</v>
      </c>
      <c r="D2" s="5" t="s">
        <v>395</v>
      </c>
      <c r="E2" s="5" t="s">
        <v>396</v>
      </c>
      <c r="F2" s="5" t="s">
        <v>397</v>
      </c>
      <c r="G2" s="4" t="s">
        <v>469</v>
      </c>
      <c r="H2" s="4" t="s">
        <v>470</v>
      </c>
      <c r="I2" s="4" t="s">
        <v>471</v>
      </c>
      <c r="J2" s="4" t="s">
        <v>472</v>
      </c>
      <c r="K2" s="5" t="s">
        <v>439</v>
      </c>
      <c r="L2" s="5" t="s">
        <v>407</v>
      </c>
    </row>
    <row r="3" spans="1:12">
      <c r="A3" s="6" t="s">
        <v>441</v>
      </c>
      <c r="B3" s="7" t="s">
        <v>411</v>
      </c>
      <c r="C3" s="8">
        <v>951130008</v>
      </c>
      <c r="D3" s="7" t="s">
        <v>409</v>
      </c>
      <c r="E3" s="7" t="s">
        <v>410</v>
      </c>
      <c r="F3" s="7" t="s">
        <v>62</v>
      </c>
      <c r="G3" s="9" t="s">
        <v>473</v>
      </c>
      <c r="H3" s="9" t="s">
        <v>474</v>
      </c>
      <c r="I3" s="19"/>
      <c r="J3" s="19"/>
      <c r="K3" s="9" t="s">
        <v>412</v>
      </c>
      <c r="L3" s="9" t="s">
        <v>413</v>
      </c>
    </row>
    <row r="4" spans="1:12">
      <c r="A4" s="6" t="s">
        <v>475</v>
      </c>
      <c r="B4" s="7" t="s">
        <v>411</v>
      </c>
      <c r="C4" s="8">
        <v>260227381</v>
      </c>
      <c r="D4" s="7" t="s">
        <v>409</v>
      </c>
      <c r="E4" s="7" t="s">
        <v>414</v>
      </c>
      <c r="F4" s="7" t="s">
        <v>62</v>
      </c>
      <c r="G4" s="9" t="s">
        <v>473</v>
      </c>
      <c r="H4" s="9" t="s">
        <v>474</v>
      </c>
      <c r="I4" s="19"/>
      <c r="J4" s="19"/>
      <c r="K4" s="9" t="s">
        <v>412</v>
      </c>
      <c r="L4" s="9" t="s">
        <v>413</v>
      </c>
    </row>
    <row r="5" spans="1:12">
      <c r="A5" s="6" t="s">
        <v>476</v>
      </c>
      <c r="B5" s="7" t="s">
        <v>411</v>
      </c>
      <c r="C5" s="10" t="s">
        <v>415</v>
      </c>
      <c r="D5" s="7" t="s">
        <v>409</v>
      </c>
      <c r="E5" s="7" t="s">
        <v>416</v>
      </c>
      <c r="F5" s="7" t="s">
        <v>62</v>
      </c>
      <c r="G5" s="9" t="s">
        <v>473</v>
      </c>
      <c r="H5" s="9" t="s">
        <v>474</v>
      </c>
      <c r="I5" s="19"/>
      <c r="J5" s="19"/>
      <c r="K5" s="9" t="s">
        <v>412</v>
      </c>
      <c r="L5" s="9" t="s">
        <v>413</v>
      </c>
    </row>
    <row r="6" spans="1:12">
      <c r="A6" s="6" t="s">
        <v>477</v>
      </c>
      <c r="B6" s="7" t="s">
        <v>411</v>
      </c>
      <c r="C6" s="8">
        <v>951130008</v>
      </c>
      <c r="D6" s="7" t="s">
        <v>409</v>
      </c>
      <c r="E6" s="7" t="s">
        <v>410</v>
      </c>
      <c r="F6" s="7" t="s">
        <v>62</v>
      </c>
      <c r="G6" s="9" t="s">
        <v>478</v>
      </c>
      <c r="H6" s="9" t="s">
        <v>479</v>
      </c>
      <c r="I6" s="19"/>
      <c r="J6" s="19"/>
      <c r="K6" s="9" t="s">
        <v>412</v>
      </c>
      <c r="L6" s="9" t="s">
        <v>413</v>
      </c>
    </row>
    <row r="7" spans="1:12">
      <c r="A7" s="6" t="s">
        <v>480</v>
      </c>
      <c r="B7" s="7" t="s">
        <v>411</v>
      </c>
      <c r="C7" s="8">
        <v>260227381</v>
      </c>
      <c r="D7" s="7" t="s">
        <v>409</v>
      </c>
      <c r="E7" s="7" t="s">
        <v>414</v>
      </c>
      <c r="F7" s="7" t="s">
        <v>62</v>
      </c>
      <c r="G7" s="9" t="s">
        <v>478</v>
      </c>
      <c r="H7" s="9" t="s">
        <v>479</v>
      </c>
      <c r="I7" s="11"/>
      <c r="J7" s="11"/>
      <c r="K7" s="9" t="s">
        <v>412</v>
      </c>
      <c r="L7" s="9" t="s">
        <v>413</v>
      </c>
    </row>
    <row r="8" spans="1:12">
      <c r="A8" s="6" t="s">
        <v>481</v>
      </c>
      <c r="B8" s="7" t="s">
        <v>411</v>
      </c>
      <c r="C8" s="10" t="s">
        <v>415</v>
      </c>
      <c r="D8" s="7" t="s">
        <v>409</v>
      </c>
      <c r="E8" s="7" t="s">
        <v>416</v>
      </c>
      <c r="F8" s="7" t="s">
        <v>62</v>
      </c>
      <c r="G8" s="9" t="s">
        <v>478</v>
      </c>
      <c r="H8" s="9" t="s">
        <v>479</v>
      </c>
      <c r="I8" s="11"/>
      <c r="J8" s="11"/>
      <c r="K8" s="9" t="s">
        <v>412</v>
      </c>
      <c r="L8" s="9" t="s">
        <v>413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482</v>
      </c>
      <c r="B11" s="13"/>
      <c r="C11" s="13"/>
      <c r="D11" s="13"/>
      <c r="E11" s="14"/>
      <c r="F11" s="15"/>
      <c r="G11" s="16"/>
      <c r="H11" s="12" t="s">
        <v>483</v>
      </c>
      <c r="I11" s="13"/>
      <c r="J11" s="13"/>
      <c r="K11" s="13"/>
      <c r="L11" s="20"/>
    </row>
    <row r="12" ht="67" customHeight="1" spans="1:12">
      <c r="A12" s="17" t="s">
        <v>484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6" t="s">
        <v>35</v>
      </c>
      <c r="C2" s="377"/>
      <c r="D2" s="377"/>
      <c r="E2" s="377"/>
      <c r="F2" s="377"/>
      <c r="G2" s="377"/>
      <c r="H2" s="377"/>
      <c r="I2" s="391"/>
    </row>
    <row r="3" ht="28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92"/>
    </row>
    <row r="4" ht="28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4" t="s">
        <v>41</v>
      </c>
      <c r="G4" s="384" t="s">
        <v>42</v>
      </c>
      <c r="H4" s="379" t="s">
        <v>41</v>
      </c>
      <c r="I4" s="393" t="s">
        <v>42</v>
      </c>
    </row>
    <row r="5" ht="28" customHeight="1" spans="2:9">
      <c r="B5" s="385" t="s">
        <v>43</v>
      </c>
      <c r="C5" s="11">
        <v>13</v>
      </c>
      <c r="D5" s="11">
        <v>0</v>
      </c>
      <c r="E5" s="11">
        <v>1</v>
      </c>
      <c r="F5" s="386">
        <v>0</v>
      </c>
      <c r="G5" s="386">
        <v>1</v>
      </c>
      <c r="H5" s="11">
        <v>1</v>
      </c>
      <c r="I5" s="394">
        <v>2</v>
      </c>
    </row>
    <row r="6" ht="28" customHeight="1" spans="2:9">
      <c r="B6" s="385" t="s">
        <v>44</v>
      </c>
      <c r="C6" s="11">
        <v>20</v>
      </c>
      <c r="D6" s="11">
        <v>0</v>
      </c>
      <c r="E6" s="11">
        <v>1</v>
      </c>
      <c r="F6" s="386">
        <v>1</v>
      </c>
      <c r="G6" s="386">
        <v>2</v>
      </c>
      <c r="H6" s="11">
        <v>2</v>
      </c>
      <c r="I6" s="394">
        <v>3</v>
      </c>
    </row>
    <row r="7" ht="28" customHeight="1" spans="2:9">
      <c r="B7" s="385" t="s">
        <v>45</v>
      </c>
      <c r="C7" s="11">
        <v>32</v>
      </c>
      <c r="D7" s="11">
        <v>0</v>
      </c>
      <c r="E7" s="11">
        <v>1</v>
      </c>
      <c r="F7" s="386">
        <v>2</v>
      </c>
      <c r="G7" s="386">
        <v>3</v>
      </c>
      <c r="H7" s="11">
        <v>3</v>
      </c>
      <c r="I7" s="394">
        <v>4</v>
      </c>
    </row>
    <row r="8" ht="28" customHeight="1" spans="2:9">
      <c r="B8" s="385" t="s">
        <v>46</v>
      </c>
      <c r="C8" s="11">
        <v>50</v>
      </c>
      <c r="D8" s="11">
        <v>1</v>
      </c>
      <c r="E8" s="11">
        <v>2</v>
      </c>
      <c r="F8" s="386">
        <v>3</v>
      </c>
      <c r="G8" s="386">
        <v>4</v>
      </c>
      <c r="H8" s="11">
        <v>5</v>
      </c>
      <c r="I8" s="394">
        <v>6</v>
      </c>
    </row>
    <row r="9" ht="28" customHeight="1" spans="2:9">
      <c r="B9" s="385" t="s">
        <v>47</v>
      </c>
      <c r="C9" s="11">
        <v>80</v>
      </c>
      <c r="D9" s="11">
        <v>2</v>
      </c>
      <c r="E9" s="11">
        <v>3</v>
      </c>
      <c r="F9" s="386">
        <v>5</v>
      </c>
      <c r="G9" s="386">
        <v>6</v>
      </c>
      <c r="H9" s="11">
        <v>7</v>
      </c>
      <c r="I9" s="394">
        <v>8</v>
      </c>
    </row>
    <row r="10" ht="28" customHeight="1" spans="2:9">
      <c r="B10" s="385" t="s">
        <v>48</v>
      </c>
      <c r="C10" s="11">
        <v>125</v>
      </c>
      <c r="D10" s="11">
        <v>3</v>
      </c>
      <c r="E10" s="11">
        <v>4</v>
      </c>
      <c r="F10" s="386">
        <v>7</v>
      </c>
      <c r="G10" s="386">
        <v>8</v>
      </c>
      <c r="H10" s="11">
        <v>10</v>
      </c>
      <c r="I10" s="394">
        <v>11</v>
      </c>
    </row>
    <row r="11" ht="28" customHeight="1" spans="2:9">
      <c r="B11" s="385" t="s">
        <v>49</v>
      </c>
      <c r="C11" s="11">
        <v>200</v>
      </c>
      <c r="D11" s="11">
        <v>5</v>
      </c>
      <c r="E11" s="11">
        <v>6</v>
      </c>
      <c r="F11" s="386">
        <v>10</v>
      </c>
      <c r="G11" s="386">
        <v>11</v>
      </c>
      <c r="H11" s="11">
        <v>14</v>
      </c>
      <c r="I11" s="394">
        <v>15</v>
      </c>
    </row>
    <row r="12" ht="28" customHeight="1" spans="2:9">
      <c r="B12" s="387" t="s">
        <v>50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51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12" workbookViewId="0">
      <selection activeCell="D57" sqref="D57:D58"/>
    </sheetView>
  </sheetViews>
  <sheetFormatPr defaultColWidth="10.3333333333333" defaultRowHeight="16.5" customHeight="1"/>
  <cols>
    <col min="1" max="1" width="11.0833333333333" style="188" customWidth="1"/>
    <col min="2" max="9" width="10.3333333333333" style="188"/>
    <col min="10" max="10" width="8.83333333333333" style="188" customWidth="1"/>
    <col min="11" max="11" width="12" style="188" customWidth="1"/>
    <col min="12" max="16384" width="10.3333333333333" style="188"/>
  </cols>
  <sheetData>
    <row r="1" s="188" customFormat="1" ht="21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="188" customFormat="1" ht="15" spans="1:11">
      <c r="A2" s="190" t="s">
        <v>53</v>
      </c>
      <c r="B2" s="94" t="s">
        <v>54</v>
      </c>
      <c r="C2" s="94"/>
      <c r="D2" s="191" t="s">
        <v>55</v>
      </c>
      <c r="E2" s="191"/>
      <c r="F2" s="94" t="s">
        <v>56</v>
      </c>
      <c r="G2" s="94"/>
      <c r="H2" s="192" t="s">
        <v>57</v>
      </c>
      <c r="I2" s="273" t="s">
        <v>56</v>
      </c>
      <c r="J2" s="273"/>
      <c r="K2" s="274"/>
    </row>
    <row r="3" s="188" customFormat="1" ht="14.25" spans="1:11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s="188" customFormat="1" ht="14.25" spans="1:11">
      <c r="A4" s="199" t="s">
        <v>61</v>
      </c>
      <c r="B4" s="68" t="s">
        <v>62</v>
      </c>
      <c r="C4" s="69"/>
      <c r="D4" s="199" t="s">
        <v>63</v>
      </c>
      <c r="E4" s="200"/>
      <c r="F4" s="201">
        <v>46147</v>
      </c>
      <c r="G4" s="202"/>
      <c r="H4" s="199" t="s">
        <v>64</v>
      </c>
      <c r="I4" s="200"/>
      <c r="J4" s="226" t="s">
        <v>65</v>
      </c>
      <c r="K4" s="275" t="s">
        <v>66</v>
      </c>
    </row>
    <row r="5" s="188" customFormat="1" ht="14.25" spans="1:11">
      <c r="A5" s="203" t="s">
        <v>67</v>
      </c>
      <c r="B5" s="68" t="s">
        <v>68</v>
      </c>
      <c r="C5" s="69"/>
      <c r="D5" s="199" t="s">
        <v>69</v>
      </c>
      <c r="E5" s="200"/>
      <c r="F5" s="201">
        <v>46124</v>
      </c>
      <c r="G5" s="202"/>
      <c r="H5" s="199" t="s">
        <v>70</v>
      </c>
      <c r="I5" s="200"/>
      <c r="J5" s="226" t="s">
        <v>65</v>
      </c>
      <c r="K5" s="275" t="s">
        <v>66</v>
      </c>
    </row>
    <row r="6" s="188" customFormat="1" ht="14.25" spans="1:11">
      <c r="A6" s="199" t="s">
        <v>71</v>
      </c>
      <c r="B6" s="206">
        <v>3</v>
      </c>
      <c r="C6" s="207">
        <v>8</v>
      </c>
      <c r="D6" s="203" t="s">
        <v>72</v>
      </c>
      <c r="E6" s="228"/>
      <c r="F6" s="201">
        <v>46130</v>
      </c>
      <c r="G6" s="202"/>
      <c r="H6" s="199" t="s">
        <v>73</v>
      </c>
      <c r="I6" s="200"/>
      <c r="J6" s="226" t="s">
        <v>65</v>
      </c>
      <c r="K6" s="275" t="s">
        <v>66</v>
      </c>
    </row>
    <row r="7" s="188" customFormat="1" ht="14.25" spans="1:11">
      <c r="A7" s="199" t="s">
        <v>74</v>
      </c>
      <c r="B7" s="209" t="s">
        <v>75</v>
      </c>
      <c r="C7" s="210"/>
      <c r="D7" s="203" t="s">
        <v>76</v>
      </c>
      <c r="E7" s="227"/>
      <c r="F7" s="201">
        <v>46135</v>
      </c>
      <c r="G7" s="202"/>
      <c r="H7" s="199" t="s">
        <v>77</v>
      </c>
      <c r="I7" s="200"/>
      <c r="J7" s="226" t="s">
        <v>65</v>
      </c>
      <c r="K7" s="275" t="s">
        <v>66</v>
      </c>
    </row>
    <row r="8" s="188" customFormat="1" ht="15" spans="1:11">
      <c r="A8" s="212" t="s">
        <v>78</v>
      </c>
      <c r="B8" s="213"/>
      <c r="C8" s="214"/>
      <c r="D8" s="215" t="s">
        <v>79</v>
      </c>
      <c r="E8" s="216"/>
      <c r="F8" s="217">
        <v>46137</v>
      </c>
      <c r="G8" s="218"/>
      <c r="H8" s="215" t="s">
        <v>80</v>
      </c>
      <c r="I8" s="216"/>
      <c r="J8" s="234" t="s">
        <v>65</v>
      </c>
      <c r="K8" s="284" t="s">
        <v>66</v>
      </c>
    </row>
    <row r="9" s="188" customFormat="1" ht="15" spans="1:11">
      <c r="A9" s="304" t="s">
        <v>81</v>
      </c>
      <c r="B9" s="305"/>
      <c r="C9" s="305"/>
      <c r="D9" s="305"/>
      <c r="E9" s="305"/>
      <c r="F9" s="305"/>
      <c r="G9" s="305"/>
      <c r="H9" s="305"/>
      <c r="I9" s="305"/>
      <c r="J9" s="305"/>
      <c r="K9" s="356"/>
    </row>
    <row r="10" s="188" customFormat="1" ht="15" spans="1:11">
      <c r="A10" s="306" t="s">
        <v>82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57"/>
    </row>
    <row r="11" s="188" customFormat="1" ht="14.25" spans="1:11">
      <c r="A11" s="308" t="s">
        <v>83</v>
      </c>
      <c r="B11" s="309" t="s">
        <v>84</v>
      </c>
      <c r="C11" s="310" t="s">
        <v>85</v>
      </c>
      <c r="D11" s="311"/>
      <c r="E11" s="312" t="s">
        <v>86</v>
      </c>
      <c r="F11" s="309" t="s">
        <v>84</v>
      </c>
      <c r="G11" s="310" t="s">
        <v>85</v>
      </c>
      <c r="H11" s="310" t="s">
        <v>87</v>
      </c>
      <c r="I11" s="312" t="s">
        <v>88</v>
      </c>
      <c r="J11" s="309" t="s">
        <v>84</v>
      </c>
      <c r="K11" s="358" t="s">
        <v>85</v>
      </c>
    </row>
    <row r="12" s="188" customFormat="1" ht="14.25" spans="1:11">
      <c r="A12" s="203" t="s">
        <v>89</v>
      </c>
      <c r="B12" s="225" t="s">
        <v>84</v>
      </c>
      <c r="C12" s="226" t="s">
        <v>85</v>
      </c>
      <c r="D12" s="227"/>
      <c r="E12" s="228" t="s">
        <v>90</v>
      </c>
      <c r="F12" s="225" t="s">
        <v>84</v>
      </c>
      <c r="G12" s="226" t="s">
        <v>85</v>
      </c>
      <c r="H12" s="226" t="s">
        <v>87</v>
      </c>
      <c r="I12" s="228" t="s">
        <v>91</v>
      </c>
      <c r="J12" s="225" t="s">
        <v>84</v>
      </c>
      <c r="K12" s="275" t="s">
        <v>85</v>
      </c>
    </row>
    <row r="13" s="188" customFormat="1" ht="14.25" spans="1:11">
      <c r="A13" s="203" t="s">
        <v>92</v>
      </c>
      <c r="B13" s="225" t="s">
        <v>84</v>
      </c>
      <c r="C13" s="226" t="s">
        <v>85</v>
      </c>
      <c r="D13" s="227"/>
      <c r="E13" s="228" t="s">
        <v>93</v>
      </c>
      <c r="F13" s="226" t="s">
        <v>94</v>
      </c>
      <c r="G13" s="226" t="s">
        <v>95</v>
      </c>
      <c r="H13" s="226" t="s">
        <v>87</v>
      </c>
      <c r="I13" s="228" t="s">
        <v>96</v>
      </c>
      <c r="J13" s="225" t="s">
        <v>84</v>
      </c>
      <c r="K13" s="275" t="s">
        <v>85</v>
      </c>
    </row>
    <row r="14" s="188" customFormat="1" ht="15" spans="1:11">
      <c r="A14" s="215" t="s">
        <v>97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77"/>
    </row>
    <row r="15" s="188" customFormat="1" ht="15" spans="1:11">
      <c r="A15" s="306" t="s">
        <v>98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57"/>
    </row>
    <row r="16" s="188" customFormat="1" ht="14.25" spans="1:11">
      <c r="A16" s="313" t="s">
        <v>99</v>
      </c>
      <c r="B16" s="310" t="s">
        <v>94</v>
      </c>
      <c r="C16" s="310" t="s">
        <v>95</v>
      </c>
      <c r="D16" s="314"/>
      <c r="E16" s="315" t="s">
        <v>100</v>
      </c>
      <c r="F16" s="310" t="s">
        <v>94</v>
      </c>
      <c r="G16" s="310" t="s">
        <v>95</v>
      </c>
      <c r="H16" s="316"/>
      <c r="I16" s="315" t="s">
        <v>101</v>
      </c>
      <c r="J16" s="310" t="s">
        <v>94</v>
      </c>
      <c r="K16" s="358" t="s">
        <v>95</v>
      </c>
    </row>
    <row r="17" s="188" customFormat="1" customHeight="1" spans="1:22">
      <c r="A17" s="208" t="s">
        <v>102</v>
      </c>
      <c r="B17" s="226" t="s">
        <v>94</v>
      </c>
      <c r="C17" s="226" t="s">
        <v>95</v>
      </c>
      <c r="D17" s="317"/>
      <c r="E17" s="249" t="s">
        <v>103</v>
      </c>
      <c r="F17" s="226" t="s">
        <v>94</v>
      </c>
      <c r="G17" s="226" t="s">
        <v>95</v>
      </c>
      <c r="H17" s="318"/>
      <c r="I17" s="249" t="s">
        <v>104</v>
      </c>
      <c r="J17" s="226" t="s">
        <v>94</v>
      </c>
      <c r="K17" s="275" t="s">
        <v>95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s="188" customFormat="1" ht="18" customHeight="1" spans="1:11">
      <c r="A18" s="319" t="s">
        <v>105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60"/>
    </row>
    <row r="19" s="302" customFormat="1" ht="18" customHeight="1" spans="1:11">
      <c r="A19" s="306" t="s">
        <v>106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57"/>
    </row>
    <row r="20" s="188" customFormat="1" customHeight="1" spans="1:11">
      <c r="A20" s="321" t="s">
        <v>107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61"/>
    </row>
    <row r="21" s="188" customFormat="1" ht="21.75" customHeight="1" spans="1:11">
      <c r="A21" s="323" t="s">
        <v>108</v>
      </c>
      <c r="B21" s="324" t="s">
        <v>109</v>
      </c>
      <c r="C21" s="324" t="s">
        <v>110</v>
      </c>
      <c r="D21" s="324" t="s">
        <v>111</v>
      </c>
      <c r="E21" s="324" t="s">
        <v>112</v>
      </c>
      <c r="F21" s="324" t="s">
        <v>113</v>
      </c>
      <c r="G21" s="324" t="s">
        <v>114</v>
      </c>
      <c r="H21" s="249"/>
      <c r="I21" s="249"/>
      <c r="J21" s="249"/>
      <c r="K21" s="287" t="s">
        <v>115</v>
      </c>
    </row>
    <row r="22" s="188" customFormat="1" customHeight="1" spans="1:11">
      <c r="A22" s="325" t="s">
        <v>116</v>
      </c>
      <c r="B22" s="326">
        <v>1</v>
      </c>
      <c r="C22" s="326">
        <v>1</v>
      </c>
      <c r="D22" s="326">
        <v>1</v>
      </c>
      <c r="E22" s="326">
        <v>1</v>
      </c>
      <c r="F22" s="326">
        <v>1</v>
      </c>
      <c r="G22" s="326">
        <v>1</v>
      </c>
      <c r="H22" s="327"/>
      <c r="I22" s="327"/>
      <c r="J22" s="327"/>
      <c r="K22" s="362" t="s">
        <v>117</v>
      </c>
    </row>
    <row r="23" s="188" customFormat="1" customHeight="1" spans="1:11">
      <c r="A23" s="325" t="s">
        <v>118</v>
      </c>
      <c r="B23" s="326">
        <v>1</v>
      </c>
      <c r="C23" s="326">
        <v>1</v>
      </c>
      <c r="D23" s="326">
        <v>1</v>
      </c>
      <c r="E23" s="326">
        <v>1</v>
      </c>
      <c r="F23" s="326">
        <v>1</v>
      </c>
      <c r="G23" s="326">
        <v>1</v>
      </c>
      <c r="H23" s="327"/>
      <c r="I23" s="327"/>
      <c r="J23" s="327"/>
      <c r="K23" s="362" t="s">
        <v>117</v>
      </c>
    </row>
    <row r="24" s="188" customFormat="1" customHeight="1" spans="1:11">
      <c r="A24" s="325" t="s">
        <v>119</v>
      </c>
      <c r="B24" s="326">
        <v>1</v>
      </c>
      <c r="C24" s="326">
        <v>1</v>
      </c>
      <c r="D24" s="326">
        <v>1</v>
      </c>
      <c r="E24" s="326">
        <v>1</v>
      </c>
      <c r="F24" s="326">
        <v>1</v>
      </c>
      <c r="G24" s="326">
        <v>1</v>
      </c>
      <c r="H24" s="327"/>
      <c r="I24" s="327"/>
      <c r="J24" s="327"/>
      <c r="K24" s="362" t="s">
        <v>117</v>
      </c>
    </row>
    <row r="25" s="188" customFormat="1" customHeight="1" spans="1:11">
      <c r="A25" s="325"/>
      <c r="B25" s="326"/>
      <c r="C25" s="326"/>
      <c r="D25" s="326"/>
      <c r="E25" s="326"/>
      <c r="F25" s="326"/>
      <c r="G25" s="326"/>
      <c r="H25" s="327"/>
      <c r="I25" s="327"/>
      <c r="J25" s="327"/>
      <c r="K25" s="362"/>
    </row>
    <row r="26" s="188" customFormat="1" customHeight="1" spans="1:11">
      <c r="A26" s="328"/>
      <c r="B26" s="327"/>
      <c r="C26" s="327"/>
      <c r="D26" s="327"/>
      <c r="E26" s="327"/>
      <c r="F26" s="327"/>
      <c r="G26" s="327"/>
      <c r="H26" s="327"/>
      <c r="I26" s="327"/>
      <c r="J26" s="327"/>
      <c r="K26" s="363"/>
    </row>
    <row r="27" s="188" customFormat="1" customHeight="1" spans="1:11">
      <c r="A27" s="329"/>
      <c r="B27" s="327"/>
      <c r="C27" s="327"/>
      <c r="D27" s="327"/>
      <c r="E27" s="327"/>
      <c r="F27" s="327"/>
      <c r="G27" s="327"/>
      <c r="H27" s="327"/>
      <c r="I27" s="327"/>
      <c r="J27" s="327"/>
      <c r="K27" s="363"/>
    </row>
    <row r="28" s="188" customFormat="1" customHeight="1" spans="1:11">
      <c r="A28" s="329"/>
      <c r="B28" s="327"/>
      <c r="C28" s="327"/>
      <c r="D28" s="327"/>
      <c r="E28" s="327"/>
      <c r="F28" s="327"/>
      <c r="G28" s="327"/>
      <c r="H28" s="327"/>
      <c r="I28" s="327"/>
      <c r="J28" s="327"/>
      <c r="K28" s="363"/>
    </row>
    <row r="29" s="188" customFormat="1" ht="18" customHeight="1" spans="1:11">
      <c r="A29" s="330" t="s">
        <v>120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64"/>
    </row>
    <row r="30" s="188" customFormat="1" ht="18.75" customHeight="1" spans="1:11">
      <c r="A30" s="332" t="s">
        <v>121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65"/>
    </row>
    <row r="31" s="188" customFormat="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6"/>
    </row>
    <row r="32" s="188" customFormat="1" ht="18" customHeight="1" spans="1:11">
      <c r="A32" s="330" t="s">
        <v>122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64"/>
    </row>
    <row r="33" s="188" customFormat="1" ht="14.25" spans="1:11">
      <c r="A33" s="336" t="s">
        <v>123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7"/>
    </row>
    <row r="34" s="188" customFormat="1" ht="15" spans="1:11">
      <c r="A34" s="106" t="s">
        <v>124</v>
      </c>
      <c r="B34" s="108"/>
      <c r="C34" s="226" t="s">
        <v>65</v>
      </c>
      <c r="D34" s="226" t="s">
        <v>66</v>
      </c>
      <c r="E34" s="338" t="s">
        <v>125</v>
      </c>
      <c r="F34" s="339"/>
      <c r="G34" s="339"/>
      <c r="H34" s="339"/>
      <c r="I34" s="339"/>
      <c r="J34" s="339"/>
      <c r="K34" s="368"/>
    </row>
    <row r="35" s="188" customFormat="1" ht="15" spans="1:11">
      <c r="A35" s="340" t="s">
        <v>126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s="188" customFormat="1" ht="14.25" spans="1:11">
      <c r="A36" s="341" t="s">
        <v>127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69"/>
    </row>
    <row r="37" s="188" customFormat="1" ht="14.25" spans="1:11">
      <c r="A37" s="341" t="s">
        <v>128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69"/>
    </row>
    <row r="38" s="188" customFormat="1" ht="14.25" spans="1:11">
      <c r="A38" s="341" t="s">
        <v>129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70"/>
    </row>
    <row r="39" s="188" customFormat="1" ht="14.25" spans="1:11">
      <c r="A39" s="344" t="s">
        <v>130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90"/>
    </row>
    <row r="40" s="188" customFormat="1" ht="14.25" spans="1:11">
      <c r="A40" s="344"/>
      <c r="B40" s="257"/>
      <c r="C40" s="257"/>
      <c r="D40" s="257"/>
      <c r="E40" s="257"/>
      <c r="F40" s="257"/>
      <c r="G40" s="257"/>
      <c r="H40" s="257"/>
      <c r="I40" s="257"/>
      <c r="J40" s="257"/>
      <c r="K40" s="290"/>
    </row>
    <row r="41" s="188" customFormat="1" ht="14.25" spans="1:11">
      <c r="A41" s="344"/>
      <c r="B41" s="257"/>
      <c r="C41" s="257"/>
      <c r="D41" s="257"/>
      <c r="E41" s="257"/>
      <c r="F41" s="257"/>
      <c r="G41" s="257"/>
      <c r="H41" s="257"/>
      <c r="I41" s="257"/>
      <c r="J41" s="257"/>
      <c r="K41" s="290"/>
    </row>
    <row r="42" s="188" customFormat="1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90"/>
    </row>
    <row r="43" s="188" customFormat="1" ht="15" spans="1:11">
      <c r="A43" s="251" t="s">
        <v>131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8"/>
    </row>
    <row r="44" s="188" customFormat="1" ht="15" spans="1:11">
      <c r="A44" s="306" t="s">
        <v>132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57"/>
    </row>
    <row r="45" s="188" customFormat="1" ht="14.25" spans="1:11">
      <c r="A45" s="313" t="s">
        <v>133</v>
      </c>
      <c r="B45" s="310" t="s">
        <v>94</v>
      </c>
      <c r="C45" s="310" t="s">
        <v>95</v>
      </c>
      <c r="D45" s="310" t="s">
        <v>87</v>
      </c>
      <c r="E45" s="315" t="s">
        <v>134</v>
      </c>
      <c r="F45" s="310" t="s">
        <v>94</v>
      </c>
      <c r="G45" s="310" t="s">
        <v>95</v>
      </c>
      <c r="H45" s="310" t="s">
        <v>87</v>
      </c>
      <c r="I45" s="315" t="s">
        <v>135</v>
      </c>
      <c r="J45" s="310" t="s">
        <v>94</v>
      </c>
      <c r="K45" s="358" t="s">
        <v>95</v>
      </c>
    </row>
    <row r="46" s="188" customFormat="1" ht="14.25" spans="1:11">
      <c r="A46" s="208" t="s">
        <v>86</v>
      </c>
      <c r="B46" s="226" t="s">
        <v>94</v>
      </c>
      <c r="C46" s="226" t="s">
        <v>95</v>
      </c>
      <c r="D46" s="226" t="s">
        <v>87</v>
      </c>
      <c r="E46" s="249" t="s">
        <v>93</v>
      </c>
      <c r="F46" s="226" t="s">
        <v>94</v>
      </c>
      <c r="G46" s="226" t="s">
        <v>95</v>
      </c>
      <c r="H46" s="226" t="s">
        <v>87</v>
      </c>
      <c r="I46" s="249" t="s">
        <v>104</v>
      </c>
      <c r="J46" s="226" t="s">
        <v>94</v>
      </c>
      <c r="K46" s="275" t="s">
        <v>95</v>
      </c>
    </row>
    <row r="47" s="188" customFormat="1" ht="15" spans="1:11">
      <c r="A47" s="215" t="s">
        <v>136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77"/>
    </row>
    <row r="48" s="188" customFormat="1" ht="15" spans="1:11">
      <c r="A48" s="340" t="s">
        <v>137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="188" customFormat="1" ht="15" spans="1:11">
      <c r="A49" s="341" t="s">
        <v>138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70"/>
    </row>
    <row r="50" s="188" customFormat="1" ht="15" spans="1:11">
      <c r="A50" s="345" t="s">
        <v>139</v>
      </c>
      <c r="B50" s="261" t="s">
        <v>140</v>
      </c>
      <c r="C50" s="261"/>
      <c r="D50" s="346" t="s">
        <v>141</v>
      </c>
      <c r="E50" s="347" t="s">
        <v>142</v>
      </c>
      <c r="F50" s="348" t="s">
        <v>143</v>
      </c>
      <c r="G50" s="349">
        <v>46126</v>
      </c>
      <c r="H50" s="350" t="s">
        <v>144</v>
      </c>
      <c r="I50" s="371"/>
      <c r="J50" s="98" t="s">
        <v>145</v>
      </c>
      <c r="K50" s="372"/>
    </row>
    <row r="51" s="188" customFormat="1" ht="15" spans="1:11">
      <c r="A51" s="340" t="s">
        <v>146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s="188" customFormat="1" ht="1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73"/>
    </row>
    <row r="53" s="188" customFormat="1" ht="15" spans="1:11">
      <c r="A53" s="345" t="s">
        <v>139</v>
      </c>
      <c r="B53" s="353"/>
      <c r="C53" s="353"/>
      <c r="D53" s="346" t="s">
        <v>141</v>
      </c>
      <c r="E53" s="354"/>
      <c r="F53" s="348" t="s">
        <v>147</v>
      </c>
      <c r="G53" s="355"/>
      <c r="H53" s="350" t="s">
        <v>144</v>
      </c>
      <c r="I53" s="371"/>
      <c r="J53" s="374"/>
      <c r="K53" s="3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abSelected="1" zoomScale="85" zoomScaleNormal="85" workbookViewId="0">
      <selection activeCell="J23" sqref="J23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9"/>
      <c r="D2" s="70" t="s">
        <v>67</v>
      </c>
      <c r="E2" s="70"/>
      <c r="F2" s="71" t="s">
        <v>68</v>
      </c>
      <c r="G2" s="71"/>
      <c r="H2" s="71"/>
      <c r="I2" s="85"/>
      <c r="J2" s="86" t="s">
        <v>57</v>
      </c>
      <c r="K2" s="71" t="s">
        <v>56</v>
      </c>
      <c r="L2" s="71"/>
      <c r="M2" s="71"/>
      <c r="N2" s="71"/>
    </row>
    <row r="3" s="63" customFormat="1" ht="19.5" customHeight="1" spans="1:14">
      <c r="A3" s="72" t="s">
        <v>149</v>
      </c>
      <c r="B3" s="73" t="s">
        <v>150</v>
      </c>
      <c r="C3" s="73"/>
      <c r="D3" s="73"/>
      <c r="E3" s="73"/>
      <c r="F3" s="73"/>
      <c r="G3" s="73"/>
      <c r="H3" s="73"/>
      <c r="I3" s="85"/>
      <c r="J3" s="72" t="s">
        <v>151</v>
      </c>
      <c r="K3" s="72"/>
      <c r="L3" s="72"/>
      <c r="M3" s="72"/>
      <c r="N3" s="72"/>
    </row>
    <row r="4" s="63" customFormat="1" ht="19.5" customHeight="1" spans="1:14">
      <c r="A4" s="72"/>
      <c r="B4" s="74" t="s">
        <v>152</v>
      </c>
      <c r="C4" s="75" t="s">
        <v>153</v>
      </c>
      <c r="D4" s="298" t="s">
        <v>154</v>
      </c>
      <c r="E4" s="75" t="s">
        <v>155</v>
      </c>
      <c r="F4" s="75" t="s">
        <v>156</v>
      </c>
      <c r="G4" s="75" t="s">
        <v>157</v>
      </c>
      <c r="H4" s="75" t="s">
        <v>158</v>
      </c>
      <c r="I4" s="85"/>
      <c r="J4" s="72" t="s">
        <v>159</v>
      </c>
      <c r="K4" s="72" t="s">
        <v>159</v>
      </c>
      <c r="L4" s="72" t="s">
        <v>159</v>
      </c>
      <c r="M4" s="72" t="s">
        <v>159</v>
      </c>
      <c r="N4" s="72" t="s">
        <v>160</v>
      </c>
    </row>
    <row r="5" s="63" customFormat="1" ht="19.5" customHeight="1" spans="1:14">
      <c r="A5" s="72"/>
      <c r="B5" s="74" t="s">
        <v>161</v>
      </c>
      <c r="C5" s="75" t="s">
        <v>162</v>
      </c>
      <c r="D5" s="298" t="s">
        <v>163</v>
      </c>
      <c r="E5" s="75" t="s">
        <v>164</v>
      </c>
      <c r="F5" s="75" t="s">
        <v>165</v>
      </c>
      <c r="G5" s="75" t="s">
        <v>166</v>
      </c>
      <c r="H5" s="75" t="s">
        <v>167</v>
      </c>
      <c r="I5" s="85"/>
      <c r="J5" s="298" t="s">
        <v>163</v>
      </c>
      <c r="K5" s="298" t="s">
        <v>163</v>
      </c>
      <c r="L5" s="298" t="s">
        <v>163</v>
      </c>
      <c r="M5" s="87" t="s">
        <v>168</v>
      </c>
      <c r="N5" s="87" t="s">
        <v>168</v>
      </c>
    </row>
    <row r="6" s="63" customFormat="1" ht="19.5" customHeight="1" spans="1:14">
      <c r="A6" s="77" t="s">
        <v>169</v>
      </c>
      <c r="B6" s="78">
        <f>C6-1</f>
        <v>66</v>
      </c>
      <c r="C6" s="78">
        <f>D6-2</f>
        <v>67</v>
      </c>
      <c r="D6" s="79">
        <v>69</v>
      </c>
      <c r="E6" s="78">
        <f>D6+2</f>
        <v>71</v>
      </c>
      <c r="F6" s="78">
        <f>E6+2</f>
        <v>73</v>
      </c>
      <c r="G6" s="78">
        <f>F6+1</f>
        <v>74</v>
      </c>
      <c r="H6" s="78">
        <f>G6+1</f>
        <v>75</v>
      </c>
      <c r="I6" s="85"/>
      <c r="J6" s="88" t="s">
        <v>170</v>
      </c>
      <c r="K6" s="88" t="s">
        <v>171</v>
      </c>
      <c r="L6" s="88" t="s">
        <v>172</v>
      </c>
      <c r="M6" s="88" t="s">
        <v>173</v>
      </c>
      <c r="N6" s="88" t="s">
        <v>174</v>
      </c>
    </row>
    <row r="7" s="63" customFormat="1" ht="19.5" customHeight="1" spans="1:14">
      <c r="A7" s="75" t="s">
        <v>175</v>
      </c>
      <c r="B7" s="78">
        <f t="shared" ref="B7:B9" si="0">C7-4</f>
        <v>100</v>
      </c>
      <c r="C7" s="78">
        <f t="shared" ref="C7:C9" si="1">D7-4</f>
        <v>104</v>
      </c>
      <c r="D7" s="79">
        <v>108</v>
      </c>
      <c r="E7" s="78">
        <f t="shared" ref="E7:E9" si="2">D7+4</f>
        <v>112</v>
      </c>
      <c r="F7" s="78">
        <f>E7+4</f>
        <v>116</v>
      </c>
      <c r="G7" s="78">
        <f t="shared" ref="G7:G9" si="3">F7+6</f>
        <v>122</v>
      </c>
      <c r="H7" s="78">
        <f>G7+6</f>
        <v>128</v>
      </c>
      <c r="I7" s="85"/>
      <c r="J7" s="88" t="s">
        <v>172</v>
      </c>
      <c r="K7" s="88" t="s">
        <v>172</v>
      </c>
      <c r="L7" s="88" t="s">
        <v>171</v>
      </c>
      <c r="M7" s="88" t="s">
        <v>176</v>
      </c>
      <c r="N7" s="88" t="s">
        <v>177</v>
      </c>
    </row>
    <row r="8" s="63" customFormat="1" ht="19.5" customHeight="1" spans="1:14">
      <c r="A8" s="75" t="s">
        <v>178</v>
      </c>
      <c r="B8" s="78">
        <f t="shared" si="0"/>
        <v>98</v>
      </c>
      <c r="C8" s="78">
        <f t="shared" si="1"/>
        <v>102</v>
      </c>
      <c r="D8" s="299">
        <v>106</v>
      </c>
      <c r="E8" s="78">
        <f t="shared" si="2"/>
        <v>110</v>
      </c>
      <c r="F8" s="78">
        <f>E8+5</f>
        <v>115</v>
      </c>
      <c r="G8" s="78">
        <f t="shared" si="3"/>
        <v>121</v>
      </c>
      <c r="H8" s="78">
        <f>G8+7</f>
        <v>128</v>
      </c>
      <c r="I8" s="85"/>
      <c r="J8" s="88" t="s">
        <v>172</v>
      </c>
      <c r="K8" s="88" t="s">
        <v>172</v>
      </c>
      <c r="L8" s="88" t="s">
        <v>171</v>
      </c>
      <c r="M8" s="88" t="s">
        <v>179</v>
      </c>
      <c r="N8" s="88" t="s">
        <v>176</v>
      </c>
    </row>
    <row r="9" s="63" customFormat="1" ht="19.5" customHeight="1" spans="1:14">
      <c r="A9" s="75" t="s">
        <v>180</v>
      </c>
      <c r="B9" s="78">
        <f t="shared" si="0"/>
        <v>98</v>
      </c>
      <c r="C9" s="78">
        <f t="shared" si="1"/>
        <v>102</v>
      </c>
      <c r="D9" s="300" t="s">
        <v>181</v>
      </c>
      <c r="E9" s="78">
        <f t="shared" si="2"/>
        <v>110</v>
      </c>
      <c r="F9" s="78">
        <f>E9+5</f>
        <v>115</v>
      </c>
      <c r="G9" s="78">
        <f t="shared" si="3"/>
        <v>121</v>
      </c>
      <c r="H9" s="78">
        <f>G9+7</f>
        <v>128</v>
      </c>
      <c r="I9" s="85"/>
      <c r="J9" s="88" t="s">
        <v>171</v>
      </c>
      <c r="K9" s="88" t="s">
        <v>171</v>
      </c>
      <c r="L9" s="88" t="s">
        <v>171</v>
      </c>
      <c r="M9" s="88" t="s">
        <v>182</v>
      </c>
      <c r="N9" s="88" t="s">
        <v>183</v>
      </c>
    </row>
    <row r="10" s="63" customFormat="1" ht="19.5" customHeight="1" spans="1:14">
      <c r="A10" s="75" t="s">
        <v>184</v>
      </c>
      <c r="B10" s="78">
        <f>C10-1.2</f>
        <v>43.1</v>
      </c>
      <c r="C10" s="78">
        <f>D10-1.2</f>
        <v>44.3</v>
      </c>
      <c r="D10" s="300" t="s">
        <v>185</v>
      </c>
      <c r="E10" s="78">
        <f>D10+1.2</f>
        <v>46.7</v>
      </c>
      <c r="F10" s="78">
        <f>E10+1.2</f>
        <v>47.9</v>
      </c>
      <c r="G10" s="78">
        <f>F10+1.4</f>
        <v>49.3</v>
      </c>
      <c r="H10" s="78">
        <f>G10+1.4</f>
        <v>50.7</v>
      </c>
      <c r="I10" s="85"/>
      <c r="J10" s="88" t="s">
        <v>186</v>
      </c>
      <c r="K10" s="88" t="s">
        <v>187</v>
      </c>
      <c r="L10" s="88" t="s">
        <v>186</v>
      </c>
      <c r="M10" s="88" t="s">
        <v>188</v>
      </c>
      <c r="N10" s="88" t="s">
        <v>189</v>
      </c>
    </row>
    <row r="11" s="63" customFormat="1" ht="19.5" customHeight="1" spans="1:14">
      <c r="A11" s="75" t="s">
        <v>190</v>
      </c>
      <c r="B11" s="79">
        <f>C11-0.5</f>
        <v>21</v>
      </c>
      <c r="C11" s="79">
        <f>D11-0.5</f>
        <v>21.5</v>
      </c>
      <c r="D11" s="79">
        <v>22</v>
      </c>
      <c r="E11" s="79">
        <f t="shared" ref="E11:H11" si="4">D11+0.5</f>
        <v>22.5</v>
      </c>
      <c r="F11" s="79">
        <f t="shared" si="4"/>
        <v>23</v>
      </c>
      <c r="G11" s="79">
        <f t="shared" si="4"/>
        <v>23.5</v>
      </c>
      <c r="H11" s="79">
        <f t="shared" si="4"/>
        <v>24</v>
      </c>
      <c r="I11" s="85"/>
      <c r="J11" s="88" t="s">
        <v>186</v>
      </c>
      <c r="K11" s="88" t="s">
        <v>191</v>
      </c>
      <c r="L11" s="88" t="s">
        <v>186</v>
      </c>
      <c r="M11" s="88" t="s">
        <v>182</v>
      </c>
      <c r="N11" s="88" t="s">
        <v>182</v>
      </c>
    </row>
    <row r="12" s="63" customFormat="1" ht="19.5" customHeight="1" spans="1:14">
      <c r="A12" s="75" t="s">
        <v>192</v>
      </c>
      <c r="B12" s="78">
        <f>C12-0.7</f>
        <v>18.1</v>
      </c>
      <c r="C12" s="78">
        <f>D12-0.7</f>
        <v>18.8</v>
      </c>
      <c r="D12" s="300" t="s">
        <v>193</v>
      </c>
      <c r="E12" s="78">
        <f>D12+0.7</f>
        <v>20.2</v>
      </c>
      <c r="F12" s="78">
        <f>E12+0.7</f>
        <v>20.9</v>
      </c>
      <c r="G12" s="78">
        <f>F12+0.95</f>
        <v>21.85</v>
      </c>
      <c r="H12" s="78">
        <f>G12+0.95</f>
        <v>22.8</v>
      </c>
      <c r="I12" s="85"/>
      <c r="J12" s="88" t="s">
        <v>191</v>
      </c>
      <c r="K12" s="88" t="s">
        <v>186</v>
      </c>
      <c r="L12" s="88" t="s">
        <v>186</v>
      </c>
      <c r="M12" s="88" t="s">
        <v>188</v>
      </c>
      <c r="N12" s="88" t="s">
        <v>194</v>
      </c>
    </row>
    <row r="13" s="63" customFormat="1" ht="19.5" customHeight="1" spans="1:14">
      <c r="A13" s="80" t="s">
        <v>195</v>
      </c>
      <c r="B13" s="81">
        <f>C13-0.4</f>
        <v>16.2</v>
      </c>
      <c r="C13" s="81">
        <f>D13-0.4</f>
        <v>16.6</v>
      </c>
      <c r="D13" s="81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186</v>
      </c>
      <c r="K13" s="88" t="s">
        <v>186</v>
      </c>
      <c r="L13" s="88" t="s">
        <v>196</v>
      </c>
      <c r="M13" s="88" t="s">
        <v>182</v>
      </c>
      <c r="N13" s="88" t="s">
        <v>197</v>
      </c>
    </row>
    <row r="14" s="63" customFormat="1" ht="19.5" customHeight="1" spans="1:14">
      <c r="A14" s="80" t="s">
        <v>198</v>
      </c>
      <c r="B14" s="79">
        <f t="shared" ref="B14:B18" si="5">C14</f>
        <v>2.5</v>
      </c>
      <c r="C14" s="79">
        <f t="shared" ref="C14:C18" si="6">D14</f>
        <v>2.5</v>
      </c>
      <c r="D14" s="79">
        <v>2.5</v>
      </c>
      <c r="E14" s="79">
        <f t="shared" ref="E14:H14" si="7">D14</f>
        <v>2.5</v>
      </c>
      <c r="F14" s="79">
        <f t="shared" si="7"/>
        <v>2.5</v>
      </c>
      <c r="G14" s="79">
        <f t="shared" si="7"/>
        <v>2.5</v>
      </c>
      <c r="H14" s="79">
        <f t="shared" si="7"/>
        <v>2.5</v>
      </c>
      <c r="I14" s="85"/>
      <c r="J14" s="88" t="s">
        <v>191</v>
      </c>
      <c r="K14" s="88" t="s">
        <v>191</v>
      </c>
      <c r="L14" s="88" t="s">
        <v>191</v>
      </c>
      <c r="M14" s="88" t="s">
        <v>191</v>
      </c>
      <c r="N14" s="88" t="s">
        <v>191</v>
      </c>
    </row>
    <row r="15" s="63" customFormat="1" ht="19.5" customHeight="1" spans="1:14">
      <c r="A15" s="75" t="s">
        <v>199</v>
      </c>
      <c r="B15" s="79">
        <f>C15-1</f>
        <v>43</v>
      </c>
      <c r="C15" s="79">
        <f>D15-1</f>
        <v>44</v>
      </c>
      <c r="D15" s="79">
        <v>45</v>
      </c>
      <c r="E15" s="79">
        <f>D15+1</f>
        <v>46</v>
      </c>
      <c r="F15" s="79">
        <f>E15+1</f>
        <v>47</v>
      </c>
      <c r="G15" s="79">
        <f>F15+1.5</f>
        <v>48.5</v>
      </c>
      <c r="H15" s="79">
        <f>G15+1.5</f>
        <v>50</v>
      </c>
      <c r="I15" s="85"/>
      <c r="J15" s="88" t="s">
        <v>191</v>
      </c>
      <c r="K15" s="88" t="s">
        <v>191</v>
      </c>
      <c r="L15" s="88" t="s">
        <v>191</v>
      </c>
      <c r="M15" s="88" t="s">
        <v>191</v>
      </c>
      <c r="N15" s="88" t="s">
        <v>191</v>
      </c>
    </row>
    <row r="16" s="63" customFormat="1" ht="19.5" customHeight="1" spans="1:14">
      <c r="A16" s="75" t="s">
        <v>200</v>
      </c>
      <c r="B16" s="79">
        <f t="shared" si="5"/>
        <v>5</v>
      </c>
      <c r="C16" s="79">
        <f t="shared" si="6"/>
        <v>5</v>
      </c>
      <c r="D16" s="79">
        <v>5</v>
      </c>
      <c r="E16" s="79">
        <f t="shared" ref="E16:H16" si="8">D16</f>
        <v>5</v>
      </c>
      <c r="F16" s="79">
        <f t="shared" si="8"/>
        <v>5</v>
      </c>
      <c r="G16" s="79">
        <f t="shared" si="8"/>
        <v>5</v>
      </c>
      <c r="H16" s="79">
        <f t="shared" si="8"/>
        <v>5</v>
      </c>
      <c r="I16" s="85"/>
      <c r="J16" s="88" t="s">
        <v>201</v>
      </c>
      <c r="K16" s="88" t="s">
        <v>191</v>
      </c>
      <c r="L16" s="88" t="s">
        <v>191</v>
      </c>
      <c r="M16" s="88" t="s">
        <v>191</v>
      </c>
      <c r="N16" s="88" t="s">
        <v>191</v>
      </c>
    </row>
    <row r="17" s="63" customFormat="1" ht="19.5" customHeight="1" spans="1:14">
      <c r="A17" s="82" t="s">
        <v>202</v>
      </c>
      <c r="B17" s="79">
        <f t="shared" si="5"/>
        <v>12</v>
      </c>
      <c r="C17" s="79">
        <f>D17-1.5</f>
        <v>12</v>
      </c>
      <c r="D17" s="301">
        <v>13.5</v>
      </c>
      <c r="E17" s="79">
        <f t="shared" ref="E17:H17" si="9">D17</f>
        <v>13.5</v>
      </c>
      <c r="F17" s="79">
        <f>E17+2</f>
        <v>15.5</v>
      </c>
      <c r="G17" s="79">
        <f t="shared" si="9"/>
        <v>15.5</v>
      </c>
      <c r="H17" s="79">
        <f t="shared" si="9"/>
        <v>15.5</v>
      </c>
      <c r="I17" s="85"/>
      <c r="J17" s="88" t="s">
        <v>191</v>
      </c>
      <c r="K17" s="88" t="s">
        <v>191</v>
      </c>
      <c r="L17" s="88" t="s">
        <v>191</v>
      </c>
      <c r="M17" s="88" t="s">
        <v>191</v>
      </c>
      <c r="N17" s="88" t="s">
        <v>191</v>
      </c>
    </row>
    <row r="18" s="63" customFormat="1" ht="19.5" customHeight="1" spans="1:14">
      <c r="A18" s="75" t="s">
        <v>203</v>
      </c>
      <c r="B18" s="79">
        <f t="shared" si="5"/>
        <v>2.5</v>
      </c>
      <c r="C18" s="79">
        <f t="shared" si="6"/>
        <v>2.5</v>
      </c>
      <c r="D18" s="79">
        <v>2.5</v>
      </c>
      <c r="E18" s="79">
        <f t="shared" ref="E18:H18" si="10">D18</f>
        <v>2.5</v>
      </c>
      <c r="F18" s="79">
        <f t="shared" si="10"/>
        <v>2.5</v>
      </c>
      <c r="G18" s="79">
        <f t="shared" si="10"/>
        <v>2.5</v>
      </c>
      <c r="H18" s="79">
        <f t="shared" si="10"/>
        <v>2.5</v>
      </c>
      <c r="I18" s="85"/>
      <c r="J18" s="88" t="s">
        <v>191</v>
      </c>
      <c r="K18" s="88" t="s">
        <v>191</v>
      </c>
      <c r="L18" s="88" t="s">
        <v>191</v>
      </c>
      <c r="M18" s="88" t="s">
        <v>191</v>
      </c>
      <c r="N18" s="88" t="s">
        <v>191</v>
      </c>
    </row>
    <row r="19" s="63" customFormat="1" ht="14.25" spans="1:14">
      <c r="A19" s="83" t="s">
        <v>204</v>
      </c>
      <c r="D19" s="84"/>
      <c r="E19" s="84"/>
      <c r="F19" s="84"/>
      <c r="G19" s="84"/>
      <c r="H19" s="84"/>
      <c r="I19" s="84"/>
      <c r="J19" s="89"/>
      <c r="K19" s="89"/>
      <c r="L19" s="84"/>
      <c r="M19" s="84"/>
      <c r="N19" s="84"/>
    </row>
    <row r="20" s="63" customFormat="1" ht="14.25" spans="1:14">
      <c r="A20" s="63" t="s">
        <v>205</v>
      </c>
      <c r="D20" s="84"/>
      <c r="E20" s="84"/>
      <c r="F20" s="84"/>
      <c r="G20" s="84"/>
      <c r="H20" s="84"/>
      <c r="I20" s="84"/>
      <c r="J20" s="89"/>
      <c r="K20" s="89"/>
      <c r="L20" s="84"/>
      <c r="M20" s="84"/>
      <c r="N20" s="84"/>
    </row>
    <row r="21" s="63" customFormat="1" ht="14.25" spans="1:14">
      <c r="A21" s="84"/>
      <c r="B21" s="84"/>
      <c r="C21" s="84"/>
      <c r="D21" s="84"/>
      <c r="E21" s="84"/>
      <c r="F21" s="84"/>
      <c r="G21" s="84"/>
      <c r="H21" s="84"/>
      <c r="I21" s="84"/>
      <c r="J21" s="90" t="s">
        <v>206</v>
      </c>
      <c r="K21" s="90"/>
      <c r="L21" s="83" t="s">
        <v>207</v>
      </c>
      <c r="M21" s="83"/>
      <c r="N21" s="83" t="s">
        <v>208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21" sqref="A21:K21"/>
    </sheetView>
  </sheetViews>
  <sheetFormatPr defaultColWidth="10" defaultRowHeight="16.5" customHeight="1"/>
  <cols>
    <col min="1" max="1" width="10.8333333333333" style="188" customWidth="1"/>
    <col min="2" max="16384" width="10" style="188"/>
  </cols>
  <sheetData>
    <row r="1" ht="22.5" customHeight="1" spans="1:11">
      <c r="A1" s="189" t="s">
        <v>209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53</v>
      </c>
      <c r="B2" s="94" t="s">
        <v>210</v>
      </c>
      <c r="C2" s="94"/>
      <c r="D2" s="191" t="s">
        <v>55</v>
      </c>
      <c r="E2" s="191"/>
      <c r="F2" s="94" t="s">
        <v>56</v>
      </c>
      <c r="G2" s="94"/>
      <c r="H2" s="192" t="s">
        <v>57</v>
      </c>
      <c r="I2" s="273" t="s">
        <v>56</v>
      </c>
      <c r="J2" s="273"/>
      <c r="K2" s="274"/>
    </row>
    <row r="3" customHeight="1" spans="1:11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customHeight="1" spans="1:11">
      <c r="A4" s="199" t="s">
        <v>61</v>
      </c>
      <c r="B4" s="68" t="s">
        <v>211</v>
      </c>
      <c r="C4" s="69"/>
      <c r="D4" s="199" t="s">
        <v>63</v>
      </c>
      <c r="E4" s="200"/>
      <c r="F4" s="201">
        <v>46054</v>
      </c>
      <c r="G4" s="202"/>
      <c r="H4" s="199" t="s">
        <v>212</v>
      </c>
      <c r="I4" s="200"/>
      <c r="J4" s="226" t="s">
        <v>65</v>
      </c>
      <c r="K4" s="275" t="s">
        <v>66</v>
      </c>
    </row>
    <row r="5" customHeight="1" spans="1:11">
      <c r="A5" s="203" t="s">
        <v>67</v>
      </c>
      <c r="B5" s="68" t="s">
        <v>68</v>
      </c>
      <c r="C5" s="69"/>
      <c r="D5" s="199" t="s">
        <v>213</v>
      </c>
      <c r="E5" s="200"/>
      <c r="F5" s="204">
        <v>1</v>
      </c>
      <c r="G5" s="205"/>
      <c r="H5" s="199" t="s">
        <v>214</v>
      </c>
      <c r="I5" s="200"/>
      <c r="J5" s="226" t="s">
        <v>65</v>
      </c>
      <c r="K5" s="275" t="s">
        <v>66</v>
      </c>
    </row>
    <row r="6" customHeight="1" spans="1:11">
      <c r="A6" s="199" t="s">
        <v>71</v>
      </c>
      <c r="B6" s="206">
        <v>3</v>
      </c>
      <c r="C6" s="207">
        <v>8</v>
      </c>
      <c r="D6" s="199" t="s">
        <v>215</v>
      </c>
      <c r="E6" s="200"/>
      <c r="F6" s="204">
        <v>0.5</v>
      </c>
      <c r="G6" s="205"/>
      <c r="H6" s="208" t="s">
        <v>216</v>
      </c>
      <c r="I6" s="249"/>
      <c r="J6" s="249"/>
      <c r="K6" s="276"/>
    </row>
    <row r="7" customHeight="1" spans="1:11">
      <c r="A7" s="199" t="s">
        <v>74</v>
      </c>
      <c r="B7" s="209" t="s">
        <v>217</v>
      </c>
      <c r="C7" s="210"/>
      <c r="D7" s="199" t="s">
        <v>218</v>
      </c>
      <c r="E7" s="200"/>
      <c r="F7" s="204">
        <v>0.3</v>
      </c>
      <c r="G7" s="205"/>
      <c r="H7" s="211" t="s">
        <v>219</v>
      </c>
      <c r="I7" s="226"/>
      <c r="J7" s="226"/>
      <c r="K7" s="275"/>
    </row>
    <row r="8" customHeight="1" spans="1:11">
      <c r="A8" s="212" t="s">
        <v>78</v>
      </c>
      <c r="B8" s="213" t="s">
        <v>220</v>
      </c>
      <c r="C8" s="214"/>
      <c r="D8" s="215" t="s">
        <v>79</v>
      </c>
      <c r="E8" s="216"/>
      <c r="F8" s="217">
        <v>46063</v>
      </c>
      <c r="G8" s="218"/>
      <c r="H8" s="215"/>
      <c r="I8" s="216"/>
      <c r="J8" s="216"/>
      <c r="K8" s="277"/>
    </row>
    <row r="9" customHeight="1" spans="1:11">
      <c r="A9" s="219" t="s">
        <v>221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83</v>
      </c>
      <c r="B10" s="221" t="s">
        <v>84</v>
      </c>
      <c r="C10" s="222" t="s">
        <v>85</v>
      </c>
      <c r="D10" s="223"/>
      <c r="E10" s="224" t="s">
        <v>88</v>
      </c>
      <c r="F10" s="221" t="s">
        <v>84</v>
      </c>
      <c r="G10" s="222" t="s">
        <v>85</v>
      </c>
      <c r="H10" s="221"/>
      <c r="I10" s="224" t="s">
        <v>86</v>
      </c>
      <c r="J10" s="221" t="s">
        <v>84</v>
      </c>
      <c r="K10" s="278" t="s">
        <v>85</v>
      </c>
    </row>
    <row r="11" customHeight="1" spans="1:11">
      <c r="A11" s="203" t="s">
        <v>89</v>
      </c>
      <c r="B11" s="225" t="s">
        <v>84</v>
      </c>
      <c r="C11" s="226" t="s">
        <v>85</v>
      </c>
      <c r="D11" s="227"/>
      <c r="E11" s="228" t="s">
        <v>91</v>
      </c>
      <c r="F11" s="225" t="s">
        <v>84</v>
      </c>
      <c r="G11" s="226" t="s">
        <v>85</v>
      </c>
      <c r="H11" s="225"/>
      <c r="I11" s="228" t="s">
        <v>96</v>
      </c>
      <c r="J11" s="225" t="s">
        <v>84</v>
      </c>
      <c r="K11" s="275" t="s">
        <v>85</v>
      </c>
    </row>
    <row r="12" customHeight="1" spans="1:11">
      <c r="A12" s="215" t="s">
        <v>222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77"/>
    </row>
    <row r="13" customHeight="1" spans="1:11">
      <c r="A13" s="229" t="s">
        <v>223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 t="s">
        <v>224</v>
      </c>
      <c r="B14" s="231"/>
      <c r="C14" s="231"/>
      <c r="D14" s="231"/>
      <c r="E14" s="231"/>
      <c r="F14" s="231"/>
      <c r="G14" s="231"/>
      <c r="H14" s="232"/>
      <c r="I14" s="279"/>
      <c r="J14" s="279"/>
      <c r="K14" s="280"/>
    </row>
    <row r="15" customHeight="1" spans="1:11">
      <c r="A15" s="230" t="s">
        <v>225</v>
      </c>
      <c r="B15" s="231"/>
      <c r="C15" s="231"/>
      <c r="D15" s="231"/>
      <c r="E15" s="231"/>
      <c r="F15" s="231"/>
      <c r="G15" s="231"/>
      <c r="H15" s="232"/>
      <c r="I15" s="281"/>
      <c r="J15" s="282"/>
      <c r="K15" s="283"/>
    </row>
    <row r="16" customHeight="1" spans="1:11">
      <c r="A16" s="233" t="s">
        <v>226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84"/>
    </row>
    <row r="17" customHeight="1" spans="1:11">
      <c r="A17" s="229" t="s">
        <v>227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5"/>
      <c r="B18" s="236"/>
      <c r="C18" s="236"/>
      <c r="D18" s="236"/>
      <c r="E18" s="237"/>
      <c r="F18" s="237"/>
      <c r="G18" s="237"/>
      <c r="H18" s="237"/>
      <c r="I18" s="279"/>
      <c r="J18" s="279"/>
      <c r="K18" s="280"/>
    </row>
    <row r="19" customHeight="1" spans="1:11">
      <c r="A19" s="238"/>
      <c r="B19" s="239"/>
      <c r="C19" s="239"/>
      <c r="D19" s="240"/>
      <c r="E19" s="241"/>
      <c r="F19" s="242"/>
      <c r="G19" s="242"/>
      <c r="H19" s="243"/>
      <c r="I19" s="281"/>
      <c r="J19" s="282"/>
      <c r="K19" s="283"/>
    </row>
    <row r="20" customHeight="1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84"/>
    </row>
    <row r="21" customHeight="1" spans="1:11">
      <c r="A21" s="244" t="s">
        <v>122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93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6"/>
    </row>
    <row r="23" customHeight="1" spans="1:11">
      <c r="A23" s="106" t="s">
        <v>124</v>
      </c>
      <c r="B23" s="108"/>
      <c r="C23" s="226" t="s">
        <v>65</v>
      </c>
      <c r="D23" s="226" t="s">
        <v>66</v>
      </c>
      <c r="E23" s="105"/>
      <c r="F23" s="105"/>
      <c r="G23" s="105"/>
      <c r="H23" s="105"/>
      <c r="I23" s="105"/>
      <c r="J23" s="105"/>
      <c r="K23" s="160"/>
    </row>
    <row r="24" customHeight="1" spans="1:11">
      <c r="A24" s="245" t="s">
        <v>228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5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6"/>
    </row>
    <row r="26" customHeight="1" spans="1:11">
      <c r="A26" s="219" t="s">
        <v>132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3" t="s">
        <v>133</v>
      </c>
      <c r="B27" s="222" t="s">
        <v>94</v>
      </c>
      <c r="C27" s="222" t="s">
        <v>95</v>
      </c>
      <c r="D27" s="222" t="s">
        <v>87</v>
      </c>
      <c r="E27" s="194" t="s">
        <v>134</v>
      </c>
      <c r="F27" s="222" t="s">
        <v>94</v>
      </c>
      <c r="G27" s="222" t="s">
        <v>95</v>
      </c>
      <c r="H27" s="222" t="s">
        <v>87</v>
      </c>
      <c r="I27" s="194" t="s">
        <v>135</v>
      </c>
      <c r="J27" s="222" t="s">
        <v>94</v>
      </c>
      <c r="K27" s="278" t="s">
        <v>95</v>
      </c>
    </row>
    <row r="28" customHeight="1" spans="1:11">
      <c r="A28" s="208" t="s">
        <v>86</v>
      </c>
      <c r="B28" s="226" t="s">
        <v>94</v>
      </c>
      <c r="C28" s="226" t="s">
        <v>95</v>
      </c>
      <c r="D28" s="226" t="s">
        <v>87</v>
      </c>
      <c r="E28" s="249" t="s">
        <v>93</v>
      </c>
      <c r="F28" s="226" t="s">
        <v>94</v>
      </c>
      <c r="G28" s="226" t="s">
        <v>95</v>
      </c>
      <c r="H28" s="226" t="s">
        <v>87</v>
      </c>
      <c r="I28" s="249" t="s">
        <v>104</v>
      </c>
      <c r="J28" s="226" t="s">
        <v>94</v>
      </c>
      <c r="K28" s="275" t="s">
        <v>95</v>
      </c>
    </row>
    <row r="29" customHeight="1" spans="1:11">
      <c r="A29" s="199" t="s">
        <v>229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7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8"/>
    </row>
    <row r="31" customHeight="1" spans="1:11">
      <c r="A31" s="253" t="s">
        <v>230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231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9"/>
    </row>
    <row r="33" ht="17.25" customHeight="1" spans="1:11">
      <c r="A33" s="256" t="s">
        <v>232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90"/>
    </row>
    <row r="34" ht="17.25" customHeight="1" spans="1:11">
      <c r="A34" s="256" t="s">
        <v>233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90"/>
    </row>
    <row r="35" ht="17.25" customHeight="1" spans="1:11">
      <c r="A35" s="256" t="s">
        <v>234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90"/>
    </row>
    <row r="36" ht="17.25" customHeight="1" spans="1:11">
      <c r="A36" s="256" t="s">
        <v>235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90"/>
    </row>
    <row r="37" ht="17.25" customHeight="1" spans="1:11">
      <c r="A37" s="256" t="s">
        <v>236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90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90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90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90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90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90"/>
    </row>
    <row r="43" ht="17.25" customHeight="1" spans="1:11">
      <c r="A43" s="251" t="s">
        <v>131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8"/>
    </row>
    <row r="44" customHeight="1" spans="1:11">
      <c r="A44" s="253" t="s">
        <v>237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58" t="s">
        <v>222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1"/>
    </row>
    <row r="46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1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6"/>
    </row>
    <row r="48" ht="21" customHeight="1" spans="1:11">
      <c r="A48" s="260" t="s">
        <v>139</v>
      </c>
      <c r="B48" s="261" t="s">
        <v>140</v>
      </c>
      <c r="C48" s="261"/>
      <c r="D48" s="262" t="s">
        <v>141</v>
      </c>
      <c r="E48" s="263" t="s">
        <v>142</v>
      </c>
      <c r="F48" s="262" t="s">
        <v>143</v>
      </c>
      <c r="G48" s="264">
        <v>46054</v>
      </c>
      <c r="H48" s="265" t="s">
        <v>144</v>
      </c>
      <c r="I48" s="265"/>
      <c r="J48" s="261" t="s">
        <v>145</v>
      </c>
      <c r="K48" s="292"/>
    </row>
    <row r="49" customHeight="1" spans="1:11">
      <c r="A49" s="266" t="s">
        <v>146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3"/>
    </row>
    <row r="50" customHeight="1" spans="1:11">
      <c r="A50" s="268" t="s">
        <v>238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94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5"/>
    </row>
    <row r="52" ht="21" customHeight="1" spans="1:11">
      <c r="A52" s="260" t="s">
        <v>139</v>
      </c>
      <c r="B52" s="272"/>
      <c r="C52" s="272"/>
      <c r="D52" s="262" t="s">
        <v>141</v>
      </c>
      <c r="E52" s="262"/>
      <c r="F52" s="262" t="s">
        <v>143</v>
      </c>
      <c r="G52" s="262"/>
      <c r="H52" s="265" t="s">
        <v>144</v>
      </c>
      <c r="I52" s="265"/>
      <c r="J52" s="296"/>
      <c r="K52" s="29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21"/>
  <sheetViews>
    <sheetView zoomScale="80" zoomScaleNormal="80" topLeftCell="B1" workbookViewId="0">
      <selection activeCell="K2" sqref="K2:Q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7" width="14.1666666666667" style="63" customWidth="1"/>
    <col min="18" max="16384" width="9" style="63"/>
  </cols>
  <sheetData>
    <row r="1" s="63" customFormat="1" ht="19.5" customHeight="1" spans="1:17">
      <c r="A1" s="65" t="s">
        <v>148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3" customFormat="1" ht="19.5" customHeight="1" spans="1:17">
      <c r="A2" s="67" t="s">
        <v>61</v>
      </c>
      <c r="B2" s="71" t="s">
        <v>211</v>
      </c>
      <c r="C2" s="71"/>
      <c r="D2" s="70" t="s">
        <v>67</v>
      </c>
      <c r="E2" s="70"/>
      <c r="F2" s="71" t="s">
        <v>68</v>
      </c>
      <c r="G2" s="71"/>
      <c r="H2" s="71"/>
      <c r="I2" s="85"/>
      <c r="J2" s="86" t="s">
        <v>57</v>
      </c>
      <c r="K2" s="71" t="s">
        <v>56</v>
      </c>
      <c r="L2" s="71"/>
      <c r="M2" s="71"/>
      <c r="N2" s="71"/>
      <c r="O2" s="71"/>
      <c r="P2" s="71"/>
      <c r="Q2" s="71"/>
    </row>
    <row r="3" s="63" customFormat="1" ht="19.5" customHeight="1" spans="1:17">
      <c r="A3" s="72" t="s">
        <v>149</v>
      </c>
      <c r="B3" s="73" t="s">
        <v>150</v>
      </c>
      <c r="C3" s="73"/>
      <c r="D3" s="73"/>
      <c r="E3" s="73"/>
      <c r="F3" s="73"/>
      <c r="G3" s="73"/>
      <c r="H3" s="73"/>
      <c r="I3" s="85"/>
      <c r="J3" s="72" t="s">
        <v>151</v>
      </c>
      <c r="K3" s="72"/>
      <c r="L3" s="72"/>
      <c r="M3" s="72"/>
      <c r="N3" s="72"/>
      <c r="O3" s="72"/>
      <c r="P3" s="72"/>
      <c r="Q3" s="72"/>
    </row>
    <row r="4" s="63" customFormat="1" ht="19.5" customHeight="1" spans="1:17">
      <c r="A4" s="72"/>
      <c r="B4" s="74" t="s">
        <v>152</v>
      </c>
      <c r="C4" s="75" t="s">
        <v>153</v>
      </c>
      <c r="D4" s="76" t="s">
        <v>154</v>
      </c>
      <c r="E4" s="75" t="s">
        <v>155</v>
      </c>
      <c r="F4" s="75" t="s">
        <v>156</v>
      </c>
      <c r="G4" s="75" t="s">
        <v>157</v>
      </c>
      <c r="H4" s="75" t="s">
        <v>158</v>
      </c>
      <c r="I4" s="85"/>
      <c r="J4" s="72" t="s">
        <v>152</v>
      </c>
      <c r="K4" s="72" t="s">
        <v>153</v>
      </c>
      <c r="L4" s="72" t="s">
        <v>154</v>
      </c>
      <c r="M4" s="72" t="s">
        <v>155</v>
      </c>
      <c r="N4" s="72" t="s">
        <v>156</v>
      </c>
      <c r="O4" s="72" t="s">
        <v>157</v>
      </c>
      <c r="P4" s="72" t="s">
        <v>239</v>
      </c>
      <c r="Q4" s="72" t="s">
        <v>240</v>
      </c>
    </row>
    <row r="5" s="63" customFormat="1" ht="19.5" customHeight="1" spans="1:17">
      <c r="A5" s="72"/>
      <c r="B5" s="74" t="s">
        <v>161</v>
      </c>
      <c r="C5" s="75" t="s">
        <v>162</v>
      </c>
      <c r="D5" s="76" t="s">
        <v>163</v>
      </c>
      <c r="E5" s="75" t="s">
        <v>164</v>
      </c>
      <c r="F5" s="75" t="s">
        <v>165</v>
      </c>
      <c r="G5" s="75" t="s">
        <v>166</v>
      </c>
      <c r="H5" s="75" t="s">
        <v>167</v>
      </c>
      <c r="I5" s="85"/>
      <c r="J5" s="87" t="s">
        <v>241</v>
      </c>
      <c r="K5" s="87" t="s">
        <v>242</v>
      </c>
      <c r="L5" s="87" t="s">
        <v>242</v>
      </c>
      <c r="M5" s="87" t="s">
        <v>242</v>
      </c>
      <c r="N5" s="87" t="s">
        <v>243</v>
      </c>
      <c r="O5" s="87" t="s">
        <v>244</v>
      </c>
      <c r="P5" s="87" t="s">
        <v>241</v>
      </c>
      <c r="Q5" s="87" t="s">
        <v>244</v>
      </c>
    </row>
    <row r="6" s="63" customFormat="1" ht="19.5" customHeight="1" spans="1:17">
      <c r="A6" s="77" t="s">
        <v>169</v>
      </c>
      <c r="B6" s="78">
        <f>C6-1</f>
        <v>66</v>
      </c>
      <c r="C6" s="78">
        <f>D6-2</f>
        <v>67</v>
      </c>
      <c r="D6" s="82">
        <v>69</v>
      </c>
      <c r="E6" s="78">
        <f>D6+2</f>
        <v>71</v>
      </c>
      <c r="F6" s="78">
        <f>E6+2</f>
        <v>73</v>
      </c>
      <c r="G6" s="78">
        <f>F6+1</f>
        <v>74</v>
      </c>
      <c r="H6" s="78">
        <f>G6+1</f>
        <v>75</v>
      </c>
      <c r="I6" s="85"/>
      <c r="J6" s="88" t="s">
        <v>245</v>
      </c>
      <c r="K6" s="87" t="s">
        <v>246</v>
      </c>
      <c r="L6" s="87" t="s">
        <v>247</v>
      </c>
      <c r="M6" s="87" t="s">
        <v>246</v>
      </c>
      <c r="N6" s="87" t="s">
        <v>174</v>
      </c>
      <c r="O6" s="88" t="s">
        <v>182</v>
      </c>
      <c r="P6" s="88" t="s">
        <v>174</v>
      </c>
      <c r="Q6" s="88" t="s">
        <v>248</v>
      </c>
    </row>
    <row r="7" s="63" customFormat="1" ht="19.5" customHeight="1" spans="1:17">
      <c r="A7" s="75" t="s">
        <v>175</v>
      </c>
      <c r="B7" s="78">
        <f t="shared" ref="B7:B9" si="0">C7-4</f>
        <v>100</v>
      </c>
      <c r="C7" s="78">
        <f t="shared" ref="C7:C9" si="1">D7-4</f>
        <v>104</v>
      </c>
      <c r="D7" s="82">
        <v>108</v>
      </c>
      <c r="E7" s="78">
        <f t="shared" ref="E7:E9" si="2">D7+4</f>
        <v>112</v>
      </c>
      <c r="F7" s="78">
        <f>E7+4</f>
        <v>116</v>
      </c>
      <c r="G7" s="78">
        <f t="shared" ref="G7:G9" si="3">F7+6</f>
        <v>122</v>
      </c>
      <c r="H7" s="78">
        <f>G7+6</f>
        <v>128</v>
      </c>
      <c r="I7" s="85"/>
      <c r="J7" s="88" t="s">
        <v>177</v>
      </c>
      <c r="K7" s="88" t="s">
        <v>249</v>
      </c>
      <c r="L7" s="88" t="s">
        <v>177</v>
      </c>
      <c r="M7" s="88" t="s">
        <v>177</v>
      </c>
      <c r="N7" s="88" t="s">
        <v>177</v>
      </c>
      <c r="O7" s="88" t="s">
        <v>179</v>
      </c>
      <c r="P7" s="88" t="s">
        <v>250</v>
      </c>
      <c r="Q7" s="88" t="s">
        <v>251</v>
      </c>
    </row>
    <row r="8" s="63" customFormat="1" ht="19.5" customHeight="1" spans="1:17">
      <c r="A8" s="75" t="s">
        <v>178</v>
      </c>
      <c r="B8" s="78">
        <f t="shared" si="0"/>
        <v>98</v>
      </c>
      <c r="C8" s="78">
        <f t="shared" si="1"/>
        <v>102</v>
      </c>
      <c r="D8" s="183">
        <v>106</v>
      </c>
      <c r="E8" s="78">
        <f t="shared" si="2"/>
        <v>110</v>
      </c>
      <c r="F8" s="78">
        <f>E8+5</f>
        <v>115</v>
      </c>
      <c r="G8" s="78">
        <f t="shared" si="3"/>
        <v>121</v>
      </c>
      <c r="H8" s="78">
        <f>G8+7</f>
        <v>128</v>
      </c>
      <c r="I8" s="85"/>
      <c r="J8" s="88" t="s">
        <v>252</v>
      </c>
      <c r="K8" s="88" t="s">
        <v>253</v>
      </c>
      <c r="L8" s="88" t="s">
        <v>250</v>
      </c>
      <c r="M8" s="88" t="s">
        <v>176</v>
      </c>
      <c r="N8" s="88" t="s">
        <v>177</v>
      </c>
      <c r="O8" s="88" t="s">
        <v>176</v>
      </c>
      <c r="P8" s="88" t="s">
        <v>250</v>
      </c>
      <c r="Q8" s="88" t="s">
        <v>251</v>
      </c>
    </row>
    <row r="9" s="63" customFormat="1" ht="19.5" customHeight="1" spans="1:17">
      <c r="A9" s="75" t="s">
        <v>180</v>
      </c>
      <c r="B9" s="78">
        <f t="shared" si="0"/>
        <v>98</v>
      </c>
      <c r="C9" s="78">
        <f t="shared" si="1"/>
        <v>102</v>
      </c>
      <c r="D9" s="184" t="s">
        <v>181</v>
      </c>
      <c r="E9" s="78">
        <f t="shared" si="2"/>
        <v>110</v>
      </c>
      <c r="F9" s="78">
        <f>E9+5</f>
        <v>115</v>
      </c>
      <c r="G9" s="78">
        <f t="shared" si="3"/>
        <v>121</v>
      </c>
      <c r="H9" s="78">
        <f>G9+7</f>
        <v>128</v>
      </c>
      <c r="I9" s="85"/>
      <c r="J9" s="88" t="s">
        <v>176</v>
      </c>
      <c r="K9" s="88" t="s">
        <v>177</v>
      </c>
      <c r="L9" s="88" t="s">
        <v>250</v>
      </c>
      <c r="M9" s="88" t="s">
        <v>252</v>
      </c>
      <c r="N9" s="88" t="s">
        <v>177</v>
      </c>
      <c r="O9" s="88" t="s">
        <v>182</v>
      </c>
      <c r="P9" s="88" t="s">
        <v>250</v>
      </c>
      <c r="Q9" s="88" t="s">
        <v>251</v>
      </c>
    </row>
    <row r="10" s="63" customFormat="1" ht="19.5" customHeight="1" spans="1:17">
      <c r="A10" s="75" t="s">
        <v>184</v>
      </c>
      <c r="B10" s="78">
        <f>C10-1.2</f>
        <v>43.1</v>
      </c>
      <c r="C10" s="78">
        <f>D10-1.2</f>
        <v>44.3</v>
      </c>
      <c r="D10" s="184" t="s">
        <v>185</v>
      </c>
      <c r="E10" s="78">
        <f>D10+1.2</f>
        <v>46.7</v>
      </c>
      <c r="F10" s="78">
        <f>E10+1.2</f>
        <v>47.9</v>
      </c>
      <c r="G10" s="78">
        <f>F10+1.4</f>
        <v>49.3</v>
      </c>
      <c r="H10" s="78">
        <f>G10+1.4</f>
        <v>50.7</v>
      </c>
      <c r="I10" s="85"/>
      <c r="J10" s="88" t="s">
        <v>254</v>
      </c>
      <c r="K10" s="88" t="s">
        <v>252</v>
      </c>
      <c r="L10" s="88" t="s">
        <v>188</v>
      </c>
      <c r="M10" s="88" t="s">
        <v>255</v>
      </c>
      <c r="N10" s="88" t="s">
        <v>189</v>
      </c>
      <c r="O10" s="88" t="s">
        <v>256</v>
      </c>
      <c r="P10" s="88" t="s">
        <v>257</v>
      </c>
      <c r="Q10" s="88" t="s">
        <v>258</v>
      </c>
    </row>
    <row r="11" s="63" customFormat="1" ht="19.5" customHeight="1" spans="1:17">
      <c r="A11" s="75" t="s">
        <v>190</v>
      </c>
      <c r="B11" s="79">
        <f>C11-0.5</f>
        <v>21</v>
      </c>
      <c r="C11" s="79">
        <f>D11-0.5</f>
        <v>21.5</v>
      </c>
      <c r="D11" s="185">
        <v>22</v>
      </c>
      <c r="E11" s="79">
        <f t="shared" ref="E11:H11" si="4">D11+0.5</f>
        <v>22.5</v>
      </c>
      <c r="F11" s="79">
        <f t="shared" si="4"/>
        <v>23</v>
      </c>
      <c r="G11" s="79">
        <f t="shared" si="4"/>
        <v>23.5</v>
      </c>
      <c r="H11" s="79">
        <f t="shared" si="4"/>
        <v>24</v>
      </c>
      <c r="I11" s="85"/>
      <c r="J11" s="88" t="s">
        <v>259</v>
      </c>
      <c r="K11" s="88" t="s">
        <v>182</v>
      </c>
      <c r="L11" s="88" t="s">
        <v>260</v>
      </c>
      <c r="M11" s="88" t="s">
        <v>261</v>
      </c>
      <c r="N11" s="88" t="s">
        <v>182</v>
      </c>
      <c r="O11" s="88" t="s">
        <v>262</v>
      </c>
      <c r="P11" s="88" t="s">
        <v>182</v>
      </c>
      <c r="Q11" s="88" t="s">
        <v>263</v>
      </c>
    </row>
    <row r="12" s="63" customFormat="1" ht="19.5" customHeight="1" spans="1:17">
      <c r="A12" s="75" t="s">
        <v>192</v>
      </c>
      <c r="B12" s="78">
        <f>C12-0.7</f>
        <v>18.1</v>
      </c>
      <c r="C12" s="78">
        <f>D12-0.7</f>
        <v>18.8</v>
      </c>
      <c r="D12" s="184" t="s">
        <v>193</v>
      </c>
      <c r="E12" s="78">
        <f>D12+0.7</f>
        <v>20.2</v>
      </c>
      <c r="F12" s="78">
        <f>E12+0.7</f>
        <v>20.9</v>
      </c>
      <c r="G12" s="78">
        <f>F12+0.95</f>
        <v>21.85</v>
      </c>
      <c r="H12" s="78">
        <f>G12+0.95</f>
        <v>22.8</v>
      </c>
      <c r="I12" s="85"/>
      <c r="J12" s="88" t="s">
        <v>264</v>
      </c>
      <c r="K12" s="88" t="s">
        <v>265</v>
      </c>
      <c r="L12" s="88" t="s">
        <v>265</v>
      </c>
      <c r="M12" s="88" t="s">
        <v>188</v>
      </c>
      <c r="N12" s="88" t="s">
        <v>266</v>
      </c>
      <c r="O12" s="88" t="s">
        <v>182</v>
      </c>
      <c r="P12" s="88" t="s">
        <v>265</v>
      </c>
      <c r="Q12" s="88" t="s">
        <v>197</v>
      </c>
    </row>
    <row r="13" s="63" customFormat="1" ht="19.5" customHeight="1" spans="1:17">
      <c r="A13" s="80" t="s">
        <v>195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189</v>
      </c>
      <c r="K13" s="88" t="s">
        <v>267</v>
      </c>
      <c r="L13" s="88" t="s">
        <v>188</v>
      </c>
      <c r="M13" s="88" t="s">
        <v>189</v>
      </c>
      <c r="N13" s="88" t="s">
        <v>268</v>
      </c>
      <c r="O13" s="88" t="s">
        <v>182</v>
      </c>
      <c r="P13" s="88" t="s">
        <v>258</v>
      </c>
      <c r="Q13" s="88" t="s">
        <v>197</v>
      </c>
    </row>
    <row r="14" s="63" customFormat="1" ht="19.5" customHeight="1" spans="1:17">
      <c r="A14" s="80" t="s">
        <v>198</v>
      </c>
      <c r="B14" s="79">
        <f t="shared" ref="B14:B18" si="5">C14</f>
        <v>2.5</v>
      </c>
      <c r="C14" s="79">
        <f t="shared" ref="C14:C18" si="6">D14</f>
        <v>2.5</v>
      </c>
      <c r="D14" s="82">
        <v>2.5</v>
      </c>
      <c r="E14" s="79">
        <f t="shared" ref="E14:H14" si="7">D14</f>
        <v>2.5</v>
      </c>
      <c r="F14" s="79">
        <f t="shared" si="7"/>
        <v>2.5</v>
      </c>
      <c r="G14" s="79">
        <f t="shared" si="7"/>
        <v>2.5</v>
      </c>
      <c r="H14" s="79">
        <f t="shared" si="7"/>
        <v>2.5</v>
      </c>
      <c r="I14" s="85"/>
      <c r="J14" s="88" t="s">
        <v>191</v>
      </c>
      <c r="K14" s="88" t="s">
        <v>191</v>
      </c>
      <c r="L14" s="88" t="s">
        <v>191</v>
      </c>
      <c r="M14" s="88" t="s">
        <v>191</v>
      </c>
      <c r="N14" s="88" t="s">
        <v>191</v>
      </c>
      <c r="O14" s="88" t="s">
        <v>191</v>
      </c>
      <c r="P14" s="88" t="s">
        <v>191</v>
      </c>
      <c r="Q14" s="88" t="s">
        <v>191</v>
      </c>
    </row>
    <row r="15" s="63" customFormat="1" ht="19.5" customHeight="1" spans="1:17">
      <c r="A15" s="75" t="s">
        <v>199</v>
      </c>
      <c r="B15" s="79">
        <f>C15-1</f>
        <v>43</v>
      </c>
      <c r="C15" s="79">
        <f>D15-1</f>
        <v>44</v>
      </c>
      <c r="D15" s="82">
        <v>45</v>
      </c>
      <c r="E15" s="79">
        <f>D15+1</f>
        <v>46</v>
      </c>
      <c r="F15" s="79">
        <f>E15+1</f>
        <v>47</v>
      </c>
      <c r="G15" s="79">
        <f>F15+1.5</f>
        <v>48.5</v>
      </c>
      <c r="H15" s="79">
        <f>G15+1.5</f>
        <v>50</v>
      </c>
      <c r="I15" s="85"/>
      <c r="J15" s="88" t="s">
        <v>191</v>
      </c>
      <c r="K15" s="88" t="s">
        <v>191</v>
      </c>
      <c r="L15" s="88" t="s">
        <v>191</v>
      </c>
      <c r="M15" s="88" t="s">
        <v>191</v>
      </c>
      <c r="N15" s="88" t="s">
        <v>191</v>
      </c>
      <c r="O15" s="88" t="s">
        <v>191</v>
      </c>
      <c r="P15" s="88" t="s">
        <v>191</v>
      </c>
      <c r="Q15" s="88" t="s">
        <v>191</v>
      </c>
    </row>
    <row r="16" s="63" customFormat="1" ht="19.5" customHeight="1" spans="1:17">
      <c r="A16" s="75" t="s">
        <v>200</v>
      </c>
      <c r="B16" s="79">
        <f t="shared" si="5"/>
        <v>5</v>
      </c>
      <c r="C16" s="79">
        <f t="shared" si="6"/>
        <v>5</v>
      </c>
      <c r="D16" s="185">
        <v>5</v>
      </c>
      <c r="E16" s="79">
        <f t="shared" ref="E16:H16" si="8">D16</f>
        <v>5</v>
      </c>
      <c r="F16" s="79">
        <f t="shared" si="8"/>
        <v>5</v>
      </c>
      <c r="G16" s="79">
        <f t="shared" si="8"/>
        <v>5</v>
      </c>
      <c r="H16" s="79">
        <f t="shared" si="8"/>
        <v>5</v>
      </c>
      <c r="I16" s="85"/>
      <c r="J16" s="88" t="s">
        <v>191</v>
      </c>
      <c r="K16" s="88" t="s">
        <v>191</v>
      </c>
      <c r="L16" s="88" t="s">
        <v>191</v>
      </c>
      <c r="M16" s="88" t="s">
        <v>191</v>
      </c>
      <c r="N16" s="88" t="s">
        <v>191</v>
      </c>
      <c r="O16" s="88" t="s">
        <v>191</v>
      </c>
      <c r="P16" s="88" t="s">
        <v>191</v>
      </c>
      <c r="Q16" s="88" t="s">
        <v>191</v>
      </c>
    </row>
    <row r="17" s="63" customFormat="1" ht="19.5" customHeight="1" spans="1:17">
      <c r="A17" s="82" t="s">
        <v>202</v>
      </c>
      <c r="B17" s="79">
        <f t="shared" si="5"/>
        <v>12</v>
      </c>
      <c r="C17" s="79">
        <f>D17-1.5</f>
        <v>12</v>
      </c>
      <c r="D17" s="186">
        <v>13.5</v>
      </c>
      <c r="E17" s="79">
        <f t="shared" ref="E17:H17" si="9">D17</f>
        <v>13.5</v>
      </c>
      <c r="F17" s="79">
        <f>E17+2</f>
        <v>15.5</v>
      </c>
      <c r="G17" s="79">
        <f t="shared" si="9"/>
        <v>15.5</v>
      </c>
      <c r="H17" s="79">
        <f t="shared" si="9"/>
        <v>15.5</v>
      </c>
      <c r="I17" s="85"/>
      <c r="J17" s="88" t="s">
        <v>191</v>
      </c>
      <c r="K17" s="88" t="s">
        <v>191</v>
      </c>
      <c r="L17" s="88" t="s">
        <v>191</v>
      </c>
      <c r="M17" s="88" t="s">
        <v>191</v>
      </c>
      <c r="N17" s="88" t="s">
        <v>191</v>
      </c>
      <c r="O17" s="88" t="s">
        <v>191</v>
      </c>
      <c r="P17" s="88" t="s">
        <v>191</v>
      </c>
      <c r="Q17" s="88" t="s">
        <v>191</v>
      </c>
    </row>
    <row r="18" s="63" customFormat="1" ht="19.5" customHeight="1" spans="1:17">
      <c r="A18" s="75" t="s">
        <v>203</v>
      </c>
      <c r="B18" s="79">
        <f t="shared" si="5"/>
        <v>2.5</v>
      </c>
      <c r="C18" s="79">
        <f t="shared" si="6"/>
        <v>2.5</v>
      </c>
      <c r="D18" s="82">
        <v>2.5</v>
      </c>
      <c r="E18" s="79">
        <f t="shared" ref="E18:H18" si="10">D18</f>
        <v>2.5</v>
      </c>
      <c r="F18" s="79">
        <f t="shared" si="10"/>
        <v>2.5</v>
      </c>
      <c r="G18" s="79">
        <f t="shared" si="10"/>
        <v>2.5</v>
      </c>
      <c r="H18" s="79">
        <f t="shared" si="10"/>
        <v>2.5</v>
      </c>
      <c r="I18" s="85"/>
      <c r="J18" s="88" t="s">
        <v>191</v>
      </c>
      <c r="K18" s="88" t="s">
        <v>191</v>
      </c>
      <c r="L18" s="88" t="s">
        <v>191</v>
      </c>
      <c r="M18" s="88" t="s">
        <v>191</v>
      </c>
      <c r="N18" s="88" t="s">
        <v>191</v>
      </c>
      <c r="O18" s="88" t="s">
        <v>191</v>
      </c>
      <c r="P18" s="88" t="s">
        <v>191</v>
      </c>
      <c r="Q18" s="88" t="s">
        <v>191</v>
      </c>
    </row>
    <row r="19" s="63" customFormat="1" ht="14.25" spans="1:17">
      <c r="A19" s="83" t="s">
        <v>204</v>
      </c>
      <c r="D19" s="84"/>
      <c r="E19" s="84"/>
      <c r="F19" s="84"/>
      <c r="G19" s="84"/>
      <c r="H19" s="84"/>
      <c r="I19" s="84"/>
      <c r="J19" s="89"/>
      <c r="K19" s="89"/>
      <c r="L19" s="84"/>
      <c r="M19" s="84"/>
      <c r="N19" s="84"/>
      <c r="O19" s="84"/>
      <c r="P19" s="84"/>
      <c r="Q19" s="84"/>
    </row>
    <row r="20" s="63" customFormat="1" ht="14.25" spans="1:17">
      <c r="A20" s="63" t="s">
        <v>205</v>
      </c>
      <c r="D20" s="84"/>
      <c r="E20" s="84"/>
      <c r="F20" s="84"/>
      <c r="G20" s="84"/>
      <c r="H20" s="84"/>
      <c r="I20" s="84"/>
      <c r="J20" s="89"/>
      <c r="K20" s="89"/>
      <c r="L20" s="84"/>
      <c r="M20" s="84"/>
      <c r="N20" s="84"/>
      <c r="O20" s="84"/>
      <c r="P20" s="84"/>
      <c r="Q20" s="84"/>
    </row>
    <row r="21" s="63" customFormat="1" ht="14.25" spans="1:17">
      <c r="A21" s="84"/>
      <c r="B21" s="84"/>
      <c r="C21" s="84"/>
      <c r="D21" s="84"/>
      <c r="E21" s="84"/>
      <c r="F21" s="84"/>
      <c r="G21" s="84"/>
      <c r="H21" s="84"/>
      <c r="I21" s="84"/>
      <c r="J21" s="90" t="s">
        <v>269</v>
      </c>
      <c r="K21" s="90"/>
      <c r="L21" s="83" t="s">
        <v>207</v>
      </c>
      <c r="M21" s="83"/>
      <c r="N21" s="83"/>
      <c r="O21" s="83"/>
      <c r="P21" s="83"/>
      <c r="Q21" s="83" t="s">
        <v>208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zoomScale="80" zoomScaleNormal="80" topLeftCell="B1" workbookViewId="0">
      <selection activeCell="L2" sqref="L2:Q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1" width="16.5" style="64" customWidth="1"/>
    <col min="12" max="12" width="17" style="64" customWidth="1"/>
    <col min="13" max="14" width="18.5" style="63" customWidth="1"/>
    <col min="15" max="15" width="16.6666666666667" style="63" customWidth="1"/>
    <col min="16" max="17" width="14.1666666666667" style="63" customWidth="1"/>
    <col min="18" max="16384" width="9" style="63"/>
  </cols>
  <sheetData>
    <row r="1" s="63" customFormat="1" ht="19.5" customHeight="1" spans="1:17">
      <c r="A1" s="65" t="s">
        <v>148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3" customFormat="1" ht="19.5" customHeight="1" spans="1:17">
      <c r="A2" s="67" t="s">
        <v>61</v>
      </c>
      <c r="B2" s="71" t="s">
        <v>211</v>
      </c>
      <c r="C2" s="71"/>
      <c r="D2" s="70" t="s">
        <v>67</v>
      </c>
      <c r="E2" s="70"/>
      <c r="F2" s="71" t="s">
        <v>68</v>
      </c>
      <c r="G2" s="71"/>
      <c r="H2" s="71"/>
      <c r="I2" s="85"/>
      <c r="J2" s="86"/>
      <c r="K2" s="86" t="s">
        <v>57</v>
      </c>
      <c r="L2" s="71" t="s">
        <v>56</v>
      </c>
      <c r="M2" s="71"/>
      <c r="N2" s="71"/>
      <c r="O2" s="71"/>
      <c r="P2" s="71"/>
      <c r="Q2" s="71"/>
    </row>
    <row r="3" s="63" customFormat="1" ht="19.5" customHeight="1" spans="1:17">
      <c r="A3" s="72" t="s">
        <v>149</v>
      </c>
      <c r="B3" s="73" t="s">
        <v>150</v>
      </c>
      <c r="C3" s="73"/>
      <c r="D3" s="73"/>
      <c r="E3" s="73"/>
      <c r="F3" s="73"/>
      <c r="G3" s="73"/>
      <c r="H3" s="73"/>
      <c r="I3" s="85"/>
      <c r="J3" s="72"/>
      <c r="K3" s="72" t="s">
        <v>151</v>
      </c>
      <c r="L3" s="72"/>
      <c r="M3" s="72"/>
      <c r="N3" s="72"/>
      <c r="O3" s="72"/>
      <c r="P3" s="72"/>
      <c r="Q3" s="72"/>
    </row>
    <row r="4" s="63" customFormat="1" ht="19.5" customHeight="1" spans="1:17">
      <c r="A4" s="72"/>
      <c r="B4" s="74" t="s">
        <v>152</v>
      </c>
      <c r="C4" s="75" t="s">
        <v>153</v>
      </c>
      <c r="D4" s="76" t="s">
        <v>154</v>
      </c>
      <c r="E4" s="75" t="s">
        <v>155</v>
      </c>
      <c r="F4" s="75" t="s">
        <v>156</v>
      </c>
      <c r="G4" s="75" t="s">
        <v>157</v>
      </c>
      <c r="H4" s="75" t="s">
        <v>158</v>
      </c>
      <c r="I4" s="85"/>
      <c r="J4" s="72" t="s">
        <v>152</v>
      </c>
      <c r="K4" s="72" t="s">
        <v>153</v>
      </c>
      <c r="L4" s="72" t="s">
        <v>154</v>
      </c>
      <c r="M4" s="72" t="s">
        <v>155</v>
      </c>
      <c r="N4" s="72" t="s">
        <v>156</v>
      </c>
      <c r="O4" s="72" t="s">
        <v>157</v>
      </c>
      <c r="P4" s="72" t="s">
        <v>239</v>
      </c>
      <c r="Q4" s="72" t="s">
        <v>240</v>
      </c>
    </row>
    <row r="5" s="63" customFormat="1" ht="19.5" customHeight="1" spans="1:17">
      <c r="A5" s="72"/>
      <c r="B5" s="74" t="s">
        <v>161</v>
      </c>
      <c r="C5" s="75" t="s">
        <v>162</v>
      </c>
      <c r="D5" s="76" t="s">
        <v>163</v>
      </c>
      <c r="E5" s="75" t="s">
        <v>164</v>
      </c>
      <c r="F5" s="75" t="s">
        <v>165</v>
      </c>
      <c r="G5" s="75" t="s">
        <v>166</v>
      </c>
      <c r="H5" s="75" t="s">
        <v>167</v>
      </c>
      <c r="I5" s="85"/>
      <c r="J5" s="87" t="s">
        <v>270</v>
      </c>
      <c r="K5" s="87" t="s">
        <v>271</v>
      </c>
      <c r="L5" s="87" t="s">
        <v>271</v>
      </c>
      <c r="M5" s="87" t="s">
        <v>271</v>
      </c>
      <c r="N5" s="87" t="s">
        <v>270</v>
      </c>
      <c r="O5" s="87" t="s">
        <v>272</v>
      </c>
      <c r="P5" s="87" t="s">
        <v>271</v>
      </c>
      <c r="Q5" s="87" t="s">
        <v>272</v>
      </c>
    </row>
    <row r="6" s="63" customFormat="1" ht="19.5" customHeight="1" spans="1:17">
      <c r="A6" s="77" t="s">
        <v>169</v>
      </c>
      <c r="B6" s="78">
        <f>C6-1</f>
        <v>66</v>
      </c>
      <c r="C6" s="78">
        <f>D6-2</f>
        <v>67</v>
      </c>
      <c r="D6" s="82">
        <v>69</v>
      </c>
      <c r="E6" s="78">
        <f>D6+2</f>
        <v>71</v>
      </c>
      <c r="F6" s="78">
        <f>E6+2</f>
        <v>73</v>
      </c>
      <c r="G6" s="78">
        <f>F6+1</f>
        <v>74</v>
      </c>
      <c r="H6" s="78">
        <f>G6+1</f>
        <v>75</v>
      </c>
      <c r="I6" s="85"/>
      <c r="J6" s="87" t="s">
        <v>273</v>
      </c>
      <c r="K6" s="87" t="s">
        <v>274</v>
      </c>
      <c r="L6" s="87" t="s">
        <v>245</v>
      </c>
      <c r="M6" s="87" t="s">
        <v>274</v>
      </c>
      <c r="N6" s="87" t="s">
        <v>275</v>
      </c>
      <c r="O6" s="88" t="s">
        <v>276</v>
      </c>
      <c r="P6" s="88" t="s">
        <v>174</v>
      </c>
      <c r="Q6" s="88" t="s">
        <v>188</v>
      </c>
    </row>
    <row r="7" s="63" customFormat="1" ht="19.5" customHeight="1" spans="1:17">
      <c r="A7" s="75" t="s">
        <v>175</v>
      </c>
      <c r="B7" s="78">
        <f t="shared" ref="B7:B9" si="0">C7-4</f>
        <v>100</v>
      </c>
      <c r="C7" s="78">
        <f t="shared" ref="C7:C9" si="1">D7-4</f>
        <v>104</v>
      </c>
      <c r="D7" s="82">
        <v>108</v>
      </c>
      <c r="E7" s="78">
        <f t="shared" ref="E7:E9" si="2">D7+4</f>
        <v>112</v>
      </c>
      <c r="F7" s="78">
        <f>E7+4</f>
        <v>116</v>
      </c>
      <c r="G7" s="78">
        <f t="shared" ref="G7:G9" si="3">F7+6</f>
        <v>122</v>
      </c>
      <c r="H7" s="78">
        <f>G7+6</f>
        <v>128</v>
      </c>
      <c r="I7" s="85"/>
      <c r="J7" s="88" t="s">
        <v>177</v>
      </c>
      <c r="K7" s="88" t="s">
        <v>277</v>
      </c>
      <c r="L7" s="88" t="s">
        <v>177</v>
      </c>
      <c r="M7" s="88" t="s">
        <v>278</v>
      </c>
      <c r="N7" s="88" t="s">
        <v>252</v>
      </c>
      <c r="O7" s="88" t="s">
        <v>174</v>
      </c>
      <c r="P7" s="88" t="s">
        <v>182</v>
      </c>
      <c r="Q7" s="88" t="s">
        <v>174</v>
      </c>
    </row>
    <row r="8" s="63" customFormat="1" ht="19.5" customHeight="1" spans="1:17">
      <c r="A8" s="75" t="s">
        <v>178</v>
      </c>
      <c r="B8" s="78">
        <f t="shared" si="0"/>
        <v>98</v>
      </c>
      <c r="C8" s="78">
        <f t="shared" si="1"/>
        <v>102</v>
      </c>
      <c r="D8" s="183">
        <v>106</v>
      </c>
      <c r="E8" s="78">
        <f t="shared" si="2"/>
        <v>110</v>
      </c>
      <c r="F8" s="78">
        <f>E8+5</f>
        <v>115</v>
      </c>
      <c r="G8" s="78">
        <f t="shared" si="3"/>
        <v>121</v>
      </c>
      <c r="H8" s="78">
        <f>G8+7</f>
        <v>128</v>
      </c>
      <c r="I8" s="85"/>
      <c r="J8" s="88" t="s">
        <v>182</v>
      </c>
      <c r="K8" s="88" t="s">
        <v>252</v>
      </c>
      <c r="L8" s="88" t="s">
        <v>177</v>
      </c>
      <c r="M8" s="88" t="s">
        <v>253</v>
      </c>
      <c r="N8" s="88" t="s">
        <v>252</v>
      </c>
      <c r="O8" s="88" t="s">
        <v>182</v>
      </c>
      <c r="P8" s="88" t="s">
        <v>182</v>
      </c>
      <c r="Q8" s="88" t="s">
        <v>174</v>
      </c>
    </row>
    <row r="9" s="63" customFormat="1" ht="19.5" customHeight="1" spans="1:17">
      <c r="A9" s="75" t="s">
        <v>180</v>
      </c>
      <c r="B9" s="78">
        <f t="shared" si="0"/>
        <v>98</v>
      </c>
      <c r="C9" s="78">
        <f t="shared" si="1"/>
        <v>102</v>
      </c>
      <c r="D9" s="184" t="s">
        <v>181</v>
      </c>
      <c r="E9" s="78">
        <f t="shared" si="2"/>
        <v>110</v>
      </c>
      <c r="F9" s="78">
        <f>E9+5</f>
        <v>115</v>
      </c>
      <c r="G9" s="78">
        <f t="shared" si="3"/>
        <v>121</v>
      </c>
      <c r="H9" s="78">
        <f>G9+7</f>
        <v>128</v>
      </c>
      <c r="I9" s="85"/>
      <c r="J9" s="88" t="s">
        <v>252</v>
      </c>
      <c r="K9" s="88" t="s">
        <v>277</v>
      </c>
      <c r="L9" s="88" t="s">
        <v>279</v>
      </c>
      <c r="M9" s="88" t="s">
        <v>280</v>
      </c>
      <c r="N9" s="88" t="s">
        <v>177</v>
      </c>
      <c r="O9" s="88" t="s">
        <v>182</v>
      </c>
      <c r="P9" s="88" t="s">
        <v>252</v>
      </c>
      <c r="Q9" s="88" t="s">
        <v>274</v>
      </c>
    </row>
    <row r="10" s="63" customFormat="1" ht="19.5" customHeight="1" spans="1:17">
      <c r="A10" s="75" t="s">
        <v>184</v>
      </c>
      <c r="B10" s="78">
        <f>C10-1.2</f>
        <v>43.1</v>
      </c>
      <c r="C10" s="78">
        <f>D10-1.2</f>
        <v>44.3</v>
      </c>
      <c r="D10" s="184" t="s">
        <v>185</v>
      </c>
      <c r="E10" s="78">
        <f>D10+1.2</f>
        <v>46.7</v>
      </c>
      <c r="F10" s="78">
        <f>E10+1.2</f>
        <v>47.9</v>
      </c>
      <c r="G10" s="78">
        <f>F10+1.4</f>
        <v>49.3</v>
      </c>
      <c r="H10" s="78">
        <f>G10+1.4</f>
        <v>50.7</v>
      </c>
      <c r="I10" s="85"/>
      <c r="J10" s="88" t="s">
        <v>182</v>
      </c>
      <c r="K10" s="88" t="s">
        <v>252</v>
      </c>
      <c r="L10" s="88" t="s">
        <v>281</v>
      </c>
      <c r="M10" s="88" t="s">
        <v>282</v>
      </c>
      <c r="N10" s="88" t="s">
        <v>283</v>
      </c>
      <c r="O10" s="88" t="s">
        <v>262</v>
      </c>
      <c r="P10" s="88" t="s">
        <v>268</v>
      </c>
      <c r="Q10" s="88" t="s">
        <v>182</v>
      </c>
    </row>
    <row r="11" s="63" customFormat="1" ht="19.5" customHeight="1" spans="1:17">
      <c r="A11" s="75" t="s">
        <v>190</v>
      </c>
      <c r="B11" s="79">
        <f>C11-0.5</f>
        <v>21</v>
      </c>
      <c r="C11" s="79">
        <f>D11-0.5</f>
        <v>21.5</v>
      </c>
      <c r="D11" s="185">
        <v>22</v>
      </c>
      <c r="E11" s="79">
        <f t="shared" ref="E11:H11" si="4">D11+0.5</f>
        <v>22.5</v>
      </c>
      <c r="F11" s="79">
        <f t="shared" si="4"/>
        <v>23</v>
      </c>
      <c r="G11" s="79">
        <f t="shared" si="4"/>
        <v>23.5</v>
      </c>
      <c r="H11" s="79">
        <f t="shared" si="4"/>
        <v>24</v>
      </c>
      <c r="I11" s="85"/>
      <c r="J11" s="88" t="s">
        <v>260</v>
      </c>
      <c r="K11" s="88" t="s">
        <v>182</v>
      </c>
      <c r="L11" s="88" t="s">
        <v>262</v>
      </c>
      <c r="M11" s="88" t="s">
        <v>260</v>
      </c>
      <c r="N11" s="88" t="s">
        <v>182</v>
      </c>
      <c r="O11" s="88" t="s">
        <v>262</v>
      </c>
      <c r="P11" s="88" t="s">
        <v>182</v>
      </c>
      <c r="Q11" s="88" t="s">
        <v>284</v>
      </c>
    </row>
    <row r="12" s="63" customFormat="1" ht="19.5" customHeight="1" spans="1:17">
      <c r="A12" s="75" t="s">
        <v>192</v>
      </c>
      <c r="B12" s="78">
        <f>C12-0.7</f>
        <v>18.1</v>
      </c>
      <c r="C12" s="78">
        <f>D12-0.7</f>
        <v>18.8</v>
      </c>
      <c r="D12" s="184" t="s">
        <v>193</v>
      </c>
      <c r="E12" s="78">
        <f>D12+0.7</f>
        <v>20.2</v>
      </c>
      <c r="F12" s="78">
        <f>E12+0.7</f>
        <v>20.9</v>
      </c>
      <c r="G12" s="78">
        <f>F12+0.95</f>
        <v>21.85</v>
      </c>
      <c r="H12" s="78">
        <f>G12+0.95</f>
        <v>22.8</v>
      </c>
      <c r="I12" s="85"/>
      <c r="J12" s="88" t="s">
        <v>285</v>
      </c>
      <c r="K12" s="88" t="s">
        <v>286</v>
      </c>
      <c r="L12" s="88" t="s">
        <v>287</v>
      </c>
      <c r="M12" s="88" t="s">
        <v>288</v>
      </c>
      <c r="N12" s="88" t="s">
        <v>289</v>
      </c>
      <c r="O12" s="88" t="s">
        <v>182</v>
      </c>
      <c r="P12" s="88" t="s">
        <v>290</v>
      </c>
      <c r="Q12" s="88" t="s">
        <v>291</v>
      </c>
    </row>
    <row r="13" s="63" customFormat="1" ht="19.5" customHeight="1" spans="1:17">
      <c r="A13" s="80" t="s">
        <v>195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182</v>
      </c>
      <c r="K13" s="88" t="s">
        <v>292</v>
      </c>
      <c r="L13" s="88" t="s">
        <v>287</v>
      </c>
      <c r="M13" s="88" t="s">
        <v>293</v>
      </c>
      <c r="N13" s="88" t="s">
        <v>284</v>
      </c>
      <c r="O13" s="88" t="s">
        <v>182</v>
      </c>
      <c r="P13" s="88" t="s">
        <v>182</v>
      </c>
      <c r="Q13" s="88" t="s">
        <v>294</v>
      </c>
    </row>
    <row r="14" s="63" customFormat="1" ht="19.5" customHeight="1" spans="1:17">
      <c r="A14" s="80" t="s">
        <v>198</v>
      </c>
      <c r="B14" s="79">
        <f t="shared" ref="B14:B18" si="5">C14</f>
        <v>2.5</v>
      </c>
      <c r="C14" s="79">
        <f t="shared" ref="C14:C18" si="6">D14</f>
        <v>2.5</v>
      </c>
      <c r="D14" s="82">
        <v>2.5</v>
      </c>
      <c r="E14" s="79">
        <f t="shared" ref="E14:H14" si="7">D14</f>
        <v>2.5</v>
      </c>
      <c r="F14" s="79">
        <f t="shared" si="7"/>
        <v>2.5</v>
      </c>
      <c r="G14" s="79">
        <f t="shared" si="7"/>
        <v>2.5</v>
      </c>
      <c r="H14" s="79">
        <f t="shared" si="7"/>
        <v>2.5</v>
      </c>
      <c r="I14" s="85"/>
      <c r="J14" s="88" t="s">
        <v>182</v>
      </c>
      <c r="K14" s="88" t="s">
        <v>295</v>
      </c>
      <c r="L14" s="88" t="s">
        <v>296</v>
      </c>
      <c r="M14" s="88" t="s">
        <v>182</v>
      </c>
      <c r="N14" s="88" t="s">
        <v>182</v>
      </c>
      <c r="O14" s="88" t="s">
        <v>182</v>
      </c>
      <c r="P14" s="88" t="s">
        <v>182</v>
      </c>
      <c r="Q14" s="88" t="s">
        <v>182</v>
      </c>
    </row>
    <row r="15" s="63" customFormat="1" ht="19.5" customHeight="1" spans="1:17">
      <c r="A15" s="75" t="s">
        <v>199</v>
      </c>
      <c r="B15" s="79">
        <f>C15-1</f>
        <v>43</v>
      </c>
      <c r="C15" s="79">
        <f>D15-1</f>
        <v>44</v>
      </c>
      <c r="D15" s="82">
        <v>45</v>
      </c>
      <c r="E15" s="79">
        <f>D15+1</f>
        <v>46</v>
      </c>
      <c r="F15" s="79">
        <f>E15+1</f>
        <v>47</v>
      </c>
      <c r="G15" s="79">
        <f>F15+1.5</f>
        <v>48.5</v>
      </c>
      <c r="H15" s="79">
        <f>G15+1.5</f>
        <v>50</v>
      </c>
      <c r="I15" s="85"/>
      <c r="J15" s="187" t="s">
        <v>182</v>
      </c>
      <c r="K15" s="187" t="s">
        <v>287</v>
      </c>
      <c r="L15" s="88" t="s">
        <v>281</v>
      </c>
      <c r="M15" s="88" t="s">
        <v>297</v>
      </c>
      <c r="N15" s="88" t="s">
        <v>297</v>
      </c>
      <c r="O15" s="88" t="s">
        <v>251</v>
      </c>
      <c r="P15" s="88" t="s">
        <v>252</v>
      </c>
      <c r="Q15" s="88" t="s">
        <v>298</v>
      </c>
    </row>
    <row r="16" s="63" customFormat="1" ht="19.5" customHeight="1" spans="1:17">
      <c r="A16" s="75" t="s">
        <v>200</v>
      </c>
      <c r="B16" s="79">
        <f t="shared" si="5"/>
        <v>5</v>
      </c>
      <c r="C16" s="79">
        <f t="shared" si="6"/>
        <v>5</v>
      </c>
      <c r="D16" s="185">
        <v>5</v>
      </c>
      <c r="E16" s="79">
        <f t="shared" ref="E16:H16" si="8">D16</f>
        <v>5</v>
      </c>
      <c r="F16" s="79">
        <f t="shared" si="8"/>
        <v>5</v>
      </c>
      <c r="G16" s="79">
        <f t="shared" si="8"/>
        <v>5</v>
      </c>
      <c r="H16" s="79">
        <f t="shared" si="8"/>
        <v>5</v>
      </c>
      <c r="I16" s="85"/>
      <c r="J16" s="187" t="s">
        <v>182</v>
      </c>
      <c r="K16" s="187" t="s">
        <v>182</v>
      </c>
      <c r="L16" s="187" t="s">
        <v>182</v>
      </c>
      <c r="M16" s="187" t="s">
        <v>182</v>
      </c>
      <c r="N16" s="187" t="s">
        <v>182</v>
      </c>
      <c r="O16" s="187" t="s">
        <v>182</v>
      </c>
      <c r="P16" s="187" t="s">
        <v>182</v>
      </c>
      <c r="Q16" s="187" t="s">
        <v>182</v>
      </c>
    </row>
    <row r="17" s="63" customFormat="1" ht="19.5" customHeight="1" spans="1:17">
      <c r="A17" s="82" t="s">
        <v>202</v>
      </c>
      <c r="B17" s="79">
        <f t="shared" si="5"/>
        <v>12</v>
      </c>
      <c r="C17" s="79">
        <f>D17-1.5</f>
        <v>12</v>
      </c>
      <c r="D17" s="186">
        <v>13.5</v>
      </c>
      <c r="E17" s="79">
        <f t="shared" ref="E17:H17" si="9">D17</f>
        <v>13.5</v>
      </c>
      <c r="F17" s="79">
        <f>E17+2</f>
        <v>15.5</v>
      </c>
      <c r="G17" s="79">
        <f t="shared" si="9"/>
        <v>15.5</v>
      </c>
      <c r="H17" s="79">
        <f t="shared" si="9"/>
        <v>15.5</v>
      </c>
      <c r="I17" s="85"/>
      <c r="J17" s="187" t="s">
        <v>260</v>
      </c>
      <c r="K17" s="187" t="s">
        <v>182</v>
      </c>
      <c r="L17" s="187" t="s">
        <v>299</v>
      </c>
      <c r="M17" s="187" t="s">
        <v>260</v>
      </c>
      <c r="N17" s="187" t="s">
        <v>182</v>
      </c>
      <c r="O17" s="187" t="s">
        <v>182</v>
      </c>
      <c r="P17" s="187" t="s">
        <v>262</v>
      </c>
      <c r="Q17" s="187" t="s">
        <v>262</v>
      </c>
    </row>
    <row r="18" s="63" customFormat="1" ht="19.5" customHeight="1" spans="1:17">
      <c r="A18" s="75" t="s">
        <v>203</v>
      </c>
      <c r="B18" s="79">
        <f t="shared" si="5"/>
        <v>2.5</v>
      </c>
      <c r="C18" s="79">
        <f t="shared" si="6"/>
        <v>2.5</v>
      </c>
      <c r="D18" s="82">
        <v>2.5</v>
      </c>
      <c r="E18" s="79">
        <f t="shared" ref="E18:H18" si="10">D18</f>
        <v>2.5</v>
      </c>
      <c r="F18" s="79">
        <f t="shared" si="10"/>
        <v>2.5</v>
      </c>
      <c r="G18" s="79">
        <f t="shared" si="10"/>
        <v>2.5</v>
      </c>
      <c r="H18" s="79">
        <f t="shared" si="10"/>
        <v>2.5</v>
      </c>
      <c r="I18" s="85"/>
      <c r="J18" s="187" t="s">
        <v>182</v>
      </c>
      <c r="K18" s="187" t="s">
        <v>182</v>
      </c>
      <c r="L18" s="187" t="s">
        <v>182</v>
      </c>
      <c r="M18" s="187" t="s">
        <v>182</v>
      </c>
      <c r="N18" s="187" t="s">
        <v>182</v>
      </c>
      <c r="O18" s="187" t="s">
        <v>182</v>
      </c>
      <c r="P18" s="187" t="s">
        <v>182</v>
      </c>
      <c r="Q18" s="187" t="s">
        <v>182</v>
      </c>
    </row>
    <row r="19" s="63" customFormat="1" ht="14.25" spans="1:17">
      <c r="A19" s="83" t="s">
        <v>204</v>
      </c>
      <c r="D19" s="84"/>
      <c r="E19" s="84"/>
      <c r="F19" s="84"/>
      <c r="G19" s="84"/>
      <c r="H19" s="84"/>
      <c r="I19" s="84"/>
      <c r="J19" s="89"/>
      <c r="K19" s="89"/>
      <c r="L19" s="89"/>
      <c r="M19" s="84"/>
      <c r="N19" s="84"/>
      <c r="O19" s="84"/>
      <c r="P19" s="84"/>
      <c r="Q19" s="84"/>
    </row>
    <row r="20" s="63" customFormat="1" ht="14.25" spans="1:17">
      <c r="A20" s="63" t="s">
        <v>205</v>
      </c>
      <c r="D20" s="84"/>
      <c r="E20" s="84"/>
      <c r="F20" s="84"/>
      <c r="G20" s="84"/>
      <c r="H20" s="84"/>
      <c r="I20" s="84"/>
      <c r="J20" s="89"/>
      <c r="K20" s="89"/>
      <c r="L20" s="89"/>
      <c r="M20" s="84"/>
      <c r="N20" s="84"/>
      <c r="O20" s="84"/>
      <c r="P20" s="84"/>
      <c r="Q20" s="84"/>
    </row>
    <row r="21" s="63" customFormat="1" ht="14.25" spans="1:17">
      <c r="A21" s="84"/>
      <c r="B21" s="84"/>
      <c r="C21" s="84"/>
      <c r="D21" s="84"/>
      <c r="E21" s="84"/>
      <c r="F21" s="84"/>
      <c r="G21" s="84"/>
      <c r="H21" s="84"/>
      <c r="I21" s="84"/>
      <c r="J21" s="90"/>
      <c r="K21" s="90" t="s">
        <v>269</v>
      </c>
      <c r="L21" s="90"/>
      <c r="M21" s="83" t="s">
        <v>207</v>
      </c>
      <c r="N21" s="83"/>
      <c r="O21" s="83"/>
      <c r="P21" s="83"/>
      <c r="Q21" s="83" t="s">
        <v>208</v>
      </c>
    </row>
  </sheetData>
  <mergeCells count="8">
    <mergeCell ref="A1:Q1"/>
    <mergeCell ref="B2:C2"/>
    <mergeCell ref="F2:H2"/>
    <mergeCell ref="L2:Q2"/>
    <mergeCell ref="B3:H3"/>
    <mergeCell ref="K3:Q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topLeftCell="A29" workbookViewId="0">
      <selection activeCell="G43" sqref="G43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1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300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54</v>
      </c>
      <c r="C2" s="94"/>
      <c r="D2" s="95" t="s">
        <v>61</v>
      </c>
      <c r="E2" s="96" t="s">
        <v>211</v>
      </c>
      <c r="F2" s="97" t="s">
        <v>301</v>
      </c>
      <c r="G2" s="98" t="s">
        <v>68</v>
      </c>
      <c r="H2" s="99"/>
      <c r="I2" s="130" t="s">
        <v>57</v>
      </c>
      <c r="J2" s="158" t="s">
        <v>56</v>
      </c>
      <c r="K2" s="181"/>
    </row>
    <row r="3" spans="1:11">
      <c r="A3" s="100" t="s">
        <v>74</v>
      </c>
      <c r="B3" s="101">
        <v>17506</v>
      </c>
      <c r="C3" s="101"/>
      <c r="D3" s="102" t="s">
        <v>302</v>
      </c>
      <c r="E3" s="103">
        <v>46054</v>
      </c>
      <c r="F3" s="104"/>
      <c r="G3" s="104"/>
      <c r="H3" s="105" t="s">
        <v>303</v>
      </c>
      <c r="I3" s="105"/>
      <c r="J3" s="105"/>
      <c r="K3" s="160"/>
    </row>
    <row r="4" spans="1:11">
      <c r="A4" s="106" t="s">
        <v>71</v>
      </c>
      <c r="B4" s="107">
        <v>6</v>
      </c>
      <c r="C4" s="107">
        <v>3</v>
      </c>
      <c r="D4" s="108" t="s">
        <v>304</v>
      </c>
      <c r="E4" s="104" t="s">
        <v>305</v>
      </c>
      <c r="F4" s="104"/>
      <c r="G4" s="104"/>
      <c r="H4" s="108" t="s">
        <v>306</v>
      </c>
      <c r="I4" s="108"/>
      <c r="J4" s="121" t="s">
        <v>65</v>
      </c>
      <c r="K4" s="161" t="s">
        <v>66</v>
      </c>
    </row>
    <row r="5" spans="1:11">
      <c r="A5" s="106" t="s">
        <v>307</v>
      </c>
      <c r="B5" s="101" t="s">
        <v>308</v>
      </c>
      <c r="C5" s="101"/>
      <c r="D5" s="102" t="s">
        <v>309</v>
      </c>
      <c r="E5" s="102" t="s">
        <v>310</v>
      </c>
      <c r="F5" s="102" t="s">
        <v>311</v>
      </c>
      <c r="G5" s="102" t="s">
        <v>305</v>
      </c>
      <c r="H5" s="108" t="s">
        <v>312</v>
      </c>
      <c r="I5" s="108"/>
      <c r="J5" s="121" t="s">
        <v>65</v>
      </c>
      <c r="K5" s="161" t="s">
        <v>66</v>
      </c>
    </row>
    <row r="6" ht="15" spans="1:11">
      <c r="A6" s="109" t="s">
        <v>313</v>
      </c>
      <c r="B6" s="110" t="s">
        <v>314</v>
      </c>
      <c r="C6" s="110"/>
      <c r="D6" s="111" t="s">
        <v>315</v>
      </c>
      <c r="E6" s="112"/>
      <c r="F6" s="154"/>
      <c r="G6" s="111"/>
      <c r="H6" s="114" t="s">
        <v>316</v>
      </c>
      <c r="I6" s="114"/>
      <c r="J6" s="127" t="s">
        <v>65</v>
      </c>
      <c r="K6" s="162" t="s">
        <v>66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317</v>
      </c>
      <c r="B8" s="97" t="s">
        <v>318</v>
      </c>
      <c r="C8" s="97" t="s">
        <v>319</v>
      </c>
      <c r="D8" s="97" t="s">
        <v>320</v>
      </c>
      <c r="E8" s="97" t="s">
        <v>321</v>
      </c>
      <c r="F8" s="97" t="s">
        <v>322</v>
      </c>
      <c r="G8" s="119" t="s">
        <v>323</v>
      </c>
      <c r="H8" s="120"/>
      <c r="I8" s="120"/>
      <c r="J8" s="120"/>
      <c r="K8" s="163"/>
    </row>
    <row r="9" spans="1:11">
      <c r="A9" s="106" t="s">
        <v>324</v>
      </c>
      <c r="B9" s="108"/>
      <c r="C9" s="121" t="s">
        <v>65</v>
      </c>
      <c r="D9" s="121" t="s">
        <v>66</v>
      </c>
      <c r="E9" s="102" t="s">
        <v>325</v>
      </c>
      <c r="F9" s="122" t="s">
        <v>326</v>
      </c>
      <c r="G9" s="123" t="s">
        <v>327</v>
      </c>
      <c r="H9" s="145"/>
      <c r="I9" s="145"/>
      <c r="J9" s="145"/>
      <c r="K9" s="173"/>
    </row>
    <row r="10" spans="1:11">
      <c r="A10" s="106" t="s">
        <v>328</v>
      </c>
      <c r="B10" s="108"/>
      <c r="C10" s="121" t="s">
        <v>65</v>
      </c>
      <c r="D10" s="121" t="s">
        <v>66</v>
      </c>
      <c r="E10" s="102" t="s">
        <v>329</v>
      </c>
      <c r="F10" s="122" t="s">
        <v>327</v>
      </c>
      <c r="G10" s="123" t="s">
        <v>330</v>
      </c>
      <c r="H10" s="145"/>
      <c r="I10" s="145"/>
      <c r="J10" s="145"/>
      <c r="K10" s="173"/>
    </row>
    <row r="11" spans="1:11">
      <c r="A11" s="125" t="s">
        <v>221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65"/>
    </row>
    <row r="12" spans="1:11">
      <c r="A12" s="100" t="s">
        <v>88</v>
      </c>
      <c r="B12" s="121" t="s">
        <v>84</v>
      </c>
      <c r="C12" s="121" t="s">
        <v>85</v>
      </c>
      <c r="D12" s="122"/>
      <c r="E12" s="102" t="s">
        <v>86</v>
      </c>
      <c r="F12" s="121" t="s">
        <v>84</v>
      </c>
      <c r="G12" s="121" t="s">
        <v>85</v>
      </c>
      <c r="H12" s="121"/>
      <c r="I12" s="102" t="s">
        <v>331</v>
      </c>
      <c r="J12" s="121" t="s">
        <v>84</v>
      </c>
      <c r="K12" s="161" t="s">
        <v>85</v>
      </c>
    </row>
    <row r="13" spans="1:11">
      <c r="A13" s="100" t="s">
        <v>91</v>
      </c>
      <c r="B13" s="121" t="s">
        <v>84</v>
      </c>
      <c r="C13" s="121" t="s">
        <v>85</v>
      </c>
      <c r="D13" s="122"/>
      <c r="E13" s="102" t="s">
        <v>96</v>
      </c>
      <c r="F13" s="121" t="s">
        <v>84</v>
      </c>
      <c r="G13" s="121" t="s">
        <v>85</v>
      </c>
      <c r="H13" s="121"/>
      <c r="I13" s="102" t="s">
        <v>332</v>
      </c>
      <c r="J13" s="121" t="s">
        <v>84</v>
      </c>
      <c r="K13" s="161" t="s">
        <v>85</v>
      </c>
    </row>
    <row r="14" ht="15" spans="1:11">
      <c r="A14" s="109" t="s">
        <v>333</v>
      </c>
      <c r="B14" s="127" t="s">
        <v>84</v>
      </c>
      <c r="C14" s="127" t="s">
        <v>85</v>
      </c>
      <c r="D14" s="112"/>
      <c r="E14" s="111" t="s">
        <v>334</v>
      </c>
      <c r="F14" s="127" t="s">
        <v>84</v>
      </c>
      <c r="G14" s="127" t="s">
        <v>85</v>
      </c>
      <c r="H14" s="127"/>
      <c r="I14" s="111" t="s">
        <v>335</v>
      </c>
      <c r="J14" s="127" t="s">
        <v>84</v>
      </c>
      <c r="K14" s="162" t="s">
        <v>85</v>
      </c>
    </row>
    <row r="15" ht="15" spans="1:11">
      <c r="A15" s="115" t="s">
        <v>204</v>
      </c>
      <c r="B15" s="128" t="s">
        <v>327</v>
      </c>
      <c r="C15" s="129"/>
      <c r="D15" s="116"/>
      <c r="E15" s="115"/>
      <c r="F15" s="129"/>
      <c r="G15" s="129"/>
      <c r="H15" s="129"/>
      <c r="I15" s="115"/>
      <c r="J15" s="129"/>
      <c r="K15" s="129"/>
    </row>
    <row r="16" s="178" customFormat="1" spans="1:11">
      <c r="A16" s="93" t="s">
        <v>336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6"/>
    </row>
    <row r="17" spans="1:11">
      <c r="A17" s="106" t="s">
        <v>337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7"/>
    </row>
    <row r="18" spans="1:11">
      <c r="A18" s="106" t="s">
        <v>338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7"/>
    </row>
    <row r="19" spans="1:11">
      <c r="A19" s="131" t="s">
        <v>339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8"/>
    </row>
    <row r="20" spans="1:11">
      <c r="A20" s="133"/>
      <c r="B20" s="124"/>
      <c r="C20" s="124"/>
      <c r="D20" s="124"/>
      <c r="E20" s="124"/>
      <c r="F20" s="124"/>
      <c r="G20" s="124"/>
      <c r="H20" s="124"/>
      <c r="I20" s="124"/>
      <c r="J20" s="124"/>
      <c r="K20" s="164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9"/>
    </row>
    <row r="24" spans="1:11">
      <c r="A24" s="106" t="s">
        <v>124</v>
      </c>
      <c r="B24" s="108"/>
      <c r="C24" s="121" t="s">
        <v>65</v>
      </c>
      <c r="D24" s="121" t="s">
        <v>66</v>
      </c>
      <c r="E24" s="105"/>
      <c r="F24" s="105"/>
      <c r="G24" s="105"/>
      <c r="H24" s="105"/>
      <c r="I24" s="105"/>
      <c r="J24" s="105"/>
      <c r="K24" s="160"/>
    </row>
    <row r="25" ht="15" spans="1:11">
      <c r="A25" s="136" t="s">
        <v>340</v>
      </c>
      <c r="B25" s="137" t="s">
        <v>327</v>
      </c>
      <c r="C25" s="180"/>
      <c r="D25" s="180"/>
      <c r="E25" s="180"/>
      <c r="F25" s="180"/>
      <c r="G25" s="180"/>
      <c r="H25" s="180"/>
      <c r="I25" s="180"/>
      <c r="J25" s="180"/>
      <c r="K25" s="182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341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63"/>
    </row>
    <row r="28" spans="1:11">
      <c r="A28" s="140" t="s">
        <v>342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71"/>
    </row>
    <row r="29" spans="1:11">
      <c r="A29" s="142" t="s">
        <v>343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2"/>
    </row>
    <row r="30" spans="1:11">
      <c r="A30" s="142" t="s">
        <v>344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72"/>
    </row>
    <row r="31" spans="1:11">
      <c r="A31" s="142" t="s">
        <v>345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72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2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2"/>
    </row>
    <row r="34" ht="23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ht="23" customHeight="1" spans="1:11">
      <c r="A35" s="146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23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4"/>
    </row>
    <row r="37" ht="18.75" customHeight="1" spans="1:11">
      <c r="A37" s="149" t="s">
        <v>346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5"/>
    </row>
    <row r="38" s="179" customFormat="1" ht="18.75" customHeight="1" spans="1:11">
      <c r="A38" s="106" t="s">
        <v>347</v>
      </c>
      <c r="B38" s="108"/>
      <c r="C38" s="108"/>
      <c r="D38" s="105" t="s">
        <v>348</v>
      </c>
      <c r="E38" s="105"/>
      <c r="F38" s="151" t="s">
        <v>349</v>
      </c>
      <c r="G38" s="152"/>
      <c r="H38" s="108" t="s">
        <v>350</v>
      </c>
      <c r="I38" s="108"/>
      <c r="J38" s="108" t="s">
        <v>351</v>
      </c>
      <c r="K38" s="167"/>
    </row>
    <row r="39" ht="18.75" customHeight="1" spans="1:13">
      <c r="A39" s="106" t="s">
        <v>204</v>
      </c>
      <c r="B39" s="153" t="s">
        <v>352</v>
      </c>
      <c r="C39" s="153"/>
      <c r="D39" s="153"/>
      <c r="E39" s="153"/>
      <c r="F39" s="153"/>
      <c r="G39" s="153"/>
      <c r="H39" s="153"/>
      <c r="I39" s="153"/>
      <c r="J39" s="153"/>
      <c r="K39" s="176"/>
      <c r="M39" s="179"/>
    </row>
    <row r="40" ht="31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7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7"/>
    </row>
    <row r="42" ht="32" customHeight="1" spans="1:11">
      <c r="A42" s="109" t="s">
        <v>139</v>
      </c>
      <c r="B42" s="154" t="s">
        <v>353</v>
      </c>
      <c r="C42" s="154"/>
      <c r="D42" s="111" t="s">
        <v>354</v>
      </c>
      <c r="E42" s="155" t="s">
        <v>355</v>
      </c>
      <c r="F42" s="111" t="s">
        <v>143</v>
      </c>
      <c r="G42" s="156">
        <v>46058</v>
      </c>
      <c r="H42" s="157" t="s">
        <v>144</v>
      </c>
      <c r="I42" s="157"/>
      <c r="J42" s="154" t="s">
        <v>145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1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</cols>
  <sheetData>
    <row r="1" ht="26.25" spans="1:11">
      <c r="A1" s="92" t="s">
        <v>300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210</v>
      </c>
      <c r="C2" s="94"/>
      <c r="D2" s="95" t="s">
        <v>61</v>
      </c>
      <c r="E2" s="96" t="s">
        <v>356</v>
      </c>
      <c r="F2" s="97" t="s">
        <v>301</v>
      </c>
      <c r="G2" s="98" t="s">
        <v>357</v>
      </c>
      <c r="H2" s="99"/>
      <c r="I2" s="130" t="s">
        <v>57</v>
      </c>
      <c r="J2" s="158" t="s">
        <v>358</v>
      </c>
      <c r="K2" s="159"/>
    </row>
    <row r="3" spans="1:11">
      <c r="A3" s="100" t="s">
        <v>74</v>
      </c>
      <c r="B3" s="101">
        <v>11684</v>
      </c>
      <c r="C3" s="101"/>
      <c r="D3" s="102" t="s">
        <v>302</v>
      </c>
      <c r="E3" s="103">
        <v>45721</v>
      </c>
      <c r="F3" s="104"/>
      <c r="G3" s="104"/>
      <c r="H3" s="105" t="s">
        <v>303</v>
      </c>
      <c r="I3" s="105"/>
      <c r="J3" s="105"/>
      <c r="K3" s="160"/>
    </row>
    <row r="4" spans="1:11">
      <c r="A4" s="106" t="s">
        <v>71</v>
      </c>
      <c r="B4" s="107">
        <v>4</v>
      </c>
      <c r="C4" s="107">
        <v>6</v>
      </c>
      <c r="D4" s="108" t="s">
        <v>304</v>
      </c>
      <c r="E4" s="104" t="s">
        <v>309</v>
      </c>
      <c r="F4" s="104"/>
      <c r="G4" s="104"/>
      <c r="H4" s="108" t="s">
        <v>306</v>
      </c>
      <c r="I4" s="108"/>
      <c r="J4" s="121" t="s">
        <v>65</v>
      </c>
      <c r="K4" s="161" t="s">
        <v>66</v>
      </c>
    </row>
    <row r="5" spans="1:11">
      <c r="A5" s="106" t="s">
        <v>307</v>
      </c>
      <c r="B5" s="101" t="s">
        <v>359</v>
      </c>
      <c r="C5" s="101"/>
      <c r="D5" s="102" t="s">
        <v>309</v>
      </c>
      <c r="E5" s="102" t="s">
        <v>310</v>
      </c>
      <c r="F5" s="102" t="s">
        <v>311</v>
      </c>
      <c r="G5" s="102" t="s">
        <v>305</v>
      </c>
      <c r="H5" s="108" t="s">
        <v>312</v>
      </c>
      <c r="I5" s="108"/>
      <c r="J5" s="121" t="s">
        <v>65</v>
      </c>
      <c r="K5" s="161" t="s">
        <v>66</v>
      </c>
    </row>
    <row r="6" ht="15" spans="1:11">
      <c r="A6" s="109" t="s">
        <v>313</v>
      </c>
      <c r="B6" s="110">
        <v>315</v>
      </c>
      <c r="C6" s="110"/>
      <c r="D6" s="111" t="s">
        <v>315</v>
      </c>
      <c r="E6" s="112"/>
      <c r="F6" s="113">
        <v>11684</v>
      </c>
      <c r="G6" s="111"/>
      <c r="H6" s="114" t="s">
        <v>316</v>
      </c>
      <c r="I6" s="114"/>
      <c r="J6" s="127" t="s">
        <v>65</v>
      </c>
      <c r="K6" s="162" t="s">
        <v>66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317</v>
      </c>
      <c r="B8" s="97" t="s">
        <v>318</v>
      </c>
      <c r="C8" s="97" t="s">
        <v>319</v>
      </c>
      <c r="D8" s="97" t="s">
        <v>320</v>
      </c>
      <c r="E8" s="97" t="s">
        <v>321</v>
      </c>
      <c r="F8" s="97" t="s">
        <v>322</v>
      </c>
      <c r="G8" s="119" t="s">
        <v>360</v>
      </c>
      <c r="H8" s="120"/>
      <c r="I8" s="120"/>
      <c r="J8" s="120"/>
      <c r="K8" s="163"/>
    </row>
    <row r="9" spans="1:11">
      <c r="A9" s="106" t="s">
        <v>324</v>
      </c>
      <c r="B9" s="108"/>
      <c r="C9" s="121" t="s">
        <v>65</v>
      </c>
      <c r="D9" s="121" t="s">
        <v>66</v>
      </c>
      <c r="E9" s="102" t="s">
        <v>325</v>
      </c>
      <c r="F9" s="122" t="s">
        <v>326</v>
      </c>
      <c r="G9" s="123" t="s">
        <v>327</v>
      </c>
      <c r="H9" s="124"/>
      <c r="I9" s="124"/>
      <c r="J9" s="124"/>
      <c r="K9" s="164"/>
    </row>
    <row r="10" spans="1:11">
      <c r="A10" s="106" t="s">
        <v>328</v>
      </c>
      <c r="B10" s="108"/>
      <c r="C10" s="121" t="s">
        <v>65</v>
      </c>
      <c r="D10" s="121" t="s">
        <v>66</v>
      </c>
      <c r="E10" s="102" t="s">
        <v>329</v>
      </c>
      <c r="F10" s="122" t="s">
        <v>327</v>
      </c>
      <c r="G10" s="123" t="s">
        <v>330</v>
      </c>
      <c r="H10" s="124"/>
      <c r="I10" s="124"/>
      <c r="J10" s="124"/>
      <c r="K10" s="164"/>
    </row>
    <row r="11" spans="1:11">
      <c r="A11" s="125" t="s">
        <v>221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65"/>
    </row>
    <row r="12" spans="1:11">
      <c r="A12" s="100" t="s">
        <v>88</v>
      </c>
      <c r="B12" s="121" t="s">
        <v>84</v>
      </c>
      <c r="C12" s="121" t="s">
        <v>85</v>
      </c>
      <c r="D12" s="122"/>
      <c r="E12" s="102" t="s">
        <v>86</v>
      </c>
      <c r="F12" s="121" t="s">
        <v>84</v>
      </c>
      <c r="G12" s="121" t="s">
        <v>85</v>
      </c>
      <c r="H12" s="121"/>
      <c r="I12" s="102" t="s">
        <v>331</v>
      </c>
      <c r="J12" s="121" t="s">
        <v>84</v>
      </c>
      <c r="K12" s="161" t="s">
        <v>85</v>
      </c>
    </row>
    <row r="13" spans="1:11">
      <c r="A13" s="100" t="s">
        <v>91</v>
      </c>
      <c r="B13" s="121" t="s">
        <v>84</v>
      </c>
      <c r="C13" s="121" t="s">
        <v>85</v>
      </c>
      <c r="D13" s="122"/>
      <c r="E13" s="102" t="s">
        <v>96</v>
      </c>
      <c r="F13" s="121" t="s">
        <v>84</v>
      </c>
      <c r="G13" s="121" t="s">
        <v>85</v>
      </c>
      <c r="H13" s="121"/>
      <c r="I13" s="102" t="s">
        <v>332</v>
      </c>
      <c r="J13" s="121" t="s">
        <v>84</v>
      </c>
      <c r="K13" s="161" t="s">
        <v>85</v>
      </c>
    </row>
    <row r="14" ht="15" spans="1:11">
      <c r="A14" s="109" t="s">
        <v>333</v>
      </c>
      <c r="B14" s="127" t="s">
        <v>84</v>
      </c>
      <c r="C14" s="127" t="s">
        <v>85</v>
      </c>
      <c r="D14" s="112"/>
      <c r="E14" s="111" t="s">
        <v>334</v>
      </c>
      <c r="F14" s="127" t="s">
        <v>84</v>
      </c>
      <c r="G14" s="127" t="s">
        <v>85</v>
      </c>
      <c r="H14" s="127"/>
      <c r="I14" s="111" t="s">
        <v>335</v>
      </c>
      <c r="J14" s="127" t="s">
        <v>84</v>
      </c>
      <c r="K14" s="162" t="s">
        <v>85</v>
      </c>
    </row>
    <row r="15" ht="15" spans="1:11">
      <c r="A15" s="115" t="s">
        <v>204</v>
      </c>
      <c r="B15" s="128" t="s">
        <v>327</v>
      </c>
      <c r="C15" s="129"/>
      <c r="D15" s="116"/>
      <c r="E15" s="115"/>
      <c r="F15" s="129"/>
      <c r="G15" s="129"/>
      <c r="H15" s="129"/>
      <c r="I15" s="115"/>
      <c r="J15" s="129"/>
      <c r="K15" s="129"/>
    </row>
    <row r="16" spans="1:11">
      <c r="A16" s="93" t="s">
        <v>336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6"/>
    </row>
    <row r="17" spans="1:11">
      <c r="A17" s="106" t="s">
        <v>337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7"/>
    </row>
    <row r="18" spans="1:11">
      <c r="A18" s="106" t="s">
        <v>338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7"/>
    </row>
    <row r="19" spans="1:11">
      <c r="A19" s="131" t="s">
        <v>361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8"/>
    </row>
    <row r="20" spans="1:11">
      <c r="A20" s="133" t="s">
        <v>362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64"/>
    </row>
    <row r="21" spans="1:11">
      <c r="A21" s="133" t="s">
        <v>363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64"/>
    </row>
    <row r="22" spans="1:11">
      <c r="A22" s="133" t="s">
        <v>364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64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9"/>
    </row>
    <row r="24" spans="1:11">
      <c r="A24" s="106" t="s">
        <v>124</v>
      </c>
      <c r="B24" s="108"/>
      <c r="C24" s="121" t="s">
        <v>65</v>
      </c>
      <c r="D24" s="121" t="s">
        <v>66</v>
      </c>
      <c r="E24" s="105"/>
      <c r="F24" s="105"/>
      <c r="G24" s="105"/>
      <c r="H24" s="105"/>
      <c r="I24" s="105"/>
      <c r="J24" s="105"/>
      <c r="K24" s="160"/>
    </row>
    <row r="25" ht="15" spans="1:11">
      <c r="A25" s="136" t="s">
        <v>340</v>
      </c>
      <c r="B25" s="137" t="s">
        <v>327</v>
      </c>
      <c r="C25" s="137"/>
      <c r="D25" s="137"/>
      <c r="E25" s="137"/>
      <c r="F25" s="137"/>
      <c r="G25" s="137"/>
      <c r="H25" s="137"/>
      <c r="I25" s="137"/>
      <c r="J25" s="137"/>
      <c r="K25" s="170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341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63"/>
    </row>
    <row r="28" spans="1:11">
      <c r="A28" s="140" t="s">
        <v>365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71"/>
    </row>
    <row r="29" spans="1:11">
      <c r="A29" s="140" t="s">
        <v>366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71"/>
    </row>
    <row r="30" spans="1:11">
      <c r="A30" s="140" t="s">
        <v>367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71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72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2"/>
    </row>
    <row r="33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2"/>
    </row>
    <row r="34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spans="1:11">
      <c r="A35" s="146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15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4"/>
    </row>
    <row r="37" spans="1:11">
      <c r="A37" s="149" t="s">
        <v>346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5"/>
    </row>
    <row r="38" spans="1:11">
      <c r="A38" s="106" t="s">
        <v>347</v>
      </c>
      <c r="B38" s="108"/>
      <c r="C38" s="108"/>
      <c r="D38" s="105" t="s">
        <v>348</v>
      </c>
      <c r="E38" s="105"/>
      <c r="F38" s="151" t="s">
        <v>349</v>
      </c>
      <c r="G38" s="152"/>
      <c r="H38" s="108" t="s">
        <v>350</v>
      </c>
      <c r="I38" s="108"/>
      <c r="J38" s="108" t="s">
        <v>351</v>
      </c>
      <c r="K38" s="167"/>
    </row>
    <row r="39" spans="1:11">
      <c r="A39" s="106" t="s">
        <v>204</v>
      </c>
      <c r="B39" s="153" t="s">
        <v>368</v>
      </c>
      <c r="C39" s="153"/>
      <c r="D39" s="153"/>
      <c r="E39" s="153"/>
      <c r="F39" s="153"/>
      <c r="G39" s="153"/>
      <c r="H39" s="153"/>
      <c r="I39" s="153"/>
      <c r="J39" s="153"/>
      <c r="K39" s="176"/>
    </row>
    <row r="40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7"/>
    </row>
    <row r="4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7"/>
    </row>
    <row r="42" ht="15" spans="1:11">
      <c r="A42" s="109" t="s">
        <v>139</v>
      </c>
      <c r="B42" s="154" t="s">
        <v>353</v>
      </c>
      <c r="C42" s="154"/>
      <c r="D42" s="111" t="s">
        <v>354</v>
      </c>
      <c r="E42" s="155" t="s">
        <v>369</v>
      </c>
      <c r="F42" s="111" t="s">
        <v>143</v>
      </c>
      <c r="G42" s="156">
        <v>45724</v>
      </c>
      <c r="H42" s="157" t="s">
        <v>144</v>
      </c>
      <c r="I42" s="157"/>
      <c r="J42" s="154" t="s">
        <v>369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（中期洗水尺寸）</vt:lpstr>
      <vt:lpstr>验货尺寸表 （中期尺寸）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2026-04-16T06:16:11Z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