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27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7" r:id="rId5"/>
    <sheet name="中期大货尺寸表" sheetId="18" r:id="rId6"/>
    <sheet name="尾期" sheetId="5" r:id="rId7"/>
    <sheet name="尾期大货尺寸表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<sst xmlns="http://schemas.openxmlformats.org/spreadsheetml/2006/main" count="1189" uniqueCount="379">
  <si>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</si>
  <si>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</si>
  <si>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</si>
  <si>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</si>
  <si>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</si>
  <si>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</si>
  <si>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</si>
  <si>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</si>
  <si>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</si>
  <si>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</si>
  <si>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</si>
  <si>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</si>
  <si>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</si>
  <si>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</si>
  <si>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</si>
  <si>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</si>
  <si>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</si>
  <si>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</si>
  <si>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</si>
  <si>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</si>
  <si>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</si>
  <si>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青岛众锦服装科技有限公司</t>
  </si>
  <si>
    <t>生产工厂</t>
  </si>
  <si>
    <t>济宁盛锦翔服装有限公司</t>
  </si>
  <si>
    <t>订单基础信息</t>
  </si>
  <si>
    <t>生产•出货进度</t>
  </si>
  <si>
    <t>指示•确认资料</t>
  </si>
  <si>
    <t>款号</t>
  </si>
  <si>
    <t>QADDBN95676</t>
  </si>
  <si>
    <t>合同交期</t>
  </si>
  <si>
    <t>产前确认样</t>
  </si>
  <si>
    <t>有</t>
  </si>
  <si>
    <t>无</t>
  </si>
  <si>
    <t>品名</t>
  </si>
  <si>
    <t>儿童超轻羽绒服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</si>
  <si>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</si>
  <si>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</si>
  <si>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</si>
  <si>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</si>
  <si>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</si>
  <si>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</si>
  <si>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</si>
  <si>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</si>
  <si>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</si>
  <si>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</si>
  <si>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</si>
  <si>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</si>
  <si>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</si>
  <si>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</si>
  <si>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</si>
  <si>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</si>
  <si>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</si>
  <si>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</si>
  <si>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</si>
  <si>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</si>
  <si>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</si>
  <si>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</si>
  <si>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</si>
  <si>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</si>
  <si>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</si>
  <si>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</si>
  <si>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</si>
  <si>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</si>
  <si>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</si>
  <si>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</si>
  <si>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</si>
  <si>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</si>
  <si>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</si>
  <si>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</si>
  <si>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</si>
  <si>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</si>
  <si>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</si>
  <si>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</si>
  <si>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</si>
  <si>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</si>
  <si>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</si>
  <si>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</si>
  <si>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</si>
  <si>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</t>
  </si>
  <si>
    <t>未裁齐原因</t>
  </si>
  <si>
    <t>黑色</t>
  </si>
  <si>
    <t>云母灰</t>
  </si>
  <si>
    <t>仙芋紫</t>
  </si>
  <si>
    <t>城市粉</t>
  </si>
  <si>
    <t>摩卡棕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</si>
  <si>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</si>
  <si>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黑色--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</si>
  <si>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</si>
  <si>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</si>
  <si>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</si>
  <si>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</si>
  <si>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</si>
  <si>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</si>
  <si>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</si>
  <si>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</si>
  <si>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</si>
  <si>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</si>
  <si>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</si>
  <si>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</si>
  <si>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</si>
  <si>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</si>
  <si>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王娇</t>
  </si>
  <si>
    <t>查验时间</t>
  </si>
  <si>
    <t>工厂负责人</t>
  </si>
  <si>
    <t>那兴宇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</si>
  <si>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</si>
  <si>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</si>
  <si>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</si>
  <si>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</si>
  <si>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</si>
  <si>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</si>
  <si>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</t>
  </si>
  <si>
    <t>胸围</t>
  </si>
  <si>
    <r>
      <rPr>
        <b/>
        <sz val="11"/>
        <rFont val="宋体"/>
        <charset val="134"/>
      </rPr>
      <t>摆围</t>
    </r>
    <r>
      <rPr>
        <b/>
        <sz val="11"/>
        <rFont val="微软雅黑"/>
        <charset val="134"/>
      </rPr>
      <t>拉量</t>
    </r>
  </si>
  <si>
    <r>
      <rPr>
        <b/>
        <sz val="11"/>
        <rFont val="宋体"/>
        <charset val="134"/>
      </rPr>
      <t>摆围</t>
    </r>
    <r>
      <rPr>
        <b/>
        <sz val="11"/>
        <rFont val="微软雅黑"/>
        <charset val="134"/>
      </rPr>
      <t>平量</t>
    </r>
  </si>
  <si>
    <t>下领围</t>
  </si>
  <si>
    <t>后中袖长</t>
  </si>
  <si>
    <t>袖肥/2</t>
  </si>
  <si>
    <t>袖肘围/2</t>
  </si>
  <si>
    <r>
      <rPr>
        <b/>
        <sz val="11"/>
        <rFont val="宋体"/>
        <charset val="134"/>
      </rPr>
      <t>袖口围</t>
    </r>
    <r>
      <rPr>
        <b/>
        <sz val="11"/>
        <rFont val="仿宋_GB2312"/>
        <charset val="134"/>
      </rPr>
      <t>/2</t>
    </r>
    <r>
      <rPr>
        <b/>
        <sz val="11"/>
        <rFont val="宋体"/>
        <charset val="134"/>
      </rPr>
      <t>（拉量）</t>
    </r>
  </si>
  <si>
    <r>
      <rPr>
        <b/>
        <sz val="11"/>
        <rFont val="宋体"/>
        <charset val="134"/>
      </rPr>
      <t>袖口围</t>
    </r>
    <r>
      <rPr>
        <b/>
        <sz val="11"/>
        <rFont val="仿宋_GB2312"/>
        <charset val="134"/>
      </rPr>
      <t>/2</t>
    </r>
    <r>
      <rPr>
        <b/>
        <sz val="11"/>
        <rFont val="宋体"/>
        <charset val="134"/>
      </rPr>
      <t>（平量）</t>
    </r>
  </si>
  <si>
    <t>帽高</t>
  </si>
  <si>
    <t>帽宽</t>
  </si>
  <si>
    <t>插手袋长</t>
  </si>
  <si>
    <r>
      <rPr>
        <b/>
        <sz val="11"/>
        <rFont val="宋体"/>
        <charset val="134"/>
      </rPr>
      <t>前胸</t>
    </r>
    <r>
      <rPr>
        <b/>
        <sz val="11"/>
        <rFont val="仿宋_GB2312"/>
        <charset val="134"/>
      </rPr>
      <t>LOGO</t>
    </r>
    <r>
      <rPr>
        <b/>
        <sz val="11"/>
        <rFont val="宋体"/>
        <charset val="134"/>
      </rPr>
      <t>距前中（按照纸板）</t>
    </r>
  </si>
  <si>
    <r>
      <rPr>
        <b/>
        <sz val="11"/>
        <rFont val="宋体"/>
        <charset val="134"/>
      </rPr>
      <t>前胸</t>
    </r>
    <r>
      <rPr>
        <b/>
        <sz val="11"/>
        <rFont val="仿宋_GB2312"/>
        <charset val="134"/>
      </rPr>
      <t>LOGO</t>
    </r>
    <r>
      <rPr>
        <b/>
        <sz val="11"/>
        <rFont val="宋体"/>
        <charset val="134"/>
      </rPr>
      <t>距前颈点（按照纸板）</t>
    </r>
  </si>
  <si>
    <t>后下logo-纵向：底边向上</t>
  </si>
  <si>
    <t>后下logo-横向：距侧缝</t>
  </si>
  <si>
    <t>领高</t>
  </si>
  <si>
    <t xml:space="preserve">    1. 初期请洗测2-3件，有问题的另加测量数量。</t>
  </si>
  <si>
    <t>2.中期验货需要齐色码洗水测试，并填写洗水前后尺寸</t>
  </si>
  <si>
    <t>验货时间：2025/5/9</t>
  </si>
  <si>
    <t>跟单QC: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</si>
  <si>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</si>
  <si>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</si>
  <si>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</si>
  <si>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</si>
  <si>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</si>
  <si>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</si>
  <si>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</si>
  <si>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</si>
  <si>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</si>
  <si>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</si>
  <si>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</si>
  <si>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 - 140  20件</t>
  </si>
  <si>
    <t>城市粉-140  20件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</si>
  <si>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</si>
  <si>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</si>
  <si>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</si>
  <si>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1.有浮绒，处理干净。</t>
  </si>
  <si>
    <t>2.大货拉链有宽窄要注意。</t>
  </si>
  <si>
    <t>3.领口和下摆有堆线不允许出现。</t>
  </si>
  <si>
    <t>4.拉链吃势要均匀，不能吃皱。</t>
  </si>
  <si>
    <t>5.充完绒要入袋前要拍均匀。</t>
  </si>
  <si>
    <t>6.夏季浅色注意脏污。</t>
  </si>
  <si>
    <t>【整改的严重缺陷及整改复核时间】</t>
  </si>
  <si>
    <t xml:space="preserve">120/60 </t>
  </si>
  <si>
    <t xml:space="preserve">140/68 </t>
  </si>
  <si>
    <t>灰褐色</t>
  </si>
  <si>
    <t>+1/+0.5</t>
  </si>
  <si>
    <t>+0.5/0</t>
  </si>
  <si>
    <t>+0.5/+0.5</t>
  </si>
  <si>
    <t>-/-1</t>
  </si>
  <si>
    <t>-/-0.5</t>
  </si>
  <si>
    <t>+2/+1</t>
  </si>
  <si>
    <t>+0.5/-</t>
  </si>
  <si>
    <t>-0.5/-1</t>
  </si>
  <si>
    <t>+1/-</t>
  </si>
  <si>
    <t>-/-</t>
  </si>
  <si>
    <t>+1.5/+1</t>
  </si>
  <si>
    <t>-0.5/-0.5</t>
  </si>
  <si>
    <t>+0.8/+0.3</t>
  </si>
  <si>
    <t>+0.3/+0</t>
  </si>
  <si>
    <t>+0.5/+0.3</t>
  </si>
  <si>
    <t>+0.6/+0.2</t>
  </si>
  <si>
    <t>-/-0.7</t>
  </si>
  <si>
    <t>+0.6/+0.5</t>
  </si>
  <si>
    <t>+0.3/-</t>
  </si>
  <si>
    <t>+0.5/+0</t>
  </si>
  <si>
    <t>-0.5/-</t>
  </si>
  <si>
    <t>验货时间：2025/5/26</t>
  </si>
  <si>
    <t>140/68 黑色</t>
  </si>
  <si>
    <t>140/68 城市粉</t>
  </si>
  <si>
    <t>+2+1</t>
  </si>
  <si>
    <t>+1 +2</t>
  </si>
  <si>
    <t>+1+2</t>
  </si>
  <si>
    <t>- -</t>
  </si>
  <si>
    <t xml:space="preserve">- -  </t>
  </si>
  <si>
    <t>- +0.5</t>
  </si>
  <si>
    <t>+1.5 -</t>
  </si>
  <si>
    <t>-0.5 +0.5</t>
  </si>
  <si>
    <t xml:space="preserve">- - </t>
  </si>
  <si>
    <t>+1.5+1</t>
  </si>
  <si>
    <t>--0.5</t>
  </si>
  <si>
    <t>-0.5 -</t>
  </si>
  <si>
    <t>-0.5+0.5</t>
  </si>
  <si>
    <t>+0.5 -</t>
  </si>
  <si>
    <t>+0.5 +1</t>
  </si>
  <si>
    <t xml:space="preserve">+0.5 - </t>
  </si>
  <si>
    <t>- -0.5</t>
  </si>
  <si>
    <t>-0.5 -0.5</t>
  </si>
  <si>
    <t>--</t>
  </si>
  <si>
    <t xml:space="preserve"> -0.5 -</t>
  </si>
  <si>
    <t xml:space="preserve"> -0.5-0.5</t>
  </si>
  <si>
    <t>-0.5-</t>
  </si>
  <si>
    <t>-0.7-0.5</t>
  </si>
  <si>
    <t>- +0.3</t>
  </si>
  <si>
    <t>-0.2-</t>
  </si>
  <si>
    <t>-0.2 -0.2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</si>
  <si>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</si>
  <si>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</si>
  <si>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</si>
  <si>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</si>
  <si>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</si>
  <si>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</si>
  <si>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</si>
  <si>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</si>
  <si>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</si>
  <si>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</si>
  <si>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</si>
  <si>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</si>
  <si>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</si>
  <si>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</si>
  <si>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</si>
  <si>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</si>
  <si>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</si>
  <si>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</si>
  <si>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</si>
  <si>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</si>
  <si>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</si>
  <si>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</si>
  <si>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</si>
  <si>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</si>
  <si>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</si>
  <si>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</si>
  <si>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</si>
  <si>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</si>
  <si>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</si>
  <si>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</si>
  <si>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</si>
  <si>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</si>
  <si>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</si>
  <si>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</si>
  <si>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①成品完成比例（%）：98%</t>
  </si>
  <si>
    <t>②检验明细：</t>
  </si>
  <si>
    <t>云母灰 -- 5件，130# 10件，140#  10件，150# 10件，160# 10件，170# 10件。</t>
  </si>
  <si>
    <t>城市粉 -- 5件，130# 10件，140#  10件，150# 10件，160# 10件，170# 10件。</t>
  </si>
  <si>
    <t>摩卡棕 -- 0件，130# 0件，140#  0件，150# 10件，160# 10件，170# 10件。</t>
  </si>
  <si>
    <t>黑色   -- 5件，130# 10件，140#  10件，150# 10件，160# 10件，170# 10件。</t>
  </si>
  <si>
    <t>仙芋紫 -- 5件，130# 10件，140#  10件，150# 10件，160# 10件，170# 10件。</t>
  </si>
  <si>
    <t>情况说明：</t>
  </si>
  <si>
    <t xml:space="preserve">【问题点描述】  </t>
  </si>
  <si>
    <t>1.线毛 1件。</t>
  </si>
  <si>
    <t>2.前门打折  3件。</t>
  </si>
  <si>
    <t>3.脏污  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</si>
  <si>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</si>
  <si>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</si>
  <si>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</si>
  <si>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</si>
  <si>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</si>
  <si>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</si>
  <si>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尾期抽验200件，不良品6件，在可接受范围内，运行出货，</t>
  </si>
  <si>
    <t>服装QC部门</t>
  </si>
  <si>
    <t>检验人</t>
  </si>
  <si>
    <t>-0.5 +1</t>
  </si>
  <si>
    <t>+1.5 0</t>
  </si>
  <si>
    <t>0 0</t>
  </si>
  <si>
    <t>0 -0.5</t>
  </si>
  <si>
    <t>+0.5 0</t>
  </si>
  <si>
    <t>0 +0.5</t>
  </si>
  <si>
    <t>0 +0.3</t>
  </si>
  <si>
    <t>-0.5 0</t>
  </si>
  <si>
    <t xml:space="preserve"> 0 +0.5</t>
  </si>
  <si>
    <t xml:space="preserve"> -0.5 +0.5</t>
  </si>
  <si>
    <t xml:space="preserve"> -0.5 0</t>
  </si>
  <si>
    <t xml:space="preserve"> -0.5+0.5</t>
  </si>
  <si>
    <t>0 -0.3</t>
  </si>
  <si>
    <t>+0.5 +0.5</t>
  </si>
  <si>
    <t>-0.2 0</t>
  </si>
  <si>
    <t>+0.3 0</t>
  </si>
  <si>
    <t>-0.3 -0.3</t>
  </si>
  <si>
    <t>验货时间：2025/7/3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</si>
  <si>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</si>
  <si>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</si>
  <si>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</si>
  <si>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</si>
  <si>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</si>
  <si>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</si>
  <si>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</si>
  <si>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</si>
  <si>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</si>
  <si>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</si>
  <si>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</si>
  <si>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</si>
  <si>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</si>
  <si>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</si>
  <si>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</si>
  <si>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</si>
  <si>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</si>
  <si>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尼丝纺</t>
  </si>
  <si>
    <t>暮山紫</t>
  </si>
  <si>
    <t>QADDBN95679
QADDBN95676</t>
  </si>
  <si>
    <t>青岛众锦</t>
  </si>
  <si>
    <t>合格</t>
  </si>
  <si>
    <t>0196</t>
  </si>
  <si>
    <t>桑果粉</t>
  </si>
  <si>
    <t>藏青</t>
  </si>
  <si>
    <t>制表时间：</t>
  </si>
  <si>
    <t>测试人签名：王娇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</si>
  <si>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</si>
  <si>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</si>
  <si>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</si>
  <si>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</si>
  <si>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</si>
  <si>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</si>
  <si>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</si>
  <si>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</si>
  <si>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</si>
  <si>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</si>
  <si>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-1/-1.5</t>
  </si>
  <si>
    <t>-1.5/-1.5</t>
  </si>
  <si>
    <t>-1/-2</t>
  </si>
  <si>
    <t>-1/-1</t>
  </si>
  <si>
    <t>-1.5/-1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</si>
  <si>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</si>
  <si>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</si>
  <si>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</si>
  <si>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</si>
  <si>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</si>
  <si>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</si>
  <si>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</si>
  <si>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</si>
  <si>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</si>
  <si>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</si>
  <si>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</si>
  <si>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</si>
  <si>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WX00064</t>
  </si>
  <si>
    <t>门襟拉链</t>
  </si>
  <si>
    <t>伟星</t>
  </si>
  <si>
    <t>BB00011</t>
  </si>
  <si>
    <t>弹力包边带</t>
  </si>
  <si>
    <t>锦湾</t>
  </si>
  <si>
    <t>物料6</t>
  </si>
  <si>
    <t>物料7</t>
  </si>
  <si>
    <t>物料8</t>
  </si>
  <si>
    <t>物料9</t>
  </si>
  <si>
    <t>物料10</t>
  </si>
  <si>
    <t>ZM00100</t>
  </si>
  <si>
    <t>主尺标</t>
  </si>
  <si>
    <t>宝绅</t>
  </si>
  <si>
    <t>BZ00035</t>
  </si>
  <si>
    <t>洗标</t>
  </si>
  <si>
    <t>洗测2次</t>
  </si>
  <si>
    <t>洗测3次</t>
  </si>
  <si>
    <t>洗测4次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</si>
  <si>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</si>
  <si>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</si>
  <si>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</si>
  <si>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</si>
  <si>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</si>
  <si>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</si>
  <si>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</si>
  <si>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</si>
  <si>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</si>
  <si>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</si>
  <si>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</si>
  <si>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</si>
  <si>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</si>
  <si>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</si>
  <si>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</si>
  <si>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左前胸/后背/左袖</t>
  </si>
  <si>
    <t>印花</t>
  </si>
  <si>
    <t>YES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</si>
  <si>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</si>
  <si>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</si>
  <si>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</si>
  <si>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</si>
  <si>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藏青色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</si>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</sst>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sz val="11"/>
      <name val="黑体"/>
      <charset val="134"/>
    </font>
    <font>
      <b/>
      <sz val="11"/>
      <name val="黑体"/>
      <charset val="134"/>
    </font>
    <font>
      <sz val="12"/>
      <name val="仿宋_GB2312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7" borderId="8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1" applyNumberFormat="0" applyFill="0" applyAlignment="0" applyProtection="0">
      <alignment vertical="center"/>
    </xf>
    <xf numFmtId="0" fontId="37" fillId="0" borderId="81" applyNumberFormat="0" applyFill="0" applyAlignment="0" applyProtection="0">
      <alignment vertical="center"/>
    </xf>
    <xf numFmtId="0" fontId="38" fillId="0" borderId="8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83" applyNumberFormat="0" applyAlignment="0" applyProtection="0">
      <alignment vertical="center"/>
    </xf>
    <xf numFmtId="0" fontId="40" fillId="9" borderId="84" applyNumberFormat="0" applyAlignment="0" applyProtection="0">
      <alignment vertical="center"/>
    </xf>
    <xf numFmtId="0" fontId="41" fillId="9" borderId="83" applyNumberFormat="0" applyAlignment="0" applyProtection="0">
      <alignment vertical="center"/>
    </xf>
    <xf numFmtId="0" fontId="42" fillId="10" borderId="85" applyNumberFormat="0" applyAlignment="0" applyProtection="0">
      <alignment vertical="center"/>
    </xf>
    <xf numFmtId="0" fontId="43" fillId="0" borderId="86" applyNumberFormat="0" applyFill="0" applyAlignment="0" applyProtection="0">
      <alignment vertical="center"/>
    </xf>
    <xf numFmtId="0" fontId="44" fillId="0" borderId="87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30" fillId="0" borderId="0">
      <alignment vertical="center"/>
    </xf>
    <xf numFmtId="0" fontId="30" fillId="0" borderId="0">
      <alignment vertical="center"/>
    </xf>
  </cellStyleXfs>
  <cellXfs count="35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3" borderId="0" xfId="50" applyFont="1" applyFill="1"/>
    <xf numFmtId="0" fontId="10" fillId="3" borderId="0" xfId="50" applyFont="1" applyFill="1" applyAlignment="1">
      <alignment horizontal="center"/>
    </xf>
    <xf numFmtId="0" fontId="9" fillId="3" borderId="0" xfId="50" applyFont="1" applyFill="1" applyAlignment="1">
      <alignment horizontal="center"/>
    </xf>
    <xf numFmtId="0" fontId="10" fillId="3" borderId="9" xfId="49" applyFont="1" applyFill="1" applyBorder="1" applyAlignment="1">
      <alignment horizontal="left" vertical="center"/>
    </xf>
    <xf numFmtId="0" fontId="10" fillId="3" borderId="10" xfId="49" applyFont="1" applyFill="1" applyBorder="1" applyAlignment="1">
      <alignment horizontal="center" vertical="center"/>
    </xf>
    <xf numFmtId="0" fontId="10" fillId="3" borderId="10" xfId="49" applyFont="1" applyFill="1" applyBorder="1">
      <alignment vertical="center"/>
    </xf>
    <xf numFmtId="0" fontId="9" fillId="3" borderId="10" xfId="50" applyFont="1" applyFill="1" applyBorder="1" applyAlignment="1">
      <alignment horizontal="center"/>
    </xf>
    <xf numFmtId="0" fontId="10" fillId="3" borderId="11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0" fontId="9" fillId="3" borderId="2" xfId="50" applyFont="1" applyFill="1" applyBorder="1" applyAlignment="1">
      <alignment horizontal="center"/>
    </xf>
    <xf numFmtId="0" fontId="11" fillId="0" borderId="2" xfId="49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2" xfId="49" applyNumberFormat="1" applyFont="1" applyFill="1" applyBorder="1" applyAlignment="1">
      <alignment horizontal="center" vertical="center"/>
    </xf>
    <xf numFmtId="0" fontId="11" fillId="0" borderId="12" xfId="49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49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4" fillId="0" borderId="2" xfId="50" applyFont="1" applyFill="1" applyBorder="1" applyAlignment="1">
      <alignment horizontal="center" vertical="center"/>
    </xf>
    <xf numFmtId="0" fontId="15" fillId="0" borderId="2" xfId="5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/>
    </xf>
    <xf numFmtId="176" fontId="12" fillId="3" borderId="2" xfId="52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2" fillId="3" borderId="2" xfId="52" applyFont="1" applyFill="1" applyBorder="1" applyAlignment="1">
      <alignment horizontal="center"/>
    </xf>
    <xf numFmtId="0" fontId="9" fillId="3" borderId="13" xfId="50" applyFont="1" applyFill="1" applyBorder="1"/>
    <xf numFmtId="49" fontId="9" fillId="3" borderId="14" xfId="51" applyNumberFormat="1" applyFont="1" applyFill="1" applyBorder="1" applyAlignment="1">
      <alignment horizontal="center" vertical="center"/>
    </xf>
    <xf numFmtId="49" fontId="9" fillId="3" borderId="14" xfId="51" applyNumberFormat="1" applyFont="1" applyFill="1" applyBorder="1" applyAlignment="1">
      <alignment horizontal="right" vertical="center"/>
    </xf>
    <xf numFmtId="49" fontId="9" fillId="3" borderId="15" xfId="51" applyNumberFormat="1" applyFont="1" applyFill="1" applyBorder="1" applyAlignment="1">
      <alignment horizontal="center" vertical="center"/>
    </xf>
    <xf numFmtId="0" fontId="9" fillId="3" borderId="16" xfId="50" applyFont="1" applyFill="1" applyBorder="1"/>
    <xf numFmtId="49" fontId="9" fillId="3" borderId="17" xfId="50" applyNumberFormat="1" applyFont="1" applyFill="1" applyBorder="1" applyAlignment="1">
      <alignment horizontal="center"/>
    </xf>
    <xf numFmtId="49" fontId="9" fillId="3" borderId="17" xfId="50" applyNumberFormat="1" applyFont="1" applyFill="1" applyBorder="1" applyAlignment="1">
      <alignment horizontal="right"/>
    </xf>
    <xf numFmtId="49" fontId="9" fillId="3" borderId="17" xfId="50" applyNumberFormat="1" applyFont="1" applyFill="1" applyBorder="1" applyAlignment="1">
      <alignment horizontal="right" vertical="center"/>
    </xf>
    <xf numFmtId="49" fontId="9" fillId="3" borderId="18" xfId="50" applyNumberFormat="1" applyFont="1" applyFill="1" applyBorder="1" applyAlignment="1">
      <alignment horizontal="center"/>
    </xf>
    <xf numFmtId="0" fontId="9" fillId="3" borderId="19" xfId="50" applyFont="1" applyFill="1" applyBorder="1" applyAlignment="1">
      <alignment horizontal="center"/>
    </xf>
    <xf numFmtId="0" fontId="10" fillId="3" borderId="0" xfId="50" applyFont="1" applyFill="1"/>
    <xf numFmtId="0" fontId="0" fillId="3" borderId="0" xfId="51" applyFont="1" applyFill="1">
      <alignment vertical="center"/>
    </xf>
    <xf numFmtId="0" fontId="10" fillId="3" borderId="10" xfId="49" applyFont="1" applyFill="1" applyBorder="1" applyAlignment="1">
      <alignment horizontal="left" vertical="center"/>
    </xf>
    <xf numFmtId="0" fontId="10" fillId="3" borderId="20" xfId="49" applyFont="1" applyFill="1" applyBorder="1" applyAlignment="1">
      <alignment horizontal="center" vertical="center"/>
    </xf>
    <xf numFmtId="0" fontId="10" fillId="3" borderId="21" xfId="5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10" fillId="3" borderId="22" xfId="51" applyFont="1" applyFill="1" applyBorder="1" applyAlignment="1">
      <alignment horizontal="center" vertical="center"/>
    </xf>
    <xf numFmtId="49" fontId="17" fillId="3" borderId="2" xfId="51" applyNumberFormat="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 vertical="center"/>
    </xf>
    <xf numFmtId="49" fontId="9" fillId="3" borderId="23" xfId="50" applyNumberFormat="1" applyFont="1" applyFill="1" applyBorder="1" applyAlignment="1">
      <alignment horizontal="center"/>
    </xf>
    <xf numFmtId="49" fontId="9" fillId="3" borderId="24" xfId="50" applyNumberFormat="1" applyFont="1" applyFill="1" applyBorder="1" applyAlignment="1">
      <alignment horizontal="center"/>
    </xf>
    <xf numFmtId="49" fontId="9" fillId="3" borderId="24" xfId="51" applyNumberFormat="1" applyFont="1" applyFill="1" applyBorder="1" applyAlignment="1">
      <alignment horizontal="center" vertical="center"/>
    </xf>
    <xf numFmtId="49" fontId="9" fillId="3" borderId="25" xfId="50" applyNumberFormat="1" applyFont="1" applyFill="1" applyBorder="1" applyAlignment="1">
      <alignment horizontal="center"/>
    </xf>
    <xf numFmtId="14" fontId="10" fillId="3" borderId="0" xfId="50" applyNumberFormat="1" applyFont="1" applyFill="1"/>
    <xf numFmtId="0" fontId="18" fillId="0" borderId="0" xfId="49" applyAlignment="1">
      <alignment horizontal="left" vertical="center"/>
    </xf>
    <xf numFmtId="0" fontId="19" fillId="0" borderId="26" xfId="49" applyFont="1" applyBorder="1" applyAlignment="1">
      <alignment horizontal="center" vertical="top"/>
    </xf>
    <xf numFmtId="0" fontId="20" fillId="0" borderId="27" xfId="49" applyFont="1" applyBorder="1" applyAlignment="1">
      <alignment horizontal="left" vertical="center"/>
    </xf>
    <xf numFmtId="0" fontId="12" fillId="0" borderId="28" xfId="49" applyFont="1" applyBorder="1" applyAlignment="1">
      <alignment horizontal="center" vertical="center"/>
    </xf>
    <xf numFmtId="0" fontId="20" fillId="0" borderId="28" xfId="49" applyFont="1" applyBorder="1" applyAlignment="1">
      <alignment horizontal="center" vertical="center"/>
    </xf>
    <xf numFmtId="0" fontId="21" fillId="0" borderId="28" xfId="49" applyFont="1" applyBorder="1">
      <alignment vertical="center"/>
    </xf>
    <xf numFmtId="0" fontId="20" fillId="0" borderId="28" xfId="49" applyFont="1" applyBorder="1">
      <alignment vertical="center"/>
    </xf>
    <xf numFmtId="0" fontId="21" fillId="0" borderId="28" xfId="49" applyFont="1" applyBorder="1" applyAlignment="1">
      <alignment horizontal="center" vertical="center"/>
    </xf>
    <xf numFmtId="0" fontId="20" fillId="0" borderId="29" xfId="49" applyFont="1" applyBorder="1">
      <alignment vertical="center"/>
    </xf>
    <xf numFmtId="0" fontId="12" fillId="0" borderId="14" xfId="49" applyFont="1" applyBorder="1" applyAlignment="1">
      <alignment horizontal="center" vertical="center"/>
    </xf>
    <xf numFmtId="0" fontId="20" fillId="0" borderId="14" xfId="49" applyFont="1" applyBorder="1">
      <alignment vertical="center"/>
    </xf>
    <xf numFmtId="58" fontId="21" fillId="0" borderId="14" xfId="49" applyNumberFormat="1" applyFont="1" applyBorder="1" applyAlignment="1">
      <alignment horizontal="center" vertical="center"/>
    </xf>
    <xf numFmtId="0" fontId="21" fillId="0" borderId="14" xfId="49" applyFont="1" applyBorder="1" applyAlignment="1">
      <alignment horizontal="center" vertical="center"/>
    </xf>
    <xf numFmtId="0" fontId="20" fillId="0" borderId="14" xfId="49" applyFont="1" applyBorder="1" applyAlignment="1">
      <alignment horizontal="center" vertical="center"/>
    </xf>
    <xf numFmtId="0" fontId="20" fillId="0" borderId="29" xfId="49" applyFont="1" applyBorder="1" applyAlignment="1">
      <alignment horizontal="left" vertical="center"/>
    </xf>
    <xf numFmtId="0" fontId="20" fillId="0" borderId="14" xfId="49" applyFont="1" applyBorder="1" applyAlignment="1">
      <alignment horizontal="left" vertical="center"/>
    </xf>
    <xf numFmtId="0" fontId="20" fillId="0" borderId="30" xfId="49" applyFont="1" applyBorder="1">
      <alignment vertical="center"/>
    </xf>
    <xf numFmtId="0" fontId="12" fillId="0" borderId="31" xfId="49" applyFont="1" applyBorder="1" applyAlignment="1">
      <alignment horizontal="right" vertical="center"/>
    </xf>
    <xf numFmtId="0" fontId="20" fillId="0" borderId="31" xfId="49" applyFont="1" applyBorder="1">
      <alignment vertical="center"/>
    </xf>
    <xf numFmtId="0" fontId="21" fillId="0" borderId="31" xfId="49" applyFont="1" applyBorder="1">
      <alignment vertical="center"/>
    </xf>
    <xf numFmtId="0" fontId="21" fillId="0" borderId="31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0" fillId="0" borderId="0" xfId="49" applyFont="1">
      <alignment vertical="center"/>
    </xf>
    <xf numFmtId="0" fontId="21" fillId="0" borderId="0" xfId="49" applyFont="1">
      <alignment vertical="center"/>
    </xf>
    <xf numFmtId="0" fontId="21" fillId="0" borderId="0" xfId="49" applyFont="1" applyAlignment="1">
      <alignment horizontal="left" vertical="center"/>
    </xf>
    <xf numFmtId="0" fontId="20" fillId="0" borderId="27" xfId="49" applyFont="1" applyBorder="1">
      <alignment vertical="center"/>
    </xf>
    <xf numFmtId="0" fontId="21" fillId="0" borderId="32" xfId="49" applyFont="1" applyBorder="1" applyAlignment="1">
      <alignment horizontal="center" vertical="center"/>
    </xf>
    <xf numFmtId="0" fontId="21" fillId="0" borderId="33" xfId="49" applyFont="1" applyBorder="1" applyAlignment="1">
      <alignment horizontal="center" vertical="center"/>
    </xf>
    <xf numFmtId="0" fontId="21" fillId="0" borderId="14" xfId="49" applyFont="1" applyBorder="1" applyAlignment="1">
      <alignment horizontal="left" vertical="center"/>
    </xf>
    <xf numFmtId="0" fontId="21" fillId="0" borderId="14" xfId="49" applyFont="1" applyBorder="1">
      <alignment vertical="center"/>
    </xf>
    <xf numFmtId="0" fontId="21" fillId="0" borderId="34" xfId="49" applyFont="1" applyBorder="1" applyAlignment="1">
      <alignment horizontal="center" vertical="center"/>
    </xf>
    <xf numFmtId="0" fontId="21" fillId="0" borderId="35" xfId="49" applyFont="1" applyBorder="1" applyAlignment="1">
      <alignment horizontal="center" vertical="center"/>
    </xf>
    <xf numFmtId="0" fontId="11" fillId="0" borderId="36" xfId="49" applyFont="1" applyBorder="1" applyAlignment="1">
      <alignment horizontal="left" vertical="center"/>
    </xf>
    <xf numFmtId="0" fontId="11" fillId="0" borderId="35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1" fillId="0" borderId="35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 wrapText="1"/>
    </xf>
    <xf numFmtId="0" fontId="21" fillId="0" borderId="14" xfId="49" applyFont="1" applyBorder="1" applyAlignment="1">
      <alignment horizontal="left" vertical="center" wrapText="1"/>
    </xf>
    <xf numFmtId="0" fontId="20" fillId="0" borderId="30" xfId="49" applyFont="1" applyBorder="1" applyAlignment="1">
      <alignment horizontal="left" vertical="center"/>
    </xf>
    <xf numFmtId="0" fontId="18" fillId="0" borderId="31" xfId="49" applyBorder="1" applyAlignment="1">
      <alignment horizontal="center" vertical="center"/>
    </xf>
    <xf numFmtId="0" fontId="20" fillId="0" borderId="37" xfId="49" applyFont="1" applyBorder="1" applyAlignment="1">
      <alignment horizontal="center" vertical="center"/>
    </xf>
    <xf numFmtId="0" fontId="20" fillId="0" borderId="38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18" fillId="0" borderId="36" xfId="49" applyBorder="1" applyAlignment="1">
      <alignment horizontal="left" vertical="center"/>
    </xf>
    <xf numFmtId="0" fontId="18" fillId="0" borderId="35" xfId="49" applyBorder="1" applyAlignment="1">
      <alignment horizontal="left" vertical="center"/>
    </xf>
    <xf numFmtId="0" fontId="22" fillId="0" borderId="36" xfId="49" applyFont="1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21" fillId="0" borderId="40" xfId="49" applyFont="1" applyBorder="1" applyAlignment="1">
      <alignment horizontal="left" vertical="center"/>
    </xf>
    <xf numFmtId="0" fontId="11" fillId="0" borderId="27" xfId="49" applyFont="1" applyBorder="1" applyAlignment="1">
      <alignment horizontal="left" vertical="center"/>
    </xf>
    <xf numFmtId="0" fontId="11" fillId="0" borderId="28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21" fillId="0" borderId="31" xfId="49" applyFont="1" applyBorder="1" applyAlignment="1">
      <alignment horizontal="center" vertical="center"/>
    </xf>
    <xf numFmtId="58" fontId="21" fillId="0" borderId="31" xfId="49" applyNumberFormat="1" applyFont="1" applyBorder="1">
      <alignment vertical="center"/>
    </xf>
    <xf numFmtId="0" fontId="20" fillId="0" borderId="31" xfId="49" applyFont="1" applyBorder="1" applyAlignment="1">
      <alignment horizontal="center" vertical="center"/>
    </xf>
    <xf numFmtId="0" fontId="21" fillId="0" borderId="42" xfId="49" applyFont="1" applyBorder="1" applyAlignment="1">
      <alignment horizontal="center" vertical="center"/>
    </xf>
    <xf numFmtId="0" fontId="20" fillId="0" borderId="43" xfId="49" applyFont="1" applyBorder="1" applyAlignment="1">
      <alignment horizontal="center" vertical="center"/>
    </xf>
    <xf numFmtId="0" fontId="21" fillId="0" borderId="43" xfId="49" applyFont="1" applyBorder="1" applyAlignment="1">
      <alignment horizontal="left" vertical="center"/>
    </xf>
    <xf numFmtId="0" fontId="21" fillId="0" borderId="44" xfId="49" applyFont="1" applyBorder="1" applyAlignment="1">
      <alignment horizontal="left" vertical="center"/>
    </xf>
    <xf numFmtId="0" fontId="21" fillId="0" borderId="45" xfId="49" applyFont="1" applyBorder="1" applyAlignment="1">
      <alignment horizontal="center" vertical="center"/>
    </xf>
    <xf numFmtId="0" fontId="21" fillId="0" borderId="46" xfId="49" applyFont="1" applyBorder="1" applyAlignment="1">
      <alignment horizontal="center" vertical="center"/>
    </xf>
    <xf numFmtId="0" fontId="11" fillId="0" borderId="46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0" fillId="0" borderId="43" xfId="49" applyFont="1" applyBorder="1" applyAlignment="1">
      <alignment horizontal="left" vertical="center"/>
    </xf>
    <xf numFmtId="0" fontId="21" fillId="0" borderId="46" xfId="49" applyFont="1" applyBorder="1" applyAlignment="1">
      <alignment horizontal="left" vertical="center"/>
    </xf>
    <xf numFmtId="0" fontId="21" fillId="0" borderId="43" xfId="49" applyFont="1" applyBorder="1" applyAlignment="1">
      <alignment horizontal="left" vertical="center" wrapText="1"/>
    </xf>
    <xf numFmtId="0" fontId="18" fillId="0" borderId="44" xfId="49" applyBorder="1" applyAlignment="1">
      <alignment horizontal="center" vertical="center"/>
    </xf>
    <xf numFmtId="0" fontId="20" fillId="0" borderId="45" xfId="49" applyFont="1" applyBorder="1" applyAlignment="1">
      <alignment horizontal="left" vertical="center"/>
    </xf>
    <xf numFmtId="0" fontId="18" fillId="0" borderId="46" xfId="49" applyBorder="1" applyAlignment="1">
      <alignment horizontal="left" vertical="center"/>
    </xf>
    <xf numFmtId="0" fontId="21" fillId="0" borderId="47" xfId="49" applyFont="1" applyBorder="1" applyAlignment="1">
      <alignment horizontal="left" vertical="center"/>
    </xf>
    <xf numFmtId="0" fontId="11" fillId="0" borderId="42" xfId="49" applyFont="1" applyBorder="1" applyAlignment="1">
      <alignment horizontal="left" vertical="center"/>
    </xf>
    <xf numFmtId="0" fontId="21" fillId="0" borderId="44" xfId="49" applyFont="1" applyBorder="1" applyAlignment="1">
      <alignment horizontal="center" vertical="center"/>
    </xf>
    <xf numFmtId="49" fontId="10" fillId="3" borderId="48" xfId="51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23" fillId="3" borderId="2" xfId="51" applyNumberFormat="1" applyFont="1" applyFill="1" applyBorder="1" applyAlignment="1">
      <alignment horizontal="center" vertical="center"/>
    </xf>
    <xf numFmtId="49" fontId="9" fillId="3" borderId="49" xfId="51" applyNumberFormat="1" applyFont="1" applyFill="1" applyBorder="1" applyAlignment="1">
      <alignment horizontal="center" vertical="center"/>
    </xf>
    <xf numFmtId="49" fontId="10" fillId="3" borderId="50" xfId="51" applyNumberFormat="1" applyFont="1" applyFill="1" applyBorder="1" applyAlignment="1">
      <alignment horizontal="center" vertical="center"/>
    </xf>
    <xf numFmtId="49" fontId="9" fillId="3" borderId="50" xfId="51" applyNumberFormat="1" applyFont="1" applyFill="1" applyBorder="1" applyAlignment="1">
      <alignment horizontal="center" vertical="center"/>
    </xf>
    <xf numFmtId="49" fontId="9" fillId="3" borderId="51" xfId="50" applyNumberFormat="1" applyFont="1" applyFill="1" applyBorder="1" applyAlignment="1">
      <alignment horizontal="center"/>
    </xf>
    <xf numFmtId="0" fontId="24" fillId="0" borderId="26" xfId="49" applyFont="1" applyBorder="1" applyAlignment="1">
      <alignment horizontal="center" vertical="top"/>
    </xf>
    <xf numFmtId="0" fontId="22" fillId="0" borderId="52" xfId="49" applyFont="1" applyBorder="1" applyAlignment="1">
      <alignment horizontal="left" vertical="center"/>
    </xf>
    <xf numFmtId="0" fontId="12" fillId="0" borderId="53" xfId="49" applyFont="1" applyBorder="1" applyAlignment="1">
      <alignment horizontal="center" vertical="center"/>
    </xf>
    <xf numFmtId="0" fontId="22" fillId="0" borderId="53" xfId="49" applyFont="1" applyBorder="1" applyAlignment="1">
      <alignment horizontal="center" vertical="center"/>
    </xf>
    <xf numFmtId="0" fontId="11" fillId="0" borderId="53" xfId="49" applyFont="1" applyBorder="1" applyAlignment="1">
      <alignment horizontal="left" vertical="center"/>
    </xf>
    <xf numFmtId="0" fontId="11" fillId="0" borderId="27" xfId="49" applyFont="1" applyBorder="1" applyAlignment="1">
      <alignment horizontal="center" vertical="center"/>
    </xf>
    <xf numFmtId="0" fontId="11" fillId="0" borderId="28" xfId="49" applyFont="1" applyBorder="1" applyAlignment="1">
      <alignment horizontal="center" vertical="center"/>
    </xf>
    <xf numFmtId="0" fontId="11" fillId="0" borderId="42" xfId="49" applyFont="1" applyBorder="1" applyAlignment="1">
      <alignment horizontal="center" vertical="center"/>
    </xf>
    <xf numFmtId="0" fontId="22" fillId="0" borderId="27" xfId="49" applyFont="1" applyBorder="1" applyAlignment="1">
      <alignment horizontal="center" vertical="center"/>
    </xf>
    <xf numFmtId="0" fontId="22" fillId="0" borderId="28" xfId="49" applyFont="1" applyBorder="1" applyAlignment="1">
      <alignment horizontal="center" vertical="center"/>
    </xf>
    <xf numFmtId="0" fontId="22" fillId="0" borderId="42" xfId="49" applyFont="1" applyBorder="1" applyAlignment="1">
      <alignment horizontal="center" vertical="center"/>
    </xf>
    <xf numFmtId="0" fontId="11" fillId="0" borderId="29" xfId="49" applyFont="1" applyBorder="1" applyAlignment="1">
      <alignment horizontal="left" vertical="center"/>
    </xf>
    <xf numFmtId="0" fontId="12" fillId="0" borderId="43" xfId="49" applyFont="1" applyBorder="1" applyAlignment="1">
      <alignment horizontal="center" vertical="center"/>
    </xf>
    <xf numFmtId="0" fontId="11" fillId="0" borderId="14" xfId="49" applyFont="1" applyBorder="1" applyAlignment="1">
      <alignment horizontal="left" vertical="center"/>
    </xf>
    <xf numFmtId="14" fontId="12" fillId="0" borderId="14" xfId="49" applyNumberFormat="1" applyFont="1" applyBorder="1" applyAlignment="1">
      <alignment horizontal="center" vertical="center"/>
    </xf>
    <xf numFmtId="14" fontId="12" fillId="0" borderId="43" xfId="49" applyNumberFormat="1" applyFont="1" applyBorder="1" applyAlignment="1">
      <alignment horizontal="center" vertical="center"/>
    </xf>
    <xf numFmtId="0" fontId="11" fillId="0" borderId="29" xfId="49" applyFont="1" applyBorder="1">
      <alignment vertical="center"/>
    </xf>
    <xf numFmtId="0" fontId="11" fillId="0" borderId="29" xfId="49" applyFont="1" applyBorder="1" applyAlignment="1">
      <alignment horizontal="center" vertical="center"/>
    </xf>
    <xf numFmtId="0" fontId="12" fillId="0" borderId="34" xfId="49" applyFont="1" applyBorder="1" applyAlignment="1">
      <alignment horizontal="center" vertical="center"/>
    </xf>
    <xf numFmtId="0" fontId="12" fillId="0" borderId="46" xfId="49" applyFont="1" applyBorder="1" applyAlignment="1">
      <alignment horizontal="center" vertical="center"/>
    </xf>
    <xf numFmtId="0" fontId="12" fillId="0" borderId="29" xfId="49" applyFont="1" applyBorder="1" applyAlignment="1">
      <alignment horizontal="left" vertical="center"/>
    </xf>
    <xf numFmtId="0" fontId="11" fillId="0" borderId="30" xfId="49" applyFont="1" applyBorder="1" applyAlignment="1">
      <alignment horizontal="left" vertical="center"/>
    </xf>
    <xf numFmtId="0" fontId="12" fillId="0" borderId="31" xfId="49" applyFont="1" applyBorder="1" applyAlignment="1">
      <alignment horizontal="center" vertical="center"/>
    </xf>
    <xf numFmtId="0" fontId="12" fillId="0" borderId="44" xfId="49" applyFont="1" applyBorder="1" applyAlignment="1">
      <alignment horizontal="center" vertical="center"/>
    </xf>
    <xf numFmtId="0" fontId="11" fillId="0" borderId="31" xfId="49" applyFont="1" applyBorder="1" applyAlignment="1">
      <alignment horizontal="left" vertical="center"/>
    </xf>
    <xf numFmtId="14" fontId="12" fillId="0" borderId="31" xfId="49" applyNumberFormat="1" applyFont="1" applyBorder="1" applyAlignment="1">
      <alignment horizontal="center" vertical="center"/>
    </xf>
    <xf numFmtId="14" fontId="12" fillId="0" borderId="44" xfId="49" applyNumberFormat="1" applyFont="1" applyBorder="1" applyAlignment="1">
      <alignment horizontal="center" vertical="center"/>
    </xf>
    <xf numFmtId="0" fontId="12" fillId="0" borderId="30" xfId="49" applyFont="1" applyBorder="1" applyAlignment="1">
      <alignment horizontal="left" vertical="center"/>
    </xf>
    <xf numFmtId="0" fontId="22" fillId="0" borderId="0" xfId="49" applyFont="1" applyAlignment="1">
      <alignment horizontal="left" vertical="center"/>
    </xf>
    <xf numFmtId="0" fontId="11" fillId="0" borderId="27" xfId="49" applyFont="1" applyBorder="1">
      <alignment vertical="center"/>
    </xf>
    <xf numFmtId="0" fontId="18" fillId="0" borderId="28" xfId="49" applyBorder="1" applyAlignment="1">
      <alignment horizontal="left" vertical="center"/>
    </xf>
    <xf numFmtId="0" fontId="12" fillId="0" borderId="28" xfId="49" applyFont="1" applyBorder="1" applyAlignment="1">
      <alignment horizontal="left" vertical="center"/>
    </xf>
    <xf numFmtId="0" fontId="18" fillId="0" borderId="28" xfId="49" applyBorder="1">
      <alignment vertical="center"/>
    </xf>
    <xf numFmtId="0" fontId="11" fillId="0" borderId="28" xfId="49" applyFont="1" applyBorder="1">
      <alignment vertical="center"/>
    </xf>
    <xf numFmtId="0" fontId="18" fillId="0" borderId="14" xfId="49" applyBorder="1" applyAlignment="1">
      <alignment horizontal="left" vertical="center"/>
    </xf>
    <xf numFmtId="0" fontId="12" fillId="0" borderId="14" xfId="49" applyFont="1" applyBorder="1" applyAlignment="1">
      <alignment horizontal="left" vertical="center"/>
    </xf>
    <xf numFmtId="0" fontId="18" fillId="0" borderId="14" xfId="49" applyBorder="1">
      <alignment vertical="center"/>
    </xf>
    <xf numFmtId="0" fontId="11" fillId="0" borderId="14" xfId="49" applyFont="1" applyBorder="1">
      <alignment vertical="center"/>
    </xf>
    <xf numFmtId="0" fontId="11" fillId="0" borderId="0" xfId="49" applyFont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1" fillId="0" borderId="41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12" fillId="0" borderId="31" xfId="49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1" fillId="0" borderId="30" xfId="49" applyFont="1" applyBorder="1" applyAlignment="1">
      <alignment horizontal="center" vertical="center"/>
    </xf>
    <xf numFmtId="0" fontId="11" fillId="0" borderId="31" xfId="49" applyFont="1" applyBorder="1" applyAlignment="1">
      <alignment horizontal="center" vertical="center"/>
    </xf>
    <xf numFmtId="0" fontId="11" fillId="0" borderId="14" xfId="49" applyFont="1" applyBorder="1" applyAlignment="1">
      <alignment horizontal="center" vertical="center"/>
    </xf>
    <xf numFmtId="0" fontId="11" fillId="0" borderId="39" xfId="49" applyFont="1" applyBorder="1" applyAlignment="1">
      <alignment horizontal="left" vertical="center"/>
    </xf>
    <xf numFmtId="0" fontId="11" fillId="0" borderId="40" xfId="49" applyFont="1" applyBorder="1" applyAlignment="1">
      <alignment horizontal="left" vertical="center"/>
    </xf>
    <xf numFmtId="0" fontId="12" fillId="0" borderId="38" xfId="49" applyFont="1" applyBorder="1" applyAlignment="1">
      <alignment horizontal="left" vertical="center"/>
    </xf>
    <xf numFmtId="0" fontId="12" fillId="0" borderId="33" xfId="49" applyFont="1" applyBorder="1" applyAlignment="1">
      <alignment horizontal="left" vertical="center"/>
    </xf>
    <xf numFmtId="0" fontId="12" fillId="0" borderId="36" xfId="49" applyFont="1" applyBorder="1" applyAlignment="1">
      <alignment horizontal="left" vertical="center"/>
    </xf>
    <xf numFmtId="0" fontId="12" fillId="0" borderId="35" xfId="49" applyFont="1" applyBorder="1" applyAlignment="1">
      <alignment horizontal="left" vertical="center"/>
    </xf>
    <xf numFmtId="0" fontId="22" fillId="0" borderId="54" xfId="49" applyFont="1" applyBorder="1">
      <alignment vertical="center"/>
    </xf>
    <xf numFmtId="0" fontId="12" fillId="0" borderId="55" xfId="49" applyFont="1" applyBorder="1" applyAlignment="1">
      <alignment horizontal="center" vertical="center"/>
    </xf>
    <xf numFmtId="0" fontId="22" fillId="0" borderId="55" xfId="49" applyFont="1" applyBorder="1">
      <alignment vertical="center"/>
    </xf>
    <xf numFmtId="0" fontId="12" fillId="0" borderId="55" xfId="49" applyFont="1" applyBorder="1">
      <alignment vertical="center"/>
    </xf>
    <xf numFmtId="58" fontId="18" fillId="0" borderId="55" xfId="49" applyNumberFormat="1" applyBorder="1">
      <alignment vertical="center"/>
    </xf>
    <xf numFmtId="0" fontId="22" fillId="0" borderId="55" xfId="49" applyFont="1" applyBorder="1" applyAlignment="1">
      <alignment horizontal="center" vertical="center"/>
    </xf>
    <xf numFmtId="0" fontId="22" fillId="0" borderId="56" xfId="49" applyFont="1" applyBorder="1" applyAlignment="1">
      <alignment horizontal="left" vertical="center"/>
    </xf>
    <xf numFmtId="0" fontId="22" fillId="0" borderId="55" xfId="49" applyFont="1" applyBorder="1" applyAlignment="1">
      <alignment horizontal="left" vertical="center"/>
    </xf>
    <xf numFmtId="0" fontId="22" fillId="0" borderId="57" xfId="49" applyFont="1" applyBorder="1" applyAlignment="1">
      <alignment horizontal="center" vertical="center"/>
    </xf>
    <xf numFmtId="0" fontId="22" fillId="0" borderId="58" xfId="49" applyFont="1" applyBorder="1" applyAlignment="1">
      <alignment horizontal="center" vertical="center"/>
    </xf>
    <xf numFmtId="0" fontId="22" fillId="0" borderId="30" xfId="49" applyFont="1" applyBorder="1" applyAlignment="1">
      <alignment horizontal="center" vertical="center"/>
    </xf>
    <xf numFmtId="0" fontId="22" fillId="0" borderId="31" xfId="49" applyFont="1" applyBorder="1" applyAlignment="1">
      <alignment horizontal="center" vertical="center"/>
    </xf>
    <xf numFmtId="0" fontId="18" fillId="0" borderId="53" xfId="49" applyBorder="1" applyAlignment="1">
      <alignment horizontal="center" vertical="center"/>
    </xf>
    <xf numFmtId="0" fontId="18" fillId="0" borderId="59" xfId="49" applyBorder="1" applyAlignment="1">
      <alignment horizontal="center" vertical="center"/>
    </xf>
    <xf numFmtId="0" fontId="12" fillId="0" borderId="43" xfId="49" applyFont="1" applyBorder="1" applyAlignment="1">
      <alignment horizontal="left" vertical="center"/>
    </xf>
    <xf numFmtId="0" fontId="11" fillId="0" borderId="43" xfId="49" applyFont="1" applyBorder="1" applyAlignment="1">
      <alignment horizontal="center" vertical="center"/>
    </xf>
    <xf numFmtId="0" fontId="12" fillId="0" borderId="44" xfId="49" applyFont="1" applyBorder="1" applyAlignment="1">
      <alignment horizontal="left" vertical="center"/>
    </xf>
    <xf numFmtId="0" fontId="12" fillId="0" borderId="42" xfId="49" applyFont="1" applyBorder="1" applyAlignment="1">
      <alignment horizontal="left" vertical="center"/>
    </xf>
    <xf numFmtId="0" fontId="11" fillId="0" borderId="44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0" fillId="0" borderId="46" xfId="49" applyFont="1" applyBorder="1" applyAlignment="1">
      <alignment horizontal="left" vertical="center"/>
    </xf>
    <xf numFmtId="0" fontId="11" fillId="0" borderId="44" xfId="49" applyFont="1" applyBorder="1" applyAlignment="1">
      <alignment horizontal="center" vertical="center"/>
    </xf>
    <xf numFmtId="0" fontId="11" fillId="0" borderId="47" xfId="49" applyFont="1" applyBorder="1" applyAlignment="1">
      <alignment horizontal="left" vertical="center"/>
    </xf>
    <xf numFmtId="0" fontId="12" fillId="0" borderId="45" xfId="49" applyFont="1" applyBorder="1" applyAlignment="1">
      <alignment horizontal="left" vertical="center"/>
    </xf>
    <xf numFmtId="0" fontId="12" fillId="0" borderId="46" xfId="49" applyFont="1" applyBorder="1" applyAlignment="1">
      <alignment horizontal="left" vertical="center"/>
    </xf>
    <xf numFmtId="0" fontId="12" fillId="0" borderId="60" xfId="49" applyFont="1" applyBorder="1" applyAlignment="1">
      <alignment horizontal="center" vertical="center"/>
    </xf>
    <xf numFmtId="0" fontId="22" fillId="0" borderId="61" xfId="49" applyFont="1" applyBorder="1" applyAlignment="1">
      <alignment horizontal="left" vertical="center"/>
    </xf>
    <xf numFmtId="0" fontId="22" fillId="0" borderId="62" xfId="49" applyFont="1" applyBorder="1" applyAlignment="1">
      <alignment horizontal="center" vertical="center"/>
    </xf>
    <xf numFmtId="0" fontId="22" fillId="0" borderId="44" xfId="49" applyFont="1" applyBorder="1" applyAlignment="1">
      <alignment horizontal="center" vertical="center"/>
    </xf>
    <xf numFmtId="0" fontId="18" fillId="0" borderId="55" xfId="49" applyBorder="1" applyAlignment="1">
      <alignment horizontal="center" vertical="center"/>
    </xf>
    <xf numFmtId="0" fontId="18" fillId="0" borderId="60" xfId="49" applyBorder="1" applyAlignment="1">
      <alignment horizontal="center" vertical="center"/>
    </xf>
    <xf numFmtId="0" fontId="25" fillId="0" borderId="26" xfId="49" applyFont="1" applyBorder="1" applyAlignment="1">
      <alignment horizontal="center" vertical="top"/>
    </xf>
    <xf numFmtId="0" fontId="11" fillId="0" borderId="30" xfId="49" applyFont="1" applyBorder="1">
      <alignment vertical="center"/>
    </xf>
    <xf numFmtId="0" fontId="11" fillId="0" borderId="63" xfId="49" applyFont="1" applyBorder="1" applyAlignment="1">
      <alignment horizontal="left" vertical="center"/>
    </xf>
    <xf numFmtId="0" fontId="11" fillId="0" borderId="37" xfId="49" applyFont="1" applyBorder="1" applyAlignment="1">
      <alignment horizontal="left" vertical="center"/>
    </xf>
    <xf numFmtId="0" fontId="11" fillId="0" borderId="57" xfId="49" applyFont="1" applyBorder="1">
      <alignment vertical="center"/>
    </xf>
    <xf numFmtId="0" fontId="18" fillId="0" borderId="58" xfId="49" applyBorder="1" applyAlignment="1">
      <alignment horizontal="left" vertical="center"/>
    </xf>
    <xf numFmtId="0" fontId="12" fillId="0" borderId="58" xfId="49" applyFont="1" applyBorder="1" applyAlignment="1">
      <alignment horizontal="left" vertical="center"/>
    </xf>
    <xf numFmtId="0" fontId="18" fillId="0" borderId="58" xfId="49" applyBorder="1">
      <alignment vertical="center"/>
    </xf>
    <xf numFmtId="0" fontId="11" fillId="0" borderId="58" xfId="49" applyFont="1" applyBorder="1">
      <alignment vertical="center"/>
    </xf>
    <xf numFmtId="0" fontId="11" fillId="0" borderId="57" xfId="49" applyFont="1" applyBorder="1" applyAlignment="1">
      <alignment horizontal="center" vertical="center"/>
    </xf>
    <xf numFmtId="0" fontId="12" fillId="0" borderId="58" xfId="49" applyFont="1" applyBorder="1" applyAlignment="1">
      <alignment horizontal="center" vertical="center"/>
    </xf>
    <xf numFmtId="0" fontId="11" fillId="0" borderId="58" xfId="49" applyFont="1" applyBorder="1" applyAlignment="1">
      <alignment horizontal="center" vertical="center"/>
    </xf>
    <xf numFmtId="0" fontId="18" fillId="0" borderId="58" xfId="49" applyBorder="1" applyAlignment="1">
      <alignment horizontal="center" vertical="center"/>
    </xf>
    <xf numFmtId="0" fontId="18" fillId="0" borderId="14" xfId="49" applyBorder="1" applyAlignment="1">
      <alignment horizontal="center" vertical="center"/>
    </xf>
    <xf numFmtId="0" fontId="11" fillId="0" borderId="39" xfId="49" applyFont="1" applyBorder="1" applyAlignment="1">
      <alignment horizontal="left" vertical="center" wrapText="1"/>
    </xf>
    <xf numFmtId="0" fontId="11" fillId="0" borderId="40" xfId="49" applyFont="1" applyBorder="1" applyAlignment="1">
      <alignment horizontal="left" vertical="center" wrapText="1"/>
    </xf>
    <xf numFmtId="0" fontId="11" fillId="0" borderId="57" xfId="49" applyFont="1" applyBorder="1" applyAlignment="1">
      <alignment horizontal="left" vertical="center"/>
    </xf>
    <xf numFmtId="0" fontId="11" fillId="0" borderId="58" xfId="49" applyFont="1" applyBorder="1" applyAlignment="1">
      <alignment horizontal="left" vertical="center"/>
    </xf>
    <xf numFmtId="0" fontId="26" fillId="0" borderId="64" xfId="49" applyFont="1" applyBorder="1" applyAlignment="1">
      <alignment horizontal="left" vertical="center" wrapText="1"/>
    </xf>
    <xf numFmtId="0" fontId="11" fillId="0" borderId="14" xfId="49" applyFont="1" applyFill="1" applyBorder="1" applyAlignment="1">
      <alignment horizontal="center" vertical="center"/>
    </xf>
    <xf numFmtId="9" fontId="12" fillId="0" borderId="14" xfId="49" applyNumberFormat="1" applyFont="1" applyBorder="1" applyAlignment="1">
      <alignment horizontal="center" vertical="center"/>
    </xf>
    <xf numFmtId="0" fontId="22" fillId="0" borderId="56" xfId="0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9" fontId="12" fillId="0" borderId="38" xfId="49" applyNumberFormat="1" applyFont="1" applyBorder="1" applyAlignment="1">
      <alignment horizontal="left" vertical="center"/>
    </xf>
    <xf numFmtId="9" fontId="12" fillId="0" borderId="33" xfId="49" applyNumberFormat="1" applyFont="1" applyBorder="1" applyAlignment="1">
      <alignment horizontal="left" vertical="center"/>
    </xf>
    <xf numFmtId="9" fontId="12" fillId="0" borderId="39" xfId="49" applyNumberFormat="1" applyFont="1" applyBorder="1" applyAlignment="1">
      <alignment horizontal="left" vertical="center"/>
    </xf>
    <xf numFmtId="9" fontId="12" fillId="0" borderId="40" xfId="49" applyNumberFormat="1" applyFont="1" applyBorder="1" applyAlignment="1">
      <alignment horizontal="left" vertical="center"/>
    </xf>
    <xf numFmtId="0" fontId="20" fillId="0" borderId="57" xfId="49" applyFont="1" applyBorder="1" applyAlignment="1">
      <alignment horizontal="left" vertical="center"/>
    </xf>
    <xf numFmtId="0" fontId="20" fillId="0" borderId="58" xfId="49" applyFont="1" applyBorder="1" applyAlignment="1">
      <alignment horizontal="left" vertical="center"/>
    </xf>
    <xf numFmtId="0" fontId="20" fillId="0" borderId="65" xfId="49" applyFont="1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22" fillId="0" borderId="37" xfId="49" applyFont="1" applyBorder="1" applyAlignment="1">
      <alignment horizontal="left" vertical="center"/>
    </xf>
    <xf numFmtId="0" fontId="12" fillId="0" borderId="66" xfId="49" applyFont="1" applyBorder="1" applyAlignment="1">
      <alignment horizontal="left" vertical="center"/>
    </xf>
    <xf numFmtId="0" fontId="12" fillId="0" borderId="67" xfId="49" applyFont="1" applyBorder="1" applyAlignment="1">
      <alignment horizontal="left" vertical="center"/>
    </xf>
    <xf numFmtId="0" fontId="22" fillId="0" borderId="52" xfId="49" applyFont="1" applyBorder="1">
      <alignment vertical="center"/>
    </xf>
    <xf numFmtId="0" fontId="17" fillId="0" borderId="55" xfId="49" applyFont="1" applyBorder="1" applyAlignment="1">
      <alignment horizontal="center" vertical="center"/>
    </xf>
    <xf numFmtId="0" fontId="22" fillId="0" borderId="53" xfId="49" applyFont="1" applyBorder="1">
      <alignment vertical="center"/>
    </xf>
    <xf numFmtId="0" fontId="12" fillId="0" borderId="68" xfId="49" applyFont="1" applyBorder="1">
      <alignment vertical="center"/>
    </xf>
    <xf numFmtId="0" fontId="22" fillId="0" borderId="68" xfId="49" applyFont="1" applyBorder="1">
      <alignment vertical="center"/>
    </xf>
    <xf numFmtId="58" fontId="18" fillId="0" borderId="53" xfId="49" applyNumberFormat="1" applyBorder="1">
      <alignment vertical="center"/>
    </xf>
    <xf numFmtId="0" fontId="22" fillId="0" borderId="37" xfId="49" applyFont="1" applyBorder="1" applyAlignment="1">
      <alignment horizontal="center" vertical="center"/>
    </xf>
    <xf numFmtId="0" fontId="12" fillId="0" borderId="63" xfId="49" applyFont="1" applyBorder="1" applyAlignment="1">
      <alignment horizontal="left" vertical="center"/>
    </xf>
    <xf numFmtId="0" fontId="12" fillId="0" borderId="37" xfId="49" applyFont="1" applyBorder="1" applyAlignment="1">
      <alignment horizontal="left" vertical="center"/>
    </xf>
    <xf numFmtId="0" fontId="18" fillId="0" borderId="68" xfId="49" applyBorder="1">
      <alignment vertical="center"/>
    </xf>
    <xf numFmtId="0" fontId="11" fillId="0" borderId="69" xfId="49" applyFont="1" applyBorder="1" applyAlignment="1">
      <alignment horizontal="left" vertical="center"/>
    </xf>
    <xf numFmtId="0" fontId="12" fillId="0" borderId="62" xfId="49" applyFont="1" applyBorder="1" applyAlignment="1">
      <alignment horizontal="left" vertical="center"/>
    </xf>
    <xf numFmtId="0" fontId="11" fillId="0" borderId="0" xfId="49" applyFont="1">
      <alignment vertical="center"/>
    </xf>
    <xf numFmtId="0" fontId="11" fillId="0" borderId="47" xfId="49" applyFont="1" applyBorder="1" applyAlignment="1">
      <alignment horizontal="left" vertical="center" wrapText="1"/>
    </xf>
    <xf numFmtId="0" fontId="11" fillId="0" borderId="62" xfId="49" applyFont="1" applyBorder="1" applyAlignment="1">
      <alignment horizontal="left" vertical="center"/>
    </xf>
    <xf numFmtId="0" fontId="27" fillId="0" borderId="43" xfId="49" applyFont="1" applyBorder="1" applyAlignment="1">
      <alignment horizontal="left" vertical="center" wrapText="1"/>
    </xf>
    <xf numFmtId="0" fontId="27" fillId="0" borderId="43" xfId="49" applyFont="1" applyBorder="1" applyAlignment="1">
      <alignment horizontal="left" vertical="center"/>
    </xf>
    <xf numFmtId="0" fontId="22" fillId="0" borderId="61" xfId="0" applyFont="1" applyBorder="1" applyAlignment="1">
      <alignment horizontal="left" vertical="center"/>
    </xf>
    <xf numFmtId="9" fontId="12" fillId="0" borderId="45" xfId="49" applyNumberFormat="1" applyFont="1" applyBorder="1" applyAlignment="1">
      <alignment horizontal="left" vertical="center"/>
    </xf>
    <xf numFmtId="9" fontId="12" fillId="0" borderId="47" xfId="49" applyNumberFormat="1" applyFont="1" applyBorder="1" applyAlignment="1">
      <alignment horizontal="left" vertical="center"/>
    </xf>
    <xf numFmtId="0" fontId="20" fillId="0" borderId="62" xfId="49" applyFont="1" applyBorder="1" applyAlignment="1">
      <alignment horizontal="left" vertical="center"/>
    </xf>
    <xf numFmtId="0" fontId="20" fillId="0" borderId="47" xfId="49" applyFont="1" applyBorder="1" applyAlignment="1">
      <alignment horizontal="left" vertical="center"/>
    </xf>
    <xf numFmtId="0" fontId="12" fillId="0" borderId="70" xfId="49" applyFont="1" applyBorder="1" applyAlignment="1">
      <alignment horizontal="left" vertical="center"/>
    </xf>
    <xf numFmtId="0" fontId="22" fillId="0" borderId="71" xfId="49" applyFont="1" applyBorder="1" applyAlignment="1">
      <alignment horizontal="center" vertical="center"/>
    </xf>
    <xf numFmtId="0" fontId="12" fillId="0" borderId="68" xfId="49" applyFont="1" applyBorder="1" applyAlignment="1">
      <alignment horizontal="center" vertical="center"/>
    </xf>
    <xf numFmtId="0" fontId="12" fillId="0" borderId="69" xfId="49" applyFont="1" applyBorder="1" applyAlignment="1">
      <alignment horizontal="center" vertical="center"/>
    </xf>
    <xf numFmtId="0" fontId="12" fillId="0" borderId="69" xfId="49" applyFont="1" applyBorder="1" applyAlignment="1">
      <alignment horizontal="left" vertical="center"/>
    </xf>
    <xf numFmtId="0" fontId="28" fillId="0" borderId="72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29" fillId="0" borderId="12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4" xfId="0" applyBorder="1"/>
    <xf numFmtId="0" fontId="0" fillId="0" borderId="75" xfId="0" applyBorder="1"/>
    <xf numFmtId="0" fontId="0" fillId="5" borderId="75" xfId="0" applyFill="1" applyBorder="1"/>
    <xf numFmtId="0" fontId="0" fillId="6" borderId="0" xfId="0" applyFill="1"/>
    <xf numFmtId="0" fontId="28" fillId="0" borderId="76" xfId="0" applyFont="1" applyBorder="1" applyAlignment="1">
      <alignment horizontal="center" vertical="center" wrapText="1"/>
    </xf>
    <xf numFmtId="0" fontId="29" fillId="0" borderId="77" xfId="0" applyFont="1" applyBorder="1" applyAlignment="1">
      <alignment horizontal="center" vertical="center"/>
    </xf>
    <xf numFmtId="0" fontId="29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2" xfId="0" applyBorder="1" applyAlignment="1" quotePrefix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8122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6932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812275" y="973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7400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59800" y="1857375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835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93050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88375" y="3038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930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8837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931150" y="1181100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931150" y="13620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931150" y="100012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28575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921625" y="800100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9525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912100" y="6381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59800" y="600075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69325" y="7905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88375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88375" y="1181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88375" y="136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7</xdr:col>
          <xdr:colOff>981075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4039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93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88375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835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883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7</xdr:col>
          <xdr:colOff>981075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403975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7</xdr:col>
          <xdr:colOff>981075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403975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6932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74000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7</xdr:col>
          <xdr:colOff>981075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403975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7</xdr:col>
          <xdr:colOff>981075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4039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7</xdr:col>
          <xdr:colOff>981075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403975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8</xdr:col>
      <xdr:colOff>925195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64205" y="96278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925195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13405" y="81495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925195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37205" y="81495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925195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64205" y="85191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8</xdr:col>
      <xdr:colOff>925195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164205" y="96278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28435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28435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027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4227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9932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4227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9932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6132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30885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7085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33742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08037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31837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08037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9442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9442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9442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10946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5875"/>
              <a:ext cx="390525" cy="409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0</xdr:rowOff>
        </xdr:from>
        <xdr:to>
          <xdr:col>6</xdr:col>
          <xdr:colOff>447675</xdr:colOff>
          <xdr:row>36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8525" y="710946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0</xdr:rowOff>
        </xdr:from>
        <xdr:to>
          <xdr:col>8</xdr:col>
          <xdr:colOff>485775</xdr:colOff>
          <xdr:row>36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5850" y="710946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6025" y="711898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41800" y="21526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80000" y="2038350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80000" y="2219325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41800" y="25146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80000" y="2419350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8450" y="201930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8450" y="2219325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0725" y="25146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8450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7850" y="10668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795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795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292100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6100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70725" y="2152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70725" y="23336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7950" y="10668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785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785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19325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2</xdr:col>
          <xdr:colOff>647700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46672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14600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13225" y="2314575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K7" sqref="K7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30" t="s">
        <v>0</v>
      </c>
      <c r="C2" s="331"/>
      <c r="D2" s="331"/>
      <c r="E2" s="331"/>
      <c r="F2" s="331"/>
      <c r="G2" s="331"/>
      <c r="H2" s="331"/>
      <c r="I2" s="345"/>
    </row>
    <row r="3" ht="27.95" customHeight="1" spans="2:9">
      <c r="B3" s="332"/>
      <c r="C3" s="333"/>
      <c r="D3" s="334" t="s">
        <v>1</v>
      </c>
      <c r="E3" s="335"/>
      <c r="F3" s="336" t="s">
        <v>2</v>
      </c>
      <c r="G3" s="337"/>
      <c r="H3" s="334" t="s">
        <v>3</v>
      </c>
      <c r="I3" s="346"/>
    </row>
    <row r="4" ht="27.95" customHeight="1" spans="2:9">
      <c r="B4" s="332" t="s">
        <v>4</v>
      </c>
      <c r="C4" s="333" t="s">
        <v>5</v>
      </c>
      <c r="D4" s="333" t="s">
        <v>6</v>
      </c>
      <c r="E4" s="333" t="s">
        <v>7</v>
      </c>
      <c r="F4" s="338" t="s">
        <v>6</v>
      </c>
      <c r="G4" s="338" t="s">
        <v>7</v>
      </c>
      <c r="H4" s="333" t="s">
        <v>6</v>
      </c>
      <c r="I4" s="347" t="s">
        <v>7</v>
      </c>
    </row>
    <row r="5" ht="27.95" customHeight="1" spans="2:9">
      <c r="B5" s="339" t="s">
        <v>8</v>
      </c>
      <c r="C5" s="12">
        <v>13</v>
      </c>
      <c r="D5" s="12">
        <v>0</v>
      </c>
      <c r="E5" s="12">
        <v>1</v>
      </c>
      <c r="F5" s="340">
        <v>0</v>
      </c>
      <c r="G5" s="340">
        <v>1</v>
      </c>
      <c r="H5" s="12">
        <v>1</v>
      </c>
      <c r="I5" s="348">
        <v>2</v>
      </c>
    </row>
    <row r="6" ht="27.95" customHeight="1" spans="2:9">
      <c r="B6" s="339" t="s">
        <v>9</v>
      </c>
      <c r="C6" s="12">
        <v>20</v>
      </c>
      <c r="D6" s="12">
        <v>0</v>
      </c>
      <c r="E6" s="12">
        <v>1</v>
      </c>
      <c r="F6" s="340">
        <v>1</v>
      </c>
      <c r="G6" s="340">
        <v>2</v>
      </c>
      <c r="H6" s="12">
        <v>2</v>
      </c>
      <c r="I6" s="348">
        <v>3</v>
      </c>
    </row>
    <row r="7" ht="27.95" customHeight="1" spans="2:9">
      <c r="B7" s="339" t="s">
        <v>10</v>
      </c>
      <c r="C7" s="12">
        <v>32</v>
      </c>
      <c r="D7" s="12">
        <v>0</v>
      </c>
      <c r="E7" s="12">
        <v>1</v>
      </c>
      <c r="F7" s="340">
        <v>2</v>
      </c>
      <c r="G7" s="340">
        <v>3</v>
      </c>
      <c r="H7" s="12">
        <v>3</v>
      </c>
      <c r="I7" s="348">
        <v>4</v>
      </c>
    </row>
    <row r="8" ht="27.95" customHeight="1" spans="2:9">
      <c r="B8" s="339" t="s">
        <v>11</v>
      </c>
      <c r="C8" s="12">
        <v>50</v>
      </c>
      <c r="D8" s="12">
        <v>1</v>
      </c>
      <c r="E8" s="12">
        <v>2</v>
      </c>
      <c r="F8" s="340">
        <v>3</v>
      </c>
      <c r="G8" s="340">
        <v>4</v>
      </c>
      <c r="H8" s="12">
        <v>5</v>
      </c>
      <c r="I8" s="348">
        <v>6</v>
      </c>
    </row>
    <row r="9" ht="27.95" customHeight="1" spans="2:9">
      <c r="B9" s="339" t="s">
        <v>12</v>
      </c>
      <c r="C9" s="12">
        <v>80</v>
      </c>
      <c r="D9" s="12">
        <v>2</v>
      </c>
      <c r="E9" s="12">
        <v>3</v>
      </c>
      <c r="F9" s="340">
        <v>5</v>
      </c>
      <c r="G9" s="340">
        <v>6</v>
      </c>
      <c r="H9" s="12">
        <v>7</v>
      </c>
      <c r="I9" s="348">
        <v>8</v>
      </c>
    </row>
    <row r="10" ht="27.95" customHeight="1" spans="2:9">
      <c r="B10" s="339" t="s">
        <v>13</v>
      </c>
      <c r="C10" s="12">
        <v>125</v>
      </c>
      <c r="D10" s="12">
        <v>3</v>
      </c>
      <c r="E10" s="12">
        <v>4</v>
      </c>
      <c r="F10" s="340">
        <v>7</v>
      </c>
      <c r="G10" s="340">
        <v>8</v>
      </c>
      <c r="H10" s="12">
        <v>10</v>
      </c>
      <c r="I10" s="348">
        <v>11</v>
      </c>
    </row>
    <row r="11" ht="27.95" customHeight="1" spans="2:9">
      <c r="B11" s="339" t="s">
        <v>14</v>
      </c>
      <c r="C11" s="12">
        <v>200</v>
      </c>
      <c r="D11" s="12">
        <v>5</v>
      </c>
      <c r="E11" s="12">
        <v>6</v>
      </c>
      <c r="F11" s="340">
        <v>10</v>
      </c>
      <c r="G11" s="340">
        <v>11</v>
      </c>
      <c r="H11" s="12">
        <v>14</v>
      </c>
      <c r="I11" s="348">
        <v>15</v>
      </c>
    </row>
    <row r="12" ht="27.95" customHeight="1" spans="2:9">
      <c r="B12" s="341" t="s">
        <v>15</v>
      </c>
      <c r="C12" s="342">
        <v>315</v>
      </c>
      <c r="D12" s="342">
        <v>7</v>
      </c>
      <c r="E12" s="342">
        <v>8</v>
      </c>
      <c r="F12" s="343">
        <v>14</v>
      </c>
      <c r="G12" s="343">
        <v>15</v>
      </c>
      <c r="H12" s="342">
        <v>21</v>
      </c>
      <c r="I12" s="349">
        <v>22</v>
      </c>
    </row>
    <row r="14" spans="2:4">
      <c r="B14" s="344" t="s">
        <v>16</v>
      </c>
      <c r="C14" s="344"/>
      <c r="D14" s="34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zoomScalePageLayoutView="125" workbookViewId="0">
      <selection activeCell="F20" sqref="F2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283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312</v>
      </c>
      <c r="H2" s="4"/>
      <c r="I2" s="4" t="s">
        <v>313</v>
      </c>
      <c r="J2" s="4"/>
      <c r="K2" s="6" t="s">
        <v>314</v>
      </c>
      <c r="L2" s="44" t="s">
        <v>315</v>
      </c>
      <c r="M2" s="19" t="s">
        <v>316</v>
      </c>
    </row>
    <row r="3" s="1" customFormat="1" ht="16.5" spans="1:13">
      <c r="A3" s="4"/>
      <c r="B3" s="7"/>
      <c r="C3" s="7"/>
      <c r="D3" s="7"/>
      <c r="E3" s="7"/>
      <c r="F3" s="7"/>
      <c r="G3" s="4" t="s">
        <v>317</v>
      </c>
      <c r="H3" s="4" t="s">
        <v>318</v>
      </c>
      <c r="I3" s="4" t="s">
        <v>317</v>
      </c>
      <c r="J3" s="4" t="s">
        <v>318</v>
      </c>
      <c r="K3" s="8"/>
      <c r="L3" s="45"/>
      <c r="M3" s="20"/>
    </row>
    <row r="4" ht="28.5" spans="1:13">
      <c r="A4" s="9">
        <v>1</v>
      </c>
      <c r="B4" s="9">
        <v>2430</v>
      </c>
      <c r="C4" s="9" t="s">
        <v>299</v>
      </c>
      <c r="D4" s="9" t="s">
        <v>300</v>
      </c>
      <c r="E4" s="23" t="s">
        <v>301</v>
      </c>
      <c r="F4" s="24" t="s">
        <v>302</v>
      </c>
      <c r="G4" s="42">
        <v>-0.5</v>
      </c>
      <c r="H4" s="42">
        <v>-0.5</v>
      </c>
      <c r="I4" s="46">
        <v>-1</v>
      </c>
      <c r="J4" s="46">
        <v>-0.5</v>
      </c>
      <c r="K4" s="47" t="s">
        <v>319</v>
      </c>
      <c r="L4" s="9"/>
      <c r="M4" s="9"/>
    </row>
    <row r="5" ht="28.5" spans="1:13">
      <c r="A5" s="9">
        <v>2</v>
      </c>
      <c r="B5" s="9">
        <v>2431</v>
      </c>
      <c r="C5" s="9" t="s">
        <v>299</v>
      </c>
      <c r="D5" s="9" t="s">
        <v>82</v>
      </c>
      <c r="E5" s="23" t="s">
        <v>301</v>
      </c>
      <c r="F5" s="24" t="s">
        <v>302</v>
      </c>
      <c r="G5" s="42">
        <v>-0.1</v>
      </c>
      <c r="H5" s="42">
        <v>-0.5</v>
      </c>
      <c r="I5" s="46">
        <v>-1</v>
      </c>
      <c r="J5" s="46">
        <v>-0.5</v>
      </c>
      <c r="K5" s="47" t="s">
        <v>320</v>
      </c>
      <c r="L5" s="9"/>
      <c r="M5" s="9"/>
    </row>
    <row r="6" ht="28.5" spans="1:13">
      <c r="A6" s="9">
        <v>3</v>
      </c>
      <c r="B6" s="9">
        <v>2432</v>
      </c>
      <c r="C6" s="9" t="s">
        <v>299</v>
      </c>
      <c r="D6" s="9" t="s">
        <v>158</v>
      </c>
      <c r="E6" s="23" t="s">
        <v>301</v>
      </c>
      <c r="F6" s="24" t="s">
        <v>302</v>
      </c>
      <c r="G6" s="42">
        <v>-0.5</v>
      </c>
      <c r="H6" s="42">
        <v>-0.5</v>
      </c>
      <c r="I6" s="46">
        <v>-1.5</v>
      </c>
      <c r="J6" s="46">
        <v>-0.5</v>
      </c>
      <c r="K6" s="47" t="s">
        <v>321</v>
      </c>
      <c r="L6" s="9"/>
      <c r="M6" s="9"/>
    </row>
    <row r="7" ht="16.5" spans="1:13">
      <c r="A7" s="9">
        <v>4</v>
      </c>
      <c r="B7" s="9">
        <v>2437</v>
      </c>
      <c r="C7" s="9" t="s">
        <v>299</v>
      </c>
      <c r="D7" s="9" t="s">
        <v>84</v>
      </c>
      <c r="E7" s="9" t="s">
        <v>28</v>
      </c>
      <c r="F7" s="24" t="s">
        <v>302</v>
      </c>
      <c r="G7" s="42">
        <v>-0.5</v>
      </c>
      <c r="H7" s="42">
        <v>-0.5</v>
      </c>
      <c r="I7" s="46">
        <v>-1</v>
      </c>
      <c r="J7" s="46">
        <v>-0.5</v>
      </c>
      <c r="K7" s="47" t="s">
        <v>319</v>
      </c>
      <c r="L7" s="9"/>
      <c r="M7" s="9"/>
    </row>
    <row r="8" ht="28.5" spans="1:13">
      <c r="A8" s="9">
        <v>5</v>
      </c>
      <c r="B8" s="350" t="s">
        <v>304</v>
      </c>
      <c r="C8" s="9" t="s">
        <v>299</v>
      </c>
      <c r="D8" s="9" t="s">
        <v>80</v>
      </c>
      <c r="E8" s="23" t="s">
        <v>301</v>
      </c>
      <c r="F8" s="24" t="s">
        <v>302</v>
      </c>
      <c r="G8" s="42">
        <v>-0.5</v>
      </c>
      <c r="H8" s="42">
        <v>-0.5</v>
      </c>
      <c r="I8" s="46">
        <v>-0.5</v>
      </c>
      <c r="J8" s="46">
        <v>-0.5</v>
      </c>
      <c r="K8" s="47" t="s">
        <v>322</v>
      </c>
      <c r="L8" s="9"/>
      <c r="M8" s="9"/>
    </row>
    <row r="9" ht="16.5" spans="1:13">
      <c r="A9" s="9">
        <v>6</v>
      </c>
      <c r="B9" s="9">
        <v>2438</v>
      </c>
      <c r="C9" s="9" t="s">
        <v>299</v>
      </c>
      <c r="D9" s="9" t="s">
        <v>305</v>
      </c>
      <c r="E9" s="9" t="s">
        <v>28</v>
      </c>
      <c r="F9" s="24" t="s">
        <v>302</v>
      </c>
      <c r="G9" s="42">
        <v>-0.5</v>
      </c>
      <c r="H9" s="42">
        <v>-0.5</v>
      </c>
      <c r="I9" s="46">
        <v>-1</v>
      </c>
      <c r="J9" s="46">
        <v>-0.5</v>
      </c>
      <c r="K9" s="47" t="s">
        <v>319</v>
      </c>
      <c r="L9" s="9"/>
      <c r="M9" s="9"/>
    </row>
    <row r="10" ht="16.5" spans="1:13">
      <c r="A10" s="9">
        <v>7</v>
      </c>
      <c r="B10" s="9">
        <v>2436</v>
      </c>
      <c r="C10" s="9" t="s">
        <v>299</v>
      </c>
      <c r="D10" s="9" t="s">
        <v>83</v>
      </c>
      <c r="E10" s="9" t="s">
        <v>28</v>
      </c>
      <c r="F10" s="24" t="s">
        <v>302</v>
      </c>
      <c r="G10" s="42">
        <v>-1</v>
      </c>
      <c r="H10" s="42">
        <v>-0.5</v>
      </c>
      <c r="I10" s="46">
        <v>-0.5</v>
      </c>
      <c r="J10" s="46">
        <v>-0.5</v>
      </c>
      <c r="K10" s="47" t="s">
        <v>323</v>
      </c>
      <c r="L10" s="9"/>
      <c r="M10" s="9"/>
    </row>
    <row r="11" ht="16.5" spans="1:13">
      <c r="A11" s="9">
        <v>8</v>
      </c>
      <c r="B11" s="9">
        <v>2439</v>
      </c>
      <c r="C11" s="9" t="s">
        <v>299</v>
      </c>
      <c r="D11" s="9" t="s">
        <v>306</v>
      </c>
      <c r="E11" s="9" t="s">
        <v>28</v>
      </c>
      <c r="F11" s="24" t="s">
        <v>302</v>
      </c>
      <c r="G11" s="42">
        <v>-0.5</v>
      </c>
      <c r="H11" s="42">
        <v>-0.5</v>
      </c>
      <c r="I11" s="46">
        <v>-1</v>
      </c>
      <c r="J11" s="46">
        <v>-0.5</v>
      </c>
      <c r="K11" s="47" t="s">
        <v>319</v>
      </c>
      <c r="L11" s="9"/>
      <c r="M11" s="9"/>
    </row>
    <row r="12" ht="16.5" spans="1:13">
      <c r="A12" s="9">
        <v>9</v>
      </c>
      <c r="B12" s="9">
        <v>2436</v>
      </c>
      <c r="C12" s="9" t="s">
        <v>299</v>
      </c>
      <c r="D12" s="9" t="s">
        <v>81</v>
      </c>
      <c r="E12" s="9" t="s">
        <v>28</v>
      </c>
      <c r="F12" s="24" t="s">
        <v>302</v>
      </c>
      <c r="G12" s="42">
        <v>-0.5</v>
      </c>
      <c r="H12" s="42">
        <v>-0.5</v>
      </c>
      <c r="I12" s="46">
        <v>-1</v>
      </c>
      <c r="J12" s="46">
        <v>-0.5</v>
      </c>
      <c r="K12" s="47" t="s">
        <v>319</v>
      </c>
      <c r="L12" s="9"/>
      <c r="M12" s="9"/>
    </row>
    <row r="13" spans="1:13">
      <c r="A13" s="9">
        <v>10</v>
      </c>
      <c r="B13" s="12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>
      <c r="A14" s="9">
        <v>11</v>
      </c>
      <c r="B14" s="12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="2" customFormat="1" ht="18.75" spans="1:13">
      <c r="A18" s="13" t="s">
        <v>307</v>
      </c>
      <c r="B18" s="14"/>
      <c r="C18" s="14"/>
      <c r="D18" s="14"/>
      <c r="E18" s="15"/>
      <c r="F18" s="16"/>
      <c r="G18" s="25"/>
      <c r="H18" s="13" t="s">
        <v>308</v>
      </c>
      <c r="I18" s="14"/>
      <c r="J18" s="14"/>
      <c r="K18" s="15"/>
      <c r="L18" s="48"/>
      <c r="M18" s="21"/>
    </row>
    <row r="19" ht="112.5" customHeight="1" spans="1:13">
      <c r="A19" s="43" t="s">
        <v>324</v>
      </c>
      <c r="B19" s="4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">
      <c r="A20" t="s">
        <v>325</v>
      </c>
    </row>
  </sheetData>
  <mergeCells count="17">
    <mergeCell ref="A1:M1"/>
    <mergeCell ref="G2:H2"/>
    <mergeCell ref="I2:J2"/>
    <mergeCell ref="A18:E18"/>
    <mergeCell ref="F18:G18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zoomScalePageLayoutView="125" workbookViewId="0">
      <selection activeCell="J22" sqref="J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9.41666666666667" customWidth="1"/>
    <col min="9" max="9" width="6.375" customWidth="1"/>
    <col min="10" max="10" width="8.125" customWidth="1"/>
    <col min="11" max="11" width="11.6666666666667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327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32" t="s">
        <v>328</v>
      </c>
      <c r="H2" s="33"/>
      <c r="I2" s="40"/>
      <c r="J2" s="32" t="s">
        <v>329</v>
      </c>
      <c r="K2" s="33"/>
      <c r="L2" s="40"/>
      <c r="M2" s="32" t="s">
        <v>330</v>
      </c>
      <c r="N2" s="33"/>
      <c r="O2" s="40"/>
      <c r="P2" s="32" t="s">
        <v>331</v>
      </c>
      <c r="Q2" s="33"/>
      <c r="R2" s="40"/>
      <c r="S2" s="33" t="s">
        <v>332</v>
      </c>
      <c r="T2" s="33"/>
      <c r="U2" s="40"/>
      <c r="V2" s="28" t="s">
        <v>333</v>
      </c>
      <c r="W2" s="28" t="s">
        <v>297</v>
      </c>
    </row>
    <row r="3" s="1" customFormat="1" ht="16.5" spans="1:23">
      <c r="A3" s="7"/>
      <c r="B3" s="34"/>
      <c r="C3" s="34"/>
      <c r="D3" s="34"/>
      <c r="E3" s="34"/>
      <c r="F3" s="34"/>
      <c r="G3" s="4" t="s">
        <v>334</v>
      </c>
      <c r="H3" s="4" t="s">
        <v>33</v>
      </c>
      <c r="I3" s="4" t="s">
        <v>288</v>
      </c>
      <c r="J3" s="4" t="s">
        <v>334</v>
      </c>
      <c r="K3" s="4" t="s">
        <v>33</v>
      </c>
      <c r="L3" s="4" t="s">
        <v>288</v>
      </c>
      <c r="M3" s="4" t="s">
        <v>334</v>
      </c>
      <c r="N3" s="4" t="s">
        <v>33</v>
      </c>
      <c r="O3" s="4" t="s">
        <v>288</v>
      </c>
      <c r="P3" s="4" t="s">
        <v>334</v>
      </c>
      <c r="Q3" s="4" t="s">
        <v>33</v>
      </c>
      <c r="R3" s="4" t="s">
        <v>288</v>
      </c>
      <c r="S3" s="4" t="s">
        <v>334</v>
      </c>
      <c r="T3" s="4" t="s">
        <v>33</v>
      </c>
      <c r="U3" s="4" t="s">
        <v>288</v>
      </c>
      <c r="V3" s="41"/>
      <c r="W3" s="41"/>
    </row>
    <row r="4" ht="28.5" spans="1:23">
      <c r="A4" s="35" t="s">
        <v>335</v>
      </c>
      <c r="B4" s="22" t="s">
        <v>302</v>
      </c>
      <c r="C4" s="9">
        <v>2430</v>
      </c>
      <c r="D4" s="9" t="s">
        <v>299</v>
      </c>
      <c r="E4" s="9" t="s">
        <v>300</v>
      </c>
      <c r="F4" s="23" t="s">
        <v>301</v>
      </c>
      <c r="G4" s="9" t="s">
        <v>336</v>
      </c>
      <c r="H4" s="9" t="s">
        <v>337</v>
      </c>
      <c r="I4" s="9" t="s">
        <v>338</v>
      </c>
      <c r="J4" s="9" t="s">
        <v>339</v>
      </c>
      <c r="K4" s="9" t="s">
        <v>340</v>
      </c>
      <c r="L4" s="9" t="s">
        <v>341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28.5" spans="1:23">
      <c r="A5" s="36"/>
      <c r="B5" s="22" t="s">
        <v>302</v>
      </c>
      <c r="C5" s="9">
        <v>2431</v>
      </c>
      <c r="D5" s="9" t="s">
        <v>299</v>
      </c>
      <c r="E5" s="9" t="s">
        <v>82</v>
      </c>
      <c r="F5" s="23" t="s">
        <v>301</v>
      </c>
      <c r="G5" s="32" t="s">
        <v>342</v>
      </c>
      <c r="H5" s="33"/>
      <c r="I5" s="40"/>
      <c r="J5" s="32" t="s">
        <v>343</v>
      </c>
      <c r="K5" s="33"/>
      <c r="L5" s="40"/>
      <c r="M5" s="32" t="s">
        <v>344</v>
      </c>
      <c r="N5" s="33"/>
      <c r="O5" s="40"/>
      <c r="P5" s="32" t="s">
        <v>345</v>
      </c>
      <c r="Q5" s="33"/>
      <c r="R5" s="40"/>
      <c r="S5" s="33" t="s">
        <v>346</v>
      </c>
      <c r="T5" s="33"/>
      <c r="U5" s="40"/>
      <c r="V5" s="9"/>
      <c r="W5" s="9"/>
    </row>
    <row r="6" ht="28.5" spans="1:23">
      <c r="A6" s="36"/>
      <c r="B6" s="22" t="s">
        <v>302</v>
      </c>
      <c r="C6" s="9">
        <v>2432</v>
      </c>
      <c r="D6" s="9" t="s">
        <v>299</v>
      </c>
      <c r="E6" s="9" t="s">
        <v>158</v>
      </c>
      <c r="F6" s="23" t="s">
        <v>301</v>
      </c>
      <c r="G6" s="4" t="s">
        <v>334</v>
      </c>
      <c r="H6" s="4" t="s">
        <v>33</v>
      </c>
      <c r="I6" s="4" t="s">
        <v>288</v>
      </c>
      <c r="J6" s="4" t="s">
        <v>334</v>
      </c>
      <c r="K6" s="4" t="s">
        <v>33</v>
      </c>
      <c r="L6" s="4" t="s">
        <v>288</v>
      </c>
      <c r="M6" s="4" t="s">
        <v>334</v>
      </c>
      <c r="N6" s="4" t="s">
        <v>33</v>
      </c>
      <c r="O6" s="4" t="s">
        <v>288</v>
      </c>
      <c r="P6" s="4" t="s">
        <v>334</v>
      </c>
      <c r="Q6" s="4" t="s">
        <v>33</v>
      </c>
      <c r="R6" s="4" t="s">
        <v>288</v>
      </c>
      <c r="S6" s="4" t="s">
        <v>334</v>
      </c>
      <c r="T6" s="4" t="s">
        <v>33</v>
      </c>
      <c r="U6" s="4" t="s">
        <v>288</v>
      </c>
      <c r="V6" s="9"/>
      <c r="W6" s="9"/>
    </row>
    <row r="7" ht="22" customHeight="1" spans="1:23">
      <c r="A7" s="36"/>
      <c r="B7" s="22" t="s">
        <v>302</v>
      </c>
      <c r="C7" s="9">
        <v>2437</v>
      </c>
      <c r="D7" s="9" t="s">
        <v>299</v>
      </c>
      <c r="E7" s="9" t="s">
        <v>84</v>
      </c>
      <c r="F7" s="9" t="s">
        <v>28</v>
      </c>
      <c r="G7" s="9"/>
      <c r="H7" s="9"/>
      <c r="I7" s="9"/>
      <c r="J7" s="22" t="s">
        <v>347</v>
      </c>
      <c r="K7" s="22" t="s">
        <v>348</v>
      </c>
      <c r="L7" s="22" t="s">
        <v>349</v>
      </c>
      <c r="M7" s="22" t="s">
        <v>350</v>
      </c>
      <c r="N7" s="22" t="s">
        <v>351</v>
      </c>
      <c r="O7" s="22" t="s">
        <v>349</v>
      </c>
      <c r="P7" s="9"/>
      <c r="Q7" s="9"/>
      <c r="R7" s="9"/>
      <c r="S7" s="9"/>
      <c r="T7" s="9"/>
      <c r="U7" s="9"/>
      <c r="V7" s="9"/>
      <c r="W7" s="9"/>
    </row>
    <row r="8" ht="28.5" spans="1:23">
      <c r="A8" s="36"/>
      <c r="B8" s="22" t="s">
        <v>302</v>
      </c>
      <c r="C8" s="350" t="s">
        <v>304</v>
      </c>
      <c r="D8" s="9" t="s">
        <v>299</v>
      </c>
      <c r="E8" s="9" t="s">
        <v>80</v>
      </c>
      <c r="F8" s="23" t="s">
        <v>301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16.5" spans="1:23">
      <c r="A9" s="36"/>
      <c r="B9" s="22" t="s">
        <v>302</v>
      </c>
      <c r="C9" s="9">
        <v>2438</v>
      </c>
      <c r="D9" s="9" t="s">
        <v>299</v>
      </c>
      <c r="E9" s="9" t="s">
        <v>305</v>
      </c>
      <c r="F9" s="9" t="s">
        <v>28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16.5" spans="1:23">
      <c r="A10" s="36"/>
      <c r="B10" s="22" t="s">
        <v>302</v>
      </c>
      <c r="C10" s="9">
        <v>2436</v>
      </c>
      <c r="D10" s="9" t="s">
        <v>299</v>
      </c>
      <c r="E10" s="9" t="s">
        <v>83</v>
      </c>
      <c r="F10" s="9" t="s">
        <v>28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</row>
    <row r="11" s="12" customFormat="1" ht="16.5" spans="1:23">
      <c r="A11" s="36"/>
      <c r="B11" s="22" t="s">
        <v>302</v>
      </c>
      <c r="C11" s="9">
        <v>2439</v>
      </c>
      <c r="D11" s="9" t="s">
        <v>299</v>
      </c>
      <c r="E11" s="9" t="s">
        <v>306</v>
      </c>
      <c r="F11" s="9" t="s">
        <v>28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="12" customFormat="1" ht="16.5" spans="1:23">
      <c r="A12" s="36"/>
      <c r="B12" s="22" t="s">
        <v>302</v>
      </c>
      <c r="C12" s="9">
        <v>2436</v>
      </c>
      <c r="D12" s="9" t="s">
        <v>299</v>
      </c>
      <c r="E12" s="9" t="s">
        <v>81</v>
      </c>
      <c r="F12" s="9" t="s">
        <v>28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ht="25" customHeight="1" spans="1:23">
      <c r="A13" s="38" t="s">
        <v>352</v>
      </c>
      <c r="B13" s="38"/>
      <c r="C13" s="38"/>
      <c r="D13" s="38"/>
      <c r="E13" s="38"/>
      <c r="F13" s="38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>
      <c r="A14" s="39"/>
      <c r="B14" s="39"/>
      <c r="C14" s="39"/>
      <c r="D14" s="39"/>
      <c r="E14" s="39"/>
      <c r="F14" s="3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7" t="s">
        <v>353</v>
      </c>
      <c r="B15" s="37"/>
      <c r="C15" s="37"/>
      <c r="D15" s="37"/>
      <c r="E15" s="37"/>
      <c r="F15" s="3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39"/>
      <c r="B16" s="39"/>
      <c r="C16" s="39"/>
      <c r="D16" s="39"/>
      <c r="E16" s="39"/>
      <c r="F16" s="3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>
      <c r="A17" s="37" t="s">
        <v>354</v>
      </c>
      <c r="B17" s="37"/>
      <c r="C17" s="37"/>
      <c r="D17" s="37"/>
      <c r="E17" s="37"/>
      <c r="F17" s="37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>
      <c r="A18" s="39"/>
      <c r="B18" s="39"/>
      <c r="C18" s="39"/>
      <c r="D18" s="39"/>
      <c r="E18" s="39"/>
      <c r="F18" s="39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="2" customFormat="1" ht="18.75" spans="1:23">
      <c r="A20" s="13" t="s">
        <v>307</v>
      </c>
      <c r="B20" s="14"/>
      <c r="C20" s="14"/>
      <c r="D20" s="14"/>
      <c r="E20" s="15"/>
      <c r="F20" s="16"/>
      <c r="G20" s="25"/>
      <c r="H20" s="31"/>
      <c r="I20" s="31"/>
      <c r="J20" s="13" t="s">
        <v>308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5"/>
      <c r="V20" s="14"/>
      <c r="W20" s="21"/>
    </row>
    <row r="21" ht="60.75" customHeight="1" spans="1:23">
      <c r="A21" s="17" t="s">
        <v>355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1">
      <c r="A22" t="s">
        <v>325</v>
      </c>
    </row>
  </sheetData>
  <mergeCells count="4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12"/>
    <mergeCell ref="A13:A14"/>
    <mergeCell ref="A15:A16"/>
    <mergeCell ref="A17:A18"/>
    <mergeCell ref="B2:B3"/>
    <mergeCell ref="B13:B14"/>
    <mergeCell ref="B15:B16"/>
    <mergeCell ref="B17:B18"/>
    <mergeCell ref="C2:C3"/>
    <mergeCell ref="C13:C14"/>
    <mergeCell ref="C15:C16"/>
    <mergeCell ref="C17:C18"/>
    <mergeCell ref="D2:D3"/>
    <mergeCell ref="D13:D14"/>
    <mergeCell ref="D15:D16"/>
    <mergeCell ref="D17:D18"/>
    <mergeCell ref="E2:E3"/>
    <mergeCell ref="E13:E14"/>
    <mergeCell ref="E15:E16"/>
    <mergeCell ref="E17:E18"/>
    <mergeCell ref="F2:F3"/>
    <mergeCell ref="F13:F14"/>
    <mergeCell ref="F15:F16"/>
    <mergeCell ref="F17:F18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357</v>
      </c>
      <c r="B2" s="28" t="s">
        <v>284</v>
      </c>
      <c r="C2" s="28" t="s">
        <v>285</v>
      </c>
      <c r="D2" s="28" t="s">
        <v>286</v>
      </c>
      <c r="E2" s="28" t="s">
        <v>287</v>
      </c>
      <c r="F2" s="28" t="s">
        <v>288</v>
      </c>
      <c r="G2" s="27" t="s">
        <v>358</v>
      </c>
      <c r="H2" s="27" t="s">
        <v>359</v>
      </c>
      <c r="I2" s="27" t="s">
        <v>360</v>
      </c>
      <c r="J2" s="27" t="s">
        <v>359</v>
      </c>
      <c r="K2" s="27" t="s">
        <v>361</v>
      </c>
      <c r="L2" s="27" t="s">
        <v>359</v>
      </c>
      <c r="M2" s="28" t="s">
        <v>333</v>
      </c>
      <c r="N2" s="28" t="s">
        <v>297</v>
      </c>
    </row>
    <row r="3" spans="1:14">
      <c r="A3" s="12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9" t="s">
        <v>357</v>
      </c>
      <c r="B4" s="30" t="s">
        <v>362</v>
      </c>
      <c r="C4" s="30" t="s">
        <v>334</v>
      </c>
      <c r="D4" s="30" t="s">
        <v>286</v>
      </c>
      <c r="E4" s="28" t="s">
        <v>287</v>
      </c>
      <c r="F4" s="28" t="s">
        <v>288</v>
      </c>
      <c r="G4" s="27" t="s">
        <v>358</v>
      </c>
      <c r="H4" s="27" t="s">
        <v>359</v>
      </c>
      <c r="I4" s="27" t="s">
        <v>360</v>
      </c>
      <c r="J4" s="27" t="s">
        <v>359</v>
      </c>
      <c r="K4" s="27" t="s">
        <v>361</v>
      </c>
      <c r="L4" s="27" t="s">
        <v>359</v>
      </c>
      <c r="M4" s="28" t="s">
        <v>333</v>
      </c>
      <c r="N4" s="28" t="s">
        <v>297</v>
      </c>
    </row>
    <row r="5" spans="1:14">
      <c r="A5" s="12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="2" customFormat="1" ht="18.75" spans="1:14">
      <c r="A11" s="13" t="s">
        <v>307</v>
      </c>
      <c r="B11" s="14"/>
      <c r="C11" s="14"/>
      <c r="D11" s="15"/>
      <c r="E11" s="16"/>
      <c r="F11" s="31"/>
      <c r="G11" s="25"/>
      <c r="H11" s="31"/>
      <c r="I11" s="13" t="s">
        <v>363</v>
      </c>
      <c r="J11" s="14"/>
      <c r="K11" s="14"/>
      <c r="L11" s="14"/>
      <c r="M11" s="14"/>
      <c r="N11" s="21"/>
    </row>
    <row r="12" ht="68.25" customHeight="1" spans="1:14">
      <c r="A12" s="17" t="s">
        <v>364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325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zoomScalePageLayoutView="125" workbookViewId="0">
      <selection activeCell="G13" sqref="G13"/>
    </sheetView>
  </sheetViews>
  <sheetFormatPr defaultColWidth="9" defaultRowHeight="14.25"/>
  <cols>
    <col min="1" max="1" width="10.25" customWidth="1"/>
    <col min="2" max="2" width="8.0833333333333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8.3333333333333" customWidth="1"/>
    <col min="8" max="9" width="14" customWidth="1"/>
    <col min="10" max="10" width="11.5" customWidth="1"/>
  </cols>
  <sheetData>
    <row r="1" ht="29.25" spans="1:10">
      <c r="A1" s="3" t="s">
        <v>365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327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366</v>
      </c>
      <c r="H2" s="4" t="s">
        <v>367</v>
      </c>
      <c r="I2" s="4" t="s">
        <v>368</v>
      </c>
      <c r="J2" s="4" t="s">
        <v>369</v>
      </c>
      <c r="K2" s="5" t="s">
        <v>333</v>
      </c>
      <c r="L2" s="5" t="s">
        <v>297</v>
      </c>
    </row>
    <row r="3" s="1" customFormat="1" ht="28.5" spans="1:12">
      <c r="A3" s="12" t="s">
        <v>335</v>
      </c>
      <c r="B3" s="22" t="s">
        <v>302</v>
      </c>
      <c r="C3" s="9">
        <v>2430</v>
      </c>
      <c r="D3" s="22" t="s">
        <v>299</v>
      </c>
      <c r="E3" s="9" t="s">
        <v>300</v>
      </c>
      <c r="F3" s="23" t="s">
        <v>301</v>
      </c>
      <c r="G3" s="9" t="s">
        <v>370</v>
      </c>
      <c r="H3" s="24" t="s">
        <v>371</v>
      </c>
      <c r="I3" s="26"/>
      <c r="J3" s="26"/>
      <c r="K3" s="24" t="s">
        <v>303</v>
      </c>
      <c r="L3" s="24" t="s">
        <v>372</v>
      </c>
    </row>
    <row r="4" s="1" customFormat="1" ht="28.5" spans="1:12">
      <c r="A4" s="12" t="s">
        <v>335</v>
      </c>
      <c r="B4" s="22" t="s">
        <v>302</v>
      </c>
      <c r="C4" s="9">
        <v>2431</v>
      </c>
      <c r="D4" s="22" t="s">
        <v>299</v>
      </c>
      <c r="E4" s="9" t="s">
        <v>82</v>
      </c>
      <c r="F4" s="23" t="s">
        <v>301</v>
      </c>
      <c r="G4" s="9" t="s">
        <v>370</v>
      </c>
      <c r="H4" s="24" t="s">
        <v>371</v>
      </c>
      <c r="I4" s="26"/>
      <c r="J4" s="26"/>
      <c r="K4" s="24" t="s">
        <v>303</v>
      </c>
      <c r="L4" s="24" t="s">
        <v>372</v>
      </c>
    </row>
    <row r="5" s="1" customFormat="1" ht="28.5" spans="1:12">
      <c r="A5" s="12" t="s">
        <v>335</v>
      </c>
      <c r="B5" s="22" t="s">
        <v>302</v>
      </c>
      <c r="C5" s="9">
        <v>2432</v>
      </c>
      <c r="D5" s="22" t="s">
        <v>299</v>
      </c>
      <c r="E5" s="9" t="s">
        <v>158</v>
      </c>
      <c r="F5" s="23" t="s">
        <v>301</v>
      </c>
      <c r="G5" s="9" t="s">
        <v>370</v>
      </c>
      <c r="H5" s="24" t="s">
        <v>371</v>
      </c>
      <c r="I5" s="26"/>
      <c r="J5" s="26"/>
      <c r="K5" s="24" t="s">
        <v>303</v>
      </c>
      <c r="L5" s="24" t="s">
        <v>372</v>
      </c>
    </row>
    <row r="6" s="1" customFormat="1" ht="16.5" spans="1:12">
      <c r="A6" s="12" t="s">
        <v>335</v>
      </c>
      <c r="B6" s="22" t="s">
        <v>302</v>
      </c>
      <c r="C6" s="9">
        <v>2437</v>
      </c>
      <c r="D6" s="22" t="s">
        <v>299</v>
      </c>
      <c r="E6" s="9" t="s">
        <v>84</v>
      </c>
      <c r="F6" s="9" t="s">
        <v>28</v>
      </c>
      <c r="G6" s="9" t="s">
        <v>370</v>
      </c>
      <c r="H6" s="24" t="s">
        <v>371</v>
      </c>
      <c r="I6" s="26"/>
      <c r="J6" s="26"/>
      <c r="K6" s="24" t="s">
        <v>303</v>
      </c>
      <c r="L6" s="24" t="s">
        <v>372</v>
      </c>
    </row>
    <row r="7" s="1" customFormat="1" ht="28.5" spans="1:12">
      <c r="A7" s="12" t="s">
        <v>335</v>
      </c>
      <c r="B7" s="22" t="s">
        <v>302</v>
      </c>
      <c r="C7" s="350" t="s">
        <v>304</v>
      </c>
      <c r="D7" s="22" t="s">
        <v>299</v>
      </c>
      <c r="E7" s="9" t="s">
        <v>80</v>
      </c>
      <c r="F7" s="23" t="s">
        <v>301</v>
      </c>
      <c r="G7" s="9" t="s">
        <v>370</v>
      </c>
      <c r="H7" s="24" t="s">
        <v>371</v>
      </c>
      <c r="I7" s="26"/>
      <c r="J7" s="26"/>
      <c r="K7" s="24" t="s">
        <v>303</v>
      </c>
      <c r="L7" s="24" t="s">
        <v>372</v>
      </c>
    </row>
    <row r="8" s="1" customFormat="1" ht="16.5" spans="1:12">
      <c r="A8" s="12" t="s">
        <v>335</v>
      </c>
      <c r="B8" s="22" t="s">
        <v>302</v>
      </c>
      <c r="C8" s="9">
        <v>2438</v>
      </c>
      <c r="D8" s="22" t="s">
        <v>299</v>
      </c>
      <c r="E8" s="9" t="s">
        <v>305</v>
      </c>
      <c r="F8" s="9" t="s">
        <v>28</v>
      </c>
      <c r="G8" s="9" t="s">
        <v>370</v>
      </c>
      <c r="H8" s="24" t="s">
        <v>371</v>
      </c>
      <c r="I8" s="26"/>
      <c r="J8" s="26"/>
      <c r="K8" s="24" t="s">
        <v>303</v>
      </c>
      <c r="L8" s="24" t="s">
        <v>372</v>
      </c>
    </row>
    <row r="9" ht="16.5" spans="1:12">
      <c r="A9" s="12" t="s">
        <v>335</v>
      </c>
      <c r="B9" s="22" t="s">
        <v>302</v>
      </c>
      <c r="C9" s="9">
        <v>2436</v>
      </c>
      <c r="D9" s="22" t="s">
        <v>299</v>
      </c>
      <c r="E9" s="9" t="s">
        <v>83</v>
      </c>
      <c r="F9" s="9" t="s">
        <v>28</v>
      </c>
      <c r="G9" s="9" t="s">
        <v>370</v>
      </c>
      <c r="H9" s="24" t="s">
        <v>371</v>
      </c>
      <c r="I9" s="9"/>
      <c r="J9" s="9"/>
      <c r="K9" s="24" t="s">
        <v>303</v>
      </c>
      <c r="L9" s="24" t="s">
        <v>372</v>
      </c>
    </row>
    <row r="10" ht="16.5" spans="1:12">
      <c r="A10" s="12" t="s">
        <v>335</v>
      </c>
      <c r="B10" s="22" t="s">
        <v>302</v>
      </c>
      <c r="C10" s="9">
        <v>2439</v>
      </c>
      <c r="D10" s="22" t="s">
        <v>299</v>
      </c>
      <c r="E10" s="9" t="s">
        <v>306</v>
      </c>
      <c r="F10" s="9" t="s">
        <v>28</v>
      </c>
      <c r="G10" s="9" t="s">
        <v>370</v>
      </c>
      <c r="H10" s="24" t="s">
        <v>371</v>
      </c>
      <c r="I10" s="9"/>
      <c r="J10" s="9"/>
      <c r="K10" s="24" t="s">
        <v>303</v>
      </c>
      <c r="L10" s="24" t="s">
        <v>372</v>
      </c>
    </row>
    <row r="11" ht="16.5" spans="1:12">
      <c r="A11" s="12" t="s">
        <v>335</v>
      </c>
      <c r="B11" s="22" t="s">
        <v>302</v>
      </c>
      <c r="C11" s="9">
        <v>2436</v>
      </c>
      <c r="D11" s="22" t="s">
        <v>299</v>
      </c>
      <c r="E11" s="9" t="s">
        <v>81</v>
      </c>
      <c r="F11" s="9" t="s">
        <v>28</v>
      </c>
      <c r="G11" s="9" t="s">
        <v>370</v>
      </c>
      <c r="H11" s="24" t="s">
        <v>371</v>
      </c>
      <c r="I11" s="9"/>
      <c r="J11" s="9"/>
      <c r="K11" s="24" t="s">
        <v>303</v>
      </c>
      <c r="L11" s="24" t="s">
        <v>372</v>
      </c>
    </row>
    <row r="12" ht="16.5" spans="1:12">
      <c r="A12" s="12"/>
      <c r="B12" s="12"/>
      <c r="C12" s="9"/>
      <c r="D12" s="22"/>
      <c r="E12" s="9"/>
      <c r="F12" s="9"/>
      <c r="G12" s="9"/>
      <c r="H12" s="9"/>
      <c r="I12" s="9"/>
      <c r="J12" s="9"/>
      <c r="K12" s="9"/>
      <c r="L12" s="9"/>
    </row>
    <row r="13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="2" customFormat="1" ht="18.75" spans="1:12">
      <c r="A17" s="13" t="s">
        <v>307</v>
      </c>
      <c r="B17" s="14"/>
      <c r="C17" s="14"/>
      <c r="D17" s="14"/>
      <c r="E17" s="15"/>
      <c r="F17" s="16"/>
      <c r="G17" s="25"/>
      <c r="H17" s="13" t="s">
        <v>308</v>
      </c>
      <c r="I17" s="14"/>
      <c r="J17" s="14"/>
      <c r="K17" s="14"/>
      <c r="L17" s="21"/>
    </row>
    <row r="18" ht="79.5" customHeight="1" spans="1:12">
      <c r="A18" s="17" t="s">
        <v>373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">
      <c r="A19" t="s">
        <v>325</v>
      </c>
    </row>
  </sheetData>
  <mergeCells count="5">
    <mergeCell ref="A1:J1"/>
    <mergeCell ref="A17:E17"/>
    <mergeCell ref="F17:G17"/>
    <mergeCell ref="H17:J17"/>
    <mergeCell ref="A18:L18"/>
  </mergeCells>
  <dataValidations count="1">
    <dataValidation type="list" allowBlank="1" showInputMessage="1" showErrorMessage="1" sqref="L3:L18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F17" sqref="F1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283</v>
      </c>
      <c r="B2" s="5" t="s">
        <v>288</v>
      </c>
      <c r="C2" s="5" t="s">
        <v>334</v>
      </c>
      <c r="D2" s="5" t="s">
        <v>286</v>
      </c>
      <c r="E2" s="5" t="s">
        <v>287</v>
      </c>
      <c r="F2" s="4" t="s">
        <v>375</v>
      </c>
      <c r="G2" s="4" t="s">
        <v>313</v>
      </c>
      <c r="H2" s="6" t="s">
        <v>314</v>
      </c>
      <c r="I2" s="19" t="s">
        <v>316</v>
      </c>
    </row>
    <row r="3" s="1" customFormat="1" ht="16.5" spans="1:9">
      <c r="A3" s="4"/>
      <c r="B3" s="7"/>
      <c r="C3" s="7"/>
      <c r="D3" s="7"/>
      <c r="E3" s="7"/>
      <c r="F3" s="4" t="s">
        <v>376</v>
      </c>
      <c r="G3" s="4" t="s">
        <v>317</v>
      </c>
      <c r="H3" s="8"/>
      <c r="I3" s="20"/>
    </row>
    <row r="4" spans="1:9">
      <c r="A4" s="9">
        <v>1</v>
      </c>
      <c r="B4" s="9" t="s">
        <v>341</v>
      </c>
      <c r="C4" s="10" t="s">
        <v>339</v>
      </c>
      <c r="D4" s="9" t="s">
        <v>80</v>
      </c>
      <c r="E4" s="9" t="s">
        <v>28</v>
      </c>
      <c r="F4" s="11">
        <v>-0.03</v>
      </c>
      <c r="G4" s="11">
        <v>-0.02</v>
      </c>
      <c r="H4" s="11">
        <v>-0.05</v>
      </c>
      <c r="I4" s="9" t="s">
        <v>372</v>
      </c>
    </row>
    <row r="5" spans="1:9">
      <c r="A5" s="9">
        <v>2</v>
      </c>
      <c r="B5" s="9" t="s">
        <v>341</v>
      </c>
      <c r="C5" s="10" t="s">
        <v>339</v>
      </c>
      <c r="D5" s="9" t="s">
        <v>305</v>
      </c>
      <c r="E5" s="9" t="s">
        <v>28</v>
      </c>
      <c r="F5" s="11">
        <v>-0.02</v>
      </c>
      <c r="G5" s="11">
        <v>-0.02</v>
      </c>
      <c r="H5" s="11">
        <f>F5+G5</f>
        <v>-0.04</v>
      </c>
      <c r="I5" s="9" t="s">
        <v>372</v>
      </c>
    </row>
    <row r="6" spans="1:9">
      <c r="A6" s="9">
        <v>3</v>
      </c>
      <c r="B6" s="9" t="s">
        <v>341</v>
      </c>
      <c r="C6" s="10" t="s">
        <v>339</v>
      </c>
      <c r="D6" s="9" t="s">
        <v>377</v>
      </c>
      <c r="E6" s="9" t="s">
        <v>28</v>
      </c>
      <c r="F6" s="11">
        <v>-0.02</v>
      </c>
      <c r="G6" s="11">
        <v>-0.01</v>
      </c>
      <c r="H6" s="11">
        <f>F6+G6</f>
        <v>-0.03</v>
      </c>
      <c r="I6" s="9" t="s">
        <v>372</v>
      </c>
    </row>
    <row r="7" spans="1:9">
      <c r="A7" s="9">
        <v>4</v>
      </c>
      <c r="B7" s="9" t="s">
        <v>341</v>
      </c>
      <c r="C7" s="10" t="s">
        <v>339</v>
      </c>
      <c r="D7" s="9" t="s">
        <v>158</v>
      </c>
      <c r="E7" s="9" t="s">
        <v>28</v>
      </c>
      <c r="F7" s="11">
        <v>-0.03</v>
      </c>
      <c r="G7" s="11">
        <v>-0.02</v>
      </c>
      <c r="H7" s="11">
        <f>F7+G7</f>
        <v>-0.05</v>
      </c>
      <c r="I7" s="9" t="s">
        <v>372</v>
      </c>
    </row>
    <row r="8" spans="1:9">
      <c r="A8" s="9">
        <v>5</v>
      </c>
      <c r="B8" s="9" t="s">
        <v>341</v>
      </c>
      <c r="C8" s="10" t="s">
        <v>339</v>
      </c>
      <c r="D8" s="9" t="s">
        <v>300</v>
      </c>
      <c r="E8" s="9" t="s">
        <v>28</v>
      </c>
      <c r="F8" s="11">
        <v>-0.02</v>
      </c>
      <c r="G8" s="11">
        <v>-0.02</v>
      </c>
      <c r="H8" s="11">
        <f>F8+G8</f>
        <v>-0.04</v>
      </c>
      <c r="I8" s="9" t="s">
        <v>372</v>
      </c>
    </row>
    <row r="9" spans="1:9">
      <c r="A9" s="12"/>
      <c r="B9" s="12"/>
      <c r="C9" s="12"/>
      <c r="D9" s="12"/>
      <c r="E9" s="12"/>
      <c r="F9" s="12"/>
      <c r="G9" s="12"/>
      <c r="H9" s="12"/>
      <c r="I9" s="12"/>
    </row>
    <row r="10" spans="1:9">
      <c r="A10" s="12"/>
      <c r="B10" s="12"/>
      <c r="C10" s="12"/>
      <c r="D10" s="12"/>
      <c r="E10" s="12"/>
      <c r="F10" s="12"/>
      <c r="G10" s="12"/>
      <c r="H10" s="12"/>
      <c r="I10" s="12"/>
    </row>
    <row r="11" spans="1:9">
      <c r="A11" s="12"/>
      <c r="B11" s="12"/>
      <c r="C11" s="12"/>
      <c r="D11" s="12"/>
      <c r="E11" s="12"/>
      <c r="F11" s="12"/>
      <c r="G11" s="12"/>
      <c r="H11" s="12"/>
      <c r="I11" s="12"/>
    </row>
    <row r="12" s="2" customFormat="1" ht="18.75" spans="1:9">
      <c r="A12" s="13" t="s">
        <v>307</v>
      </c>
      <c r="B12" s="14"/>
      <c r="C12" s="14"/>
      <c r="D12" s="15"/>
      <c r="E12" s="16"/>
      <c r="F12" s="13" t="s">
        <v>308</v>
      </c>
      <c r="G12" s="14"/>
      <c r="H12" s="15"/>
      <c r="I12" s="21"/>
    </row>
    <row r="13" ht="39" customHeight="1" spans="1:9">
      <c r="A13" s="17" t="s">
        <v>378</v>
      </c>
      <c r="B13" s="17"/>
      <c r="C13" s="18"/>
      <c r="D13" s="18"/>
      <c r="E13" s="18"/>
      <c r="F13" s="18"/>
      <c r="G13" s="18"/>
      <c r="H13" s="18"/>
      <c r="I13" s="18"/>
    </row>
    <row r="14" spans="1:1">
      <c r="A14" t="s">
        <v>325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topLeftCell="A15" workbookViewId="0">
      <selection activeCell="B4" sqref="B4:C4"/>
    </sheetView>
  </sheetViews>
  <sheetFormatPr defaultColWidth="10.375" defaultRowHeight="16.5" customHeight="1"/>
  <cols>
    <col min="1" max="6" width="10.375" style="103"/>
    <col min="7" max="8" width="14.1666666666667" style="103" customWidth="1"/>
    <col min="9" max="9" width="10.375" style="103"/>
    <col min="10" max="10" width="8.875" style="103" customWidth="1"/>
    <col min="11" max="11" width="12" style="103" customWidth="1"/>
    <col min="12" max="16384" width="10.375" style="103"/>
  </cols>
  <sheetData>
    <row r="1" ht="21" spans="1:11">
      <c r="A1" s="269" t="s">
        <v>17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ht="15" spans="1:11">
      <c r="A2" s="185" t="s">
        <v>18</v>
      </c>
      <c r="B2" s="186" t="s">
        <v>19</v>
      </c>
      <c r="C2" s="186"/>
      <c r="D2" s="187" t="s">
        <v>20</v>
      </c>
      <c r="E2" s="187"/>
      <c r="F2" s="186" t="s">
        <v>21</v>
      </c>
      <c r="G2" s="186"/>
      <c r="H2" s="188" t="s">
        <v>22</v>
      </c>
      <c r="I2" s="250" t="s">
        <v>23</v>
      </c>
      <c r="J2" s="250"/>
      <c r="K2" s="251"/>
    </row>
    <row r="3" ht="14.25" spans="1:11">
      <c r="A3" s="189" t="s">
        <v>24</v>
      </c>
      <c r="B3" s="190"/>
      <c r="C3" s="191"/>
      <c r="D3" s="192" t="s">
        <v>25</v>
      </c>
      <c r="E3" s="193"/>
      <c r="F3" s="193"/>
      <c r="G3" s="194"/>
      <c r="H3" s="192" t="s">
        <v>26</v>
      </c>
      <c r="I3" s="193"/>
      <c r="J3" s="193"/>
      <c r="K3" s="194"/>
    </row>
    <row r="4" ht="14.25" spans="1:11">
      <c r="A4" s="195" t="s">
        <v>27</v>
      </c>
      <c r="B4" s="112" t="s">
        <v>28</v>
      </c>
      <c r="C4" s="196"/>
      <c r="D4" s="195" t="s">
        <v>29</v>
      </c>
      <c r="E4" s="197"/>
      <c r="F4" s="198">
        <v>45843</v>
      </c>
      <c r="G4" s="199"/>
      <c r="H4" s="195" t="s">
        <v>30</v>
      </c>
      <c r="I4" s="197"/>
      <c r="J4" s="219" t="s">
        <v>31</v>
      </c>
      <c r="K4" s="252" t="s">
        <v>32</v>
      </c>
    </row>
    <row r="5" ht="14.25" spans="1:11">
      <c r="A5" s="200" t="s">
        <v>33</v>
      </c>
      <c r="B5" s="112" t="s">
        <v>34</v>
      </c>
      <c r="C5" s="196"/>
      <c r="D5" s="195" t="s">
        <v>35</v>
      </c>
      <c r="E5" s="197"/>
      <c r="F5" s="198">
        <v>45786</v>
      </c>
      <c r="G5" s="199"/>
      <c r="H5" s="195" t="s">
        <v>36</v>
      </c>
      <c r="I5" s="197"/>
      <c r="J5" s="219" t="s">
        <v>31</v>
      </c>
      <c r="K5" s="252" t="s">
        <v>32</v>
      </c>
    </row>
    <row r="6" ht="14.25" spans="1:11">
      <c r="A6" s="195" t="s">
        <v>37</v>
      </c>
      <c r="B6" s="112">
        <v>5</v>
      </c>
      <c r="C6" s="196">
        <v>6</v>
      </c>
      <c r="D6" s="200" t="s">
        <v>38</v>
      </c>
      <c r="E6" s="221"/>
      <c r="F6" s="198">
        <v>45823</v>
      </c>
      <c r="G6" s="199"/>
      <c r="H6" s="195" t="s">
        <v>39</v>
      </c>
      <c r="I6" s="197"/>
      <c r="J6" s="219" t="s">
        <v>31</v>
      </c>
      <c r="K6" s="252" t="s">
        <v>32</v>
      </c>
    </row>
    <row r="7" ht="14.25" spans="1:11">
      <c r="A7" s="195" t="s">
        <v>40</v>
      </c>
      <c r="B7" s="202">
        <v>3600</v>
      </c>
      <c r="C7" s="203"/>
      <c r="D7" s="200" t="s">
        <v>41</v>
      </c>
      <c r="E7" s="220"/>
      <c r="F7" s="198">
        <v>45838</v>
      </c>
      <c r="G7" s="199"/>
      <c r="H7" s="195" t="s">
        <v>42</v>
      </c>
      <c r="I7" s="197"/>
      <c r="J7" s="219" t="s">
        <v>31</v>
      </c>
      <c r="K7" s="252" t="s">
        <v>32</v>
      </c>
    </row>
    <row r="8" ht="15" spans="1:11">
      <c r="A8" s="270"/>
      <c r="B8" s="206"/>
      <c r="C8" s="207"/>
      <c r="D8" s="205" t="s">
        <v>43</v>
      </c>
      <c r="E8" s="208"/>
      <c r="F8" s="209">
        <v>45840</v>
      </c>
      <c r="G8" s="210"/>
      <c r="H8" s="205" t="s">
        <v>44</v>
      </c>
      <c r="I8" s="208"/>
      <c r="J8" s="227" t="s">
        <v>31</v>
      </c>
      <c r="K8" s="254" t="s">
        <v>32</v>
      </c>
    </row>
    <row r="9" ht="15" spans="1:11">
      <c r="A9" s="271" t="s">
        <v>45</v>
      </c>
      <c r="B9" s="272"/>
      <c r="C9" s="272"/>
      <c r="D9" s="272"/>
      <c r="E9" s="272"/>
      <c r="F9" s="272"/>
      <c r="G9" s="272"/>
      <c r="H9" s="272"/>
      <c r="I9" s="272"/>
      <c r="J9" s="272"/>
      <c r="K9" s="313"/>
    </row>
    <row r="10" ht="15" spans="1:11">
      <c r="A10" s="244" t="s">
        <v>46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64"/>
    </row>
    <row r="11" ht="14.25" spans="1:11">
      <c r="A11" s="273" t="s">
        <v>47</v>
      </c>
      <c r="B11" s="274" t="s">
        <v>48</v>
      </c>
      <c r="C11" s="275" t="s">
        <v>49</v>
      </c>
      <c r="D11" s="276"/>
      <c r="E11" s="277" t="s">
        <v>50</v>
      </c>
      <c r="F11" s="274" t="s">
        <v>48</v>
      </c>
      <c r="G11" s="275" t="s">
        <v>49</v>
      </c>
      <c r="H11" s="275" t="s">
        <v>51</v>
      </c>
      <c r="I11" s="277" t="s">
        <v>52</v>
      </c>
      <c r="J11" s="274" t="s">
        <v>48</v>
      </c>
      <c r="K11" s="314" t="s">
        <v>49</v>
      </c>
    </row>
    <row r="12" ht="14.25" spans="1:11">
      <c r="A12" s="200" t="s">
        <v>53</v>
      </c>
      <c r="B12" s="218" t="s">
        <v>48</v>
      </c>
      <c r="C12" s="219" t="s">
        <v>49</v>
      </c>
      <c r="D12" s="220"/>
      <c r="E12" s="221" t="s">
        <v>54</v>
      </c>
      <c r="F12" s="218" t="s">
        <v>48</v>
      </c>
      <c r="G12" s="219" t="s">
        <v>49</v>
      </c>
      <c r="H12" s="219" t="s">
        <v>51</v>
      </c>
      <c r="I12" s="221" t="s">
        <v>55</v>
      </c>
      <c r="J12" s="218" t="s">
        <v>48</v>
      </c>
      <c r="K12" s="252" t="s">
        <v>49</v>
      </c>
    </row>
    <row r="13" ht="14.25" spans="1:11">
      <c r="A13" s="200" t="s">
        <v>56</v>
      </c>
      <c r="B13" s="218" t="s">
        <v>48</v>
      </c>
      <c r="C13" s="219" t="s">
        <v>49</v>
      </c>
      <c r="D13" s="220"/>
      <c r="E13" s="221" t="s">
        <v>57</v>
      </c>
      <c r="F13" s="219" t="s">
        <v>58</v>
      </c>
      <c r="G13" s="219" t="s">
        <v>59</v>
      </c>
      <c r="H13" s="219" t="s">
        <v>51</v>
      </c>
      <c r="I13" s="221" t="s">
        <v>60</v>
      </c>
      <c r="J13" s="218" t="s">
        <v>48</v>
      </c>
      <c r="K13" s="252" t="s">
        <v>49</v>
      </c>
    </row>
    <row r="14" ht="15" spans="1:11">
      <c r="A14" s="205" t="s">
        <v>61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56"/>
    </row>
    <row r="15" ht="15" spans="1:11">
      <c r="A15" s="244" t="s">
        <v>62</v>
      </c>
      <c r="B15" s="245"/>
      <c r="C15" s="245"/>
      <c r="D15" s="245"/>
      <c r="E15" s="245"/>
      <c r="F15" s="245"/>
      <c r="G15" s="245"/>
      <c r="H15" s="245"/>
      <c r="I15" s="245"/>
      <c r="J15" s="245"/>
      <c r="K15" s="264"/>
    </row>
    <row r="16" ht="14.25" spans="1:11">
      <c r="A16" s="278" t="s">
        <v>63</v>
      </c>
      <c r="B16" s="275" t="s">
        <v>58</v>
      </c>
      <c r="C16" s="275" t="s">
        <v>59</v>
      </c>
      <c r="D16" s="279"/>
      <c r="E16" s="280" t="s">
        <v>64</v>
      </c>
      <c r="F16" s="275" t="s">
        <v>58</v>
      </c>
      <c r="G16" s="275" t="s">
        <v>59</v>
      </c>
      <c r="H16" s="281"/>
      <c r="I16" s="280" t="s">
        <v>65</v>
      </c>
      <c r="J16" s="275" t="s">
        <v>58</v>
      </c>
      <c r="K16" s="314" t="s">
        <v>59</v>
      </c>
    </row>
    <row r="17" customHeight="1" spans="1:22">
      <c r="A17" s="201" t="s">
        <v>66</v>
      </c>
      <c r="B17" s="219" t="s">
        <v>58</v>
      </c>
      <c r="C17" s="219" t="s">
        <v>59</v>
      </c>
      <c r="D17" s="112"/>
      <c r="E17" s="231" t="s">
        <v>67</v>
      </c>
      <c r="F17" s="219" t="s">
        <v>58</v>
      </c>
      <c r="G17" s="219" t="s">
        <v>59</v>
      </c>
      <c r="H17" s="282"/>
      <c r="I17" s="231" t="s">
        <v>68</v>
      </c>
      <c r="J17" s="219" t="s">
        <v>58</v>
      </c>
      <c r="K17" s="252" t="s">
        <v>59</v>
      </c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</row>
    <row r="18" ht="18" customHeight="1" spans="1:11">
      <c r="A18" s="283" t="s">
        <v>69</v>
      </c>
      <c r="B18" s="284"/>
      <c r="C18" s="284"/>
      <c r="D18" s="284"/>
      <c r="E18" s="284"/>
      <c r="F18" s="284"/>
      <c r="G18" s="284"/>
      <c r="H18" s="284"/>
      <c r="I18" s="284"/>
      <c r="J18" s="284"/>
      <c r="K18" s="316"/>
    </row>
    <row r="19" ht="18" customHeight="1" spans="1:11">
      <c r="A19" s="244" t="s">
        <v>70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64"/>
    </row>
    <row r="20" customHeight="1" spans="1:11">
      <c r="A20" s="285" t="s">
        <v>71</v>
      </c>
      <c r="B20" s="286"/>
      <c r="C20" s="286"/>
      <c r="D20" s="286"/>
      <c r="E20" s="286"/>
      <c r="F20" s="286"/>
      <c r="G20" s="286"/>
      <c r="H20" s="286"/>
      <c r="I20" s="286"/>
      <c r="J20" s="286"/>
      <c r="K20" s="317"/>
    </row>
    <row r="21" ht="21.75" customHeight="1" spans="1:11">
      <c r="A21" s="287" t="s">
        <v>72</v>
      </c>
      <c r="B21" s="288" t="s">
        <v>73</v>
      </c>
      <c r="C21" s="288" t="s">
        <v>74</v>
      </c>
      <c r="D21" s="288" t="s">
        <v>75</v>
      </c>
      <c r="E21" s="288" t="s">
        <v>76</v>
      </c>
      <c r="F21" s="288" t="s">
        <v>77</v>
      </c>
      <c r="G21" s="288" t="s">
        <v>78</v>
      </c>
      <c r="H21" s="231"/>
      <c r="I21" s="231"/>
      <c r="J21" s="231"/>
      <c r="K21" s="168" t="s">
        <v>79</v>
      </c>
    </row>
    <row r="22" customHeight="1" spans="1:11">
      <c r="A22" s="204" t="s">
        <v>80</v>
      </c>
      <c r="B22" s="289">
        <v>1</v>
      </c>
      <c r="C22" s="289">
        <v>1</v>
      </c>
      <c r="D22" s="289">
        <v>1</v>
      </c>
      <c r="E22" s="289">
        <v>1</v>
      </c>
      <c r="F22" s="289">
        <v>1</v>
      </c>
      <c r="G22" s="289">
        <v>1</v>
      </c>
      <c r="H22" s="289"/>
      <c r="I22" s="289"/>
      <c r="J22" s="289"/>
      <c r="K22" s="318"/>
    </row>
    <row r="23" customHeight="1" spans="1:11">
      <c r="A23" s="204" t="s">
        <v>81</v>
      </c>
      <c r="B23" s="289"/>
      <c r="C23" s="289">
        <v>1</v>
      </c>
      <c r="D23" s="289"/>
      <c r="E23" s="289">
        <v>1</v>
      </c>
      <c r="F23" s="289"/>
      <c r="G23" s="289"/>
      <c r="H23" s="289"/>
      <c r="I23" s="289"/>
      <c r="J23" s="289"/>
      <c r="K23" s="319"/>
    </row>
    <row r="24" customHeight="1" spans="1:11">
      <c r="A24" s="204" t="s">
        <v>82</v>
      </c>
      <c r="B24" s="289"/>
      <c r="C24" s="289">
        <v>1</v>
      </c>
      <c r="D24" s="289"/>
      <c r="E24" s="289">
        <v>1</v>
      </c>
      <c r="F24" s="289"/>
      <c r="G24" s="289"/>
      <c r="H24" s="289"/>
      <c r="I24" s="289"/>
      <c r="J24" s="289"/>
      <c r="K24" s="319"/>
    </row>
    <row r="25" customHeight="1" spans="1:11">
      <c r="A25" s="204" t="s">
        <v>83</v>
      </c>
      <c r="B25" s="289">
        <v>1</v>
      </c>
      <c r="C25" s="289">
        <v>1</v>
      </c>
      <c r="D25" s="289">
        <v>1</v>
      </c>
      <c r="E25" s="289">
        <v>1</v>
      </c>
      <c r="F25" s="289">
        <v>1</v>
      </c>
      <c r="G25" s="289">
        <v>1</v>
      </c>
      <c r="H25" s="289"/>
      <c r="I25" s="289"/>
      <c r="J25" s="289"/>
      <c r="K25" s="162"/>
    </row>
    <row r="26" customHeight="1" spans="1:11">
      <c r="A26" s="204" t="s">
        <v>84</v>
      </c>
      <c r="B26" s="289">
        <v>0.5</v>
      </c>
      <c r="C26" s="289">
        <v>1</v>
      </c>
      <c r="D26" s="289"/>
      <c r="E26" s="289">
        <v>1</v>
      </c>
      <c r="F26" s="289">
        <v>1</v>
      </c>
      <c r="G26" s="289">
        <v>1</v>
      </c>
      <c r="H26" s="289"/>
      <c r="I26" s="289"/>
      <c r="J26" s="289"/>
      <c r="K26" s="162"/>
    </row>
    <row r="27" customHeight="1" spans="1:11">
      <c r="A27" s="204"/>
      <c r="B27" s="289"/>
      <c r="C27" s="289"/>
      <c r="D27" s="289"/>
      <c r="E27" s="289"/>
      <c r="F27" s="289"/>
      <c r="G27" s="289"/>
      <c r="H27" s="289"/>
      <c r="I27" s="289"/>
      <c r="J27" s="289"/>
      <c r="K27" s="162"/>
    </row>
    <row r="28" customHeight="1" spans="1:11">
      <c r="A28" s="204"/>
      <c r="B28" s="289"/>
      <c r="C28" s="289"/>
      <c r="D28" s="289"/>
      <c r="E28" s="289"/>
      <c r="F28" s="289"/>
      <c r="G28" s="289"/>
      <c r="H28" s="289"/>
      <c r="I28" s="289"/>
      <c r="J28" s="289"/>
      <c r="K28" s="162"/>
    </row>
    <row r="29" ht="18" customHeight="1" spans="1:11">
      <c r="A29" s="290" t="s">
        <v>85</v>
      </c>
      <c r="B29" s="291"/>
      <c r="C29" s="291"/>
      <c r="D29" s="291"/>
      <c r="E29" s="291"/>
      <c r="F29" s="291"/>
      <c r="G29" s="291"/>
      <c r="H29" s="291"/>
      <c r="I29" s="291"/>
      <c r="J29" s="291"/>
      <c r="K29" s="320"/>
    </row>
    <row r="30" ht="18.75" customHeight="1" spans="1:11">
      <c r="A30" s="292" t="s">
        <v>86</v>
      </c>
      <c r="B30" s="293"/>
      <c r="C30" s="293"/>
      <c r="D30" s="293"/>
      <c r="E30" s="293"/>
      <c r="F30" s="293"/>
      <c r="G30" s="293"/>
      <c r="H30" s="293"/>
      <c r="I30" s="293"/>
      <c r="J30" s="293"/>
      <c r="K30" s="321"/>
    </row>
    <row r="31" ht="18.75" customHeight="1" spans="1:11">
      <c r="A31" s="294"/>
      <c r="B31" s="295"/>
      <c r="C31" s="295"/>
      <c r="D31" s="295"/>
      <c r="E31" s="295"/>
      <c r="F31" s="295"/>
      <c r="G31" s="295"/>
      <c r="H31" s="295"/>
      <c r="I31" s="295"/>
      <c r="J31" s="295"/>
      <c r="K31" s="322"/>
    </row>
    <row r="32" ht="18" customHeight="1" spans="1:11">
      <c r="A32" s="290" t="s">
        <v>87</v>
      </c>
      <c r="B32" s="291"/>
      <c r="C32" s="291"/>
      <c r="D32" s="291"/>
      <c r="E32" s="291"/>
      <c r="F32" s="291"/>
      <c r="G32" s="291"/>
      <c r="H32" s="291"/>
      <c r="I32" s="291"/>
      <c r="J32" s="291"/>
      <c r="K32" s="320"/>
    </row>
    <row r="33" ht="14.25" spans="1:11">
      <c r="A33" s="296" t="s">
        <v>88</v>
      </c>
      <c r="B33" s="297"/>
      <c r="C33" s="297"/>
      <c r="D33" s="297"/>
      <c r="E33" s="297"/>
      <c r="F33" s="297"/>
      <c r="G33" s="297"/>
      <c r="H33" s="297"/>
      <c r="I33" s="297"/>
      <c r="J33" s="297"/>
      <c r="K33" s="323"/>
    </row>
    <row r="34" ht="15" spans="1:11">
      <c r="A34" s="117" t="s">
        <v>89</v>
      </c>
      <c r="B34" s="118"/>
      <c r="C34" s="219" t="s">
        <v>31</v>
      </c>
      <c r="D34" s="219" t="s">
        <v>32</v>
      </c>
      <c r="E34" s="298" t="s">
        <v>90</v>
      </c>
      <c r="F34" s="299"/>
      <c r="G34" s="299"/>
      <c r="H34" s="299"/>
      <c r="I34" s="299"/>
      <c r="J34" s="299"/>
      <c r="K34" s="324"/>
    </row>
    <row r="35" ht="15" spans="1:11">
      <c r="A35" s="300" t="s">
        <v>91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</row>
    <row r="36" ht="14.25" spans="1:11">
      <c r="A36" s="301"/>
      <c r="B36" s="302"/>
      <c r="C36" s="302"/>
      <c r="D36" s="302"/>
      <c r="E36" s="302"/>
      <c r="F36" s="302"/>
      <c r="G36" s="302"/>
      <c r="H36" s="302"/>
      <c r="I36" s="302"/>
      <c r="J36" s="302"/>
      <c r="K36" s="325"/>
    </row>
    <row r="37" ht="14.25" spans="1:1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62"/>
    </row>
    <row r="38" ht="14.25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2"/>
    </row>
    <row r="39" ht="14.25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2"/>
    </row>
    <row r="40" ht="14.25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2"/>
    </row>
    <row r="41" ht="14.25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2"/>
    </row>
    <row r="42" ht="14.25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2"/>
    </row>
    <row r="43" ht="15" spans="1:11">
      <c r="A43" s="232" t="s">
        <v>92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60"/>
    </row>
    <row r="44" ht="15" spans="1:11">
      <c r="A44" s="244" t="s">
        <v>93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64"/>
    </row>
    <row r="45" ht="14.25" spans="1:11">
      <c r="A45" s="278" t="s">
        <v>94</v>
      </c>
      <c r="B45" s="275" t="s">
        <v>58</v>
      </c>
      <c r="C45" s="275" t="s">
        <v>59</v>
      </c>
      <c r="D45" s="275" t="s">
        <v>51</v>
      </c>
      <c r="E45" s="280" t="s">
        <v>95</v>
      </c>
      <c r="F45" s="275" t="s">
        <v>58</v>
      </c>
      <c r="G45" s="275" t="s">
        <v>59</v>
      </c>
      <c r="H45" s="275" t="s">
        <v>51</v>
      </c>
      <c r="I45" s="280" t="s">
        <v>96</v>
      </c>
      <c r="J45" s="275" t="s">
        <v>58</v>
      </c>
      <c r="K45" s="314" t="s">
        <v>59</v>
      </c>
    </row>
    <row r="46" ht="14.25" spans="1:11">
      <c r="A46" s="201" t="s">
        <v>50</v>
      </c>
      <c r="B46" s="219" t="s">
        <v>58</v>
      </c>
      <c r="C46" s="219" t="s">
        <v>59</v>
      </c>
      <c r="D46" s="219" t="s">
        <v>51</v>
      </c>
      <c r="E46" s="231" t="s">
        <v>57</v>
      </c>
      <c r="F46" s="219" t="s">
        <v>58</v>
      </c>
      <c r="G46" s="219" t="s">
        <v>59</v>
      </c>
      <c r="H46" s="219" t="s">
        <v>51</v>
      </c>
      <c r="I46" s="231" t="s">
        <v>68</v>
      </c>
      <c r="J46" s="219" t="s">
        <v>58</v>
      </c>
      <c r="K46" s="252" t="s">
        <v>59</v>
      </c>
    </row>
    <row r="47" ht="15" spans="1:11">
      <c r="A47" s="205" t="s">
        <v>61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56"/>
    </row>
    <row r="48" ht="15" spans="1:11">
      <c r="A48" s="300" t="s">
        <v>97</v>
      </c>
      <c r="B48" s="300"/>
      <c r="C48" s="300"/>
      <c r="D48" s="300"/>
      <c r="E48" s="300"/>
      <c r="F48" s="300"/>
      <c r="G48" s="300"/>
      <c r="H48" s="300"/>
      <c r="I48" s="300"/>
      <c r="J48" s="300"/>
      <c r="K48" s="300"/>
    </row>
    <row r="49" ht="15" spans="1:11">
      <c r="A49" s="301"/>
      <c r="B49" s="302"/>
      <c r="C49" s="302"/>
      <c r="D49" s="302"/>
      <c r="E49" s="302"/>
      <c r="F49" s="302"/>
      <c r="G49" s="302"/>
      <c r="H49" s="302"/>
      <c r="I49" s="302"/>
      <c r="J49" s="302"/>
      <c r="K49" s="325"/>
    </row>
    <row r="50" ht="15" spans="1:11">
      <c r="A50" s="303" t="s">
        <v>98</v>
      </c>
      <c r="B50" s="304" t="s">
        <v>99</v>
      </c>
      <c r="C50" s="304"/>
      <c r="D50" s="305" t="s">
        <v>100</v>
      </c>
      <c r="E50" s="306" t="s">
        <v>101</v>
      </c>
      <c r="F50" s="307" t="s">
        <v>102</v>
      </c>
      <c r="G50" s="308">
        <v>45786</v>
      </c>
      <c r="H50" s="309" t="s">
        <v>103</v>
      </c>
      <c r="I50" s="326"/>
      <c r="J50" s="327" t="s">
        <v>104</v>
      </c>
      <c r="K50" s="328"/>
    </row>
    <row r="51" ht="15" spans="1:11">
      <c r="A51" s="300" t="s">
        <v>105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</row>
    <row r="52" ht="15" spans="1:11">
      <c r="A52" s="310"/>
      <c r="B52" s="311"/>
      <c r="C52" s="311"/>
      <c r="D52" s="311"/>
      <c r="E52" s="311"/>
      <c r="F52" s="311"/>
      <c r="G52" s="311"/>
      <c r="H52" s="311"/>
      <c r="I52" s="311"/>
      <c r="J52" s="311"/>
      <c r="K52" s="329"/>
    </row>
    <row r="53" ht="15" spans="1:11">
      <c r="A53" s="303" t="s">
        <v>98</v>
      </c>
      <c r="B53" s="304" t="s">
        <v>99</v>
      </c>
      <c r="C53" s="304"/>
      <c r="D53" s="305" t="s">
        <v>100</v>
      </c>
      <c r="E53" s="312"/>
      <c r="F53" s="307" t="s">
        <v>106</v>
      </c>
      <c r="G53" s="308"/>
      <c r="H53" s="309" t="s">
        <v>103</v>
      </c>
      <c r="I53" s="326"/>
      <c r="J53" s="327" t="s">
        <v>104</v>
      </c>
      <c r="K53" s="32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7</xdr:col>
                    <xdr:colOff>981075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7</xdr:col>
                    <xdr:colOff>981075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7</xdr:col>
                    <xdr:colOff>981075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7</xdr:col>
                    <xdr:colOff>981075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7</xdr:col>
                    <xdr:colOff>981075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7</xdr:col>
                    <xdr:colOff>981075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90" zoomScaleNormal="90" workbookViewId="0">
      <selection activeCell="J8" sqref="J8"/>
    </sheetView>
  </sheetViews>
  <sheetFormatPr defaultColWidth="9" defaultRowHeight="26.1" customHeight="1"/>
  <cols>
    <col min="1" max="1" width="27.775" style="50" customWidth="1"/>
    <col min="2" max="2" width="7.41666666666667" style="50" customWidth="1"/>
    <col min="3" max="6" width="9.375" style="50" customWidth="1"/>
    <col min="7" max="7" width="11.2" style="50" customWidth="1"/>
    <col min="8" max="8" width="2.40833333333333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ht="30" customHeight="1" spans="1:14">
      <c r="A1" s="51" t="s">
        <v>107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.1" customHeight="1" spans="1:14">
      <c r="A2" s="53" t="s">
        <v>27</v>
      </c>
      <c r="B2" s="54" t="s">
        <v>28</v>
      </c>
      <c r="C2" s="54"/>
      <c r="D2" s="55" t="s">
        <v>33</v>
      </c>
      <c r="E2" s="54" t="s">
        <v>34</v>
      </c>
      <c r="F2" s="54"/>
      <c r="G2" s="54"/>
      <c r="H2" s="56"/>
      <c r="I2" s="91" t="s">
        <v>22</v>
      </c>
      <c r="J2" s="54" t="str">
        <f>首期!I2</f>
        <v>济宁盛锦翔服装有限公司</v>
      </c>
      <c r="K2" s="54"/>
      <c r="L2" s="54"/>
      <c r="M2" s="54"/>
      <c r="N2" s="92"/>
    </row>
    <row r="3" ht="29.1" customHeight="1" spans="1:14">
      <c r="A3" s="57" t="s">
        <v>108</v>
      </c>
      <c r="B3" s="58" t="s">
        <v>109</v>
      </c>
      <c r="C3" s="58"/>
      <c r="D3" s="58"/>
      <c r="E3" s="58"/>
      <c r="F3" s="58"/>
      <c r="G3" s="58"/>
      <c r="H3" s="59"/>
      <c r="I3" s="58" t="s">
        <v>110</v>
      </c>
      <c r="J3" s="58"/>
      <c r="K3" s="58"/>
      <c r="L3" s="58"/>
      <c r="M3" s="58"/>
      <c r="N3" s="93"/>
    </row>
    <row r="4" ht="29.1" customHeight="1" spans="1:14">
      <c r="A4" s="57"/>
      <c r="B4" s="60" t="s">
        <v>73</v>
      </c>
      <c r="C4" s="60" t="s">
        <v>74</v>
      </c>
      <c r="D4" s="60" t="s">
        <v>75</v>
      </c>
      <c r="E4" s="60" t="s">
        <v>76</v>
      </c>
      <c r="F4" s="60" t="s">
        <v>77</v>
      </c>
      <c r="G4" s="60" t="s">
        <v>78</v>
      </c>
      <c r="H4" s="59"/>
      <c r="I4" s="60" t="s">
        <v>73</v>
      </c>
      <c r="J4" s="60" t="s">
        <v>74</v>
      </c>
      <c r="K4" s="60" t="s">
        <v>75</v>
      </c>
      <c r="L4" s="60" t="s">
        <v>76</v>
      </c>
      <c r="M4" s="60" t="s">
        <v>77</v>
      </c>
      <c r="N4" s="60" t="s">
        <v>78</v>
      </c>
    </row>
    <row r="5" ht="29.1" customHeight="1" spans="1:14">
      <c r="A5" s="57"/>
      <c r="B5" s="61"/>
      <c r="C5" s="61"/>
      <c r="D5" s="62"/>
      <c r="E5" s="61"/>
      <c r="F5" s="61"/>
      <c r="G5" s="61"/>
      <c r="H5" s="59"/>
      <c r="I5" s="94"/>
      <c r="J5" s="94"/>
      <c r="K5" s="94"/>
      <c r="L5" s="94"/>
      <c r="M5" s="94"/>
      <c r="N5" s="95"/>
    </row>
    <row r="6" ht="29.1" customHeight="1" spans="1:14">
      <c r="A6" s="63" t="s">
        <v>111</v>
      </c>
      <c r="B6" s="64">
        <f t="shared" ref="B6:B9" si="0">C6-4</f>
        <v>47</v>
      </c>
      <c r="C6" s="64">
        <v>51</v>
      </c>
      <c r="D6" s="64">
        <f t="shared" ref="D6:G6" si="1">C6+4</f>
        <v>55</v>
      </c>
      <c r="E6" s="64">
        <f t="shared" si="1"/>
        <v>59</v>
      </c>
      <c r="F6" s="64">
        <f t="shared" si="1"/>
        <v>63</v>
      </c>
      <c r="G6" s="64">
        <f t="shared" si="1"/>
        <v>67</v>
      </c>
      <c r="H6" s="59"/>
      <c r="I6" s="178"/>
      <c r="J6" s="178"/>
      <c r="K6" s="178"/>
      <c r="L6" s="178"/>
      <c r="M6" s="178"/>
      <c r="N6" s="177"/>
    </row>
    <row r="7" ht="29.1" customHeight="1" spans="1:14">
      <c r="A7" s="63" t="s">
        <v>112</v>
      </c>
      <c r="B7" s="64">
        <f t="shared" si="0"/>
        <v>82</v>
      </c>
      <c r="C7" s="60">
        <v>86</v>
      </c>
      <c r="D7" s="64">
        <f t="shared" ref="D7:D9" si="2">C7+4</f>
        <v>90</v>
      </c>
      <c r="E7" s="64">
        <f t="shared" ref="E7:G7" si="3">D7+6</f>
        <v>96</v>
      </c>
      <c r="F7" s="64">
        <f t="shared" si="3"/>
        <v>102</v>
      </c>
      <c r="G7" s="64">
        <f t="shared" si="3"/>
        <v>108</v>
      </c>
      <c r="H7" s="59"/>
      <c r="I7" s="97"/>
      <c r="J7" s="97"/>
      <c r="K7" s="97"/>
      <c r="L7" s="97"/>
      <c r="M7" s="97"/>
      <c r="N7" s="180"/>
    </row>
    <row r="8" ht="29.1" customHeight="1" spans="1:14">
      <c r="A8" s="65" t="s">
        <v>113</v>
      </c>
      <c r="B8" s="64">
        <f t="shared" si="0"/>
        <v>82</v>
      </c>
      <c r="C8" s="60">
        <v>86</v>
      </c>
      <c r="D8" s="64">
        <f t="shared" si="2"/>
        <v>90</v>
      </c>
      <c r="E8" s="64">
        <f t="shared" ref="E8:G8" si="4">D8+6</f>
        <v>96</v>
      </c>
      <c r="F8" s="64">
        <f t="shared" si="4"/>
        <v>102</v>
      </c>
      <c r="G8" s="64">
        <f t="shared" si="4"/>
        <v>108</v>
      </c>
      <c r="H8" s="59"/>
      <c r="I8" s="97"/>
      <c r="J8" s="97"/>
      <c r="K8" s="97"/>
      <c r="L8" s="97"/>
      <c r="M8" s="97"/>
      <c r="N8" s="182"/>
    </row>
    <row r="9" ht="34" customHeight="1" spans="1:14">
      <c r="A9" s="66" t="s">
        <v>114</v>
      </c>
      <c r="B9" s="64">
        <f t="shared" si="0"/>
        <v>72</v>
      </c>
      <c r="C9" s="60">
        <v>76</v>
      </c>
      <c r="D9" s="64">
        <f t="shared" si="2"/>
        <v>80</v>
      </c>
      <c r="E9" s="64">
        <f t="shared" ref="E9:G9" si="5">D9+6</f>
        <v>86</v>
      </c>
      <c r="F9" s="64">
        <f t="shared" si="5"/>
        <v>92</v>
      </c>
      <c r="G9" s="64">
        <f t="shared" si="5"/>
        <v>98</v>
      </c>
      <c r="H9" s="59"/>
      <c r="I9" s="178"/>
      <c r="J9" s="178"/>
      <c r="K9" s="178"/>
      <c r="L9" s="178"/>
      <c r="M9" s="178"/>
      <c r="N9" s="181"/>
    </row>
    <row r="10" ht="34" customHeight="1" spans="1:14">
      <c r="A10" s="63" t="s">
        <v>115</v>
      </c>
      <c r="B10" s="64">
        <f>C10-1.5</f>
        <v>45</v>
      </c>
      <c r="C10" s="60">
        <v>46.5</v>
      </c>
      <c r="D10" s="64">
        <f t="shared" ref="D10:G10" si="6">C10+1.5</f>
        <v>48</v>
      </c>
      <c r="E10" s="64">
        <f t="shared" si="6"/>
        <v>49.5</v>
      </c>
      <c r="F10" s="64">
        <f t="shared" si="6"/>
        <v>51</v>
      </c>
      <c r="G10" s="64">
        <f t="shared" si="6"/>
        <v>52.5</v>
      </c>
      <c r="H10" s="59"/>
      <c r="I10" s="178"/>
      <c r="J10" s="178"/>
      <c r="K10" s="178"/>
      <c r="L10" s="178"/>
      <c r="M10" s="178"/>
      <c r="N10" s="181"/>
    </row>
    <row r="11" ht="34" customHeight="1" spans="1:14">
      <c r="A11" s="63" t="s">
        <v>116</v>
      </c>
      <c r="B11" s="64">
        <f>C11-4.5</f>
        <v>59.5</v>
      </c>
      <c r="C11" s="64">
        <v>64</v>
      </c>
      <c r="D11" s="64">
        <f t="shared" ref="D11:G11" si="7">C11+4.5</f>
        <v>68.5</v>
      </c>
      <c r="E11" s="64">
        <f t="shared" si="7"/>
        <v>73</v>
      </c>
      <c r="F11" s="64">
        <f t="shared" si="7"/>
        <v>77.5</v>
      </c>
      <c r="G11" s="64">
        <f t="shared" si="7"/>
        <v>82</v>
      </c>
      <c r="H11" s="59"/>
      <c r="I11" s="178"/>
      <c r="J11" s="178"/>
      <c r="K11" s="178"/>
      <c r="L11" s="178"/>
      <c r="M11" s="178"/>
      <c r="N11" s="181"/>
    </row>
    <row r="12" ht="34" customHeight="1" spans="1:14">
      <c r="A12" s="63" t="s">
        <v>117</v>
      </c>
      <c r="B12" s="64">
        <f>C12-0.8</f>
        <v>16.7</v>
      </c>
      <c r="C12" s="60">
        <v>17.5</v>
      </c>
      <c r="D12" s="64">
        <f>C12+0.8</f>
        <v>18.3</v>
      </c>
      <c r="E12" s="64">
        <f t="shared" ref="E12:G12" si="8">D12+1.2</f>
        <v>19.5</v>
      </c>
      <c r="F12" s="64">
        <f t="shared" si="8"/>
        <v>20.7</v>
      </c>
      <c r="G12" s="64">
        <f t="shared" si="8"/>
        <v>21.9</v>
      </c>
      <c r="H12" s="59"/>
      <c r="I12" s="178"/>
      <c r="J12" s="178"/>
      <c r="K12" s="178"/>
      <c r="L12" s="178"/>
      <c r="M12" s="178"/>
      <c r="N12" s="181"/>
    </row>
    <row r="13" ht="34" customHeight="1" spans="1:14">
      <c r="A13" s="63" t="s">
        <v>118</v>
      </c>
      <c r="B13" s="64">
        <f>C13-0.65</f>
        <v>13.85</v>
      </c>
      <c r="C13" s="60">
        <v>14.5</v>
      </c>
      <c r="D13" s="64">
        <f>C13+0.65</f>
        <v>15.15</v>
      </c>
      <c r="E13" s="64">
        <f t="shared" ref="E13:G13" si="9">D13+0.9</f>
        <v>16.05</v>
      </c>
      <c r="F13" s="64">
        <f t="shared" si="9"/>
        <v>16.95</v>
      </c>
      <c r="G13" s="64">
        <f t="shared" si="9"/>
        <v>17.85</v>
      </c>
      <c r="H13" s="59"/>
      <c r="I13" s="178"/>
      <c r="J13" s="178"/>
      <c r="K13" s="178"/>
      <c r="L13" s="178"/>
      <c r="M13" s="178"/>
      <c r="N13" s="181"/>
    </row>
    <row r="14" ht="34" customHeight="1" spans="1:14">
      <c r="A14" s="65" t="s">
        <v>119</v>
      </c>
      <c r="B14" s="67">
        <f>C14-0.2</f>
        <v>11.3</v>
      </c>
      <c r="C14" s="68">
        <v>11.5</v>
      </c>
      <c r="D14" s="67">
        <f>C14+0.2</f>
        <v>11.7</v>
      </c>
      <c r="E14" s="67">
        <f t="shared" ref="E14:G14" si="10">D14+0.4</f>
        <v>12.1</v>
      </c>
      <c r="F14" s="67">
        <f t="shared" si="10"/>
        <v>12.5</v>
      </c>
      <c r="G14" s="67">
        <f t="shared" si="10"/>
        <v>12.9</v>
      </c>
      <c r="H14" s="59"/>
      <c r="I14" s="178"/>
      <c r="J14" s="178"/>
      <c r="K14" s="178"/>
      <c r="L14" s="178"/>
      <c r="M14" s="178"/>
      <c r="N14" s="181"/>
    </row>
    <row r="15" ht="34" customHeight="1" spans="1:14">
      <c r="A15" s="65" t="s">
        <v>120</v>
      </c>
      <c r="B15" s="67">
        <f>C15-0.2</f>
        <v>8.8</v>
      </c>
      <c r="C15" s="68">
        <v>9</v>
      </c>
      <c r="D15" s="67">
        <f>C15+0.2</f>
        <v>9.2</v>
      </c>
      <c r="E15" s="67">
        <f t="shared" ref="E15:G15" si="11">D15+0.4</f>
        <v>9.6</v>
      </c>
      <c r="F15" s="67">
        <f t="shared" si="11"/>
        <v>10</v>
      </c>
      <c r="G15" s="67">
        <f t="shared" si="11"/>
        <v>10.4</v>
      </c>
      <c r="H15" s="59"/>
      <c r="I15" s="178"/>
      <c r="J15" s="178"/>
      <c r="K15" s="178"/>
      <c r="L15" s="178"/>
      <c r="M15" s="178"/>
      <c r="N15" s="181"/>
    </row>
    <row r="16" ht="34" customHeight="1" spans="1:14">
      <c r="A16" s="63" t="s">
        <v>121</v>
      </c>
      <c r="B16" s="67">
        <f>C16-0.8</f>
        <v>30.2</v>
      </c>
      <c r="C16" s="68">
        <v>31</v>
      </c>
      <c r="D16" s="67">
        <f t="shared" ref="D16:G16" si="12">C16+0.8</f>
        <v>31.8</v>
      </c>
      <c r="E16" s="67">
        <f t="shared" si="12"/>
        <v>32.6</v>
      </c>
      <c r="F16" s="67">
        <f t="shared" si="12"/>
        <v>33.4</v>
      </c>
      <c r="G16" s="67">
        <f t="shared" si="12"/>
        <v>34.2</v>
      </c>
      <c r="H16" s="59"/>
      <c r="I16" s="178"/>
      <c r="J16" s="178"/>
      <c r="K16" s="178"/>
      <c r="L16" s="178"/>
      <c r="M16" s="178"/>
      <c r="N16" s="181"/>
    </row>
    <row r="17" ht="34" customHeight="1" spans="1:14">
      <c r="A17" s="63" t="s">
        <v>122</v>
      </c>
      <c r="B17" s="67">
        <f>C17-0.75</f>
        <v>22.25</v>
      </c>
      <c r="C17" s="68">
        <v>23</v>
      </c>
      <c r="D17" s="67">
        <f t="shared" ref="D17:G17" si="13">C17+0.75</f>
        <v>23.75</v>
      </c>
      <c r="E17" s="67">
        <f t="shared" si="13"/>
        <v>24.5</v>
      </c>
      <c r="F17" s="67">
        <f t="shared" si="13"/>
        <v>25.25</v>
      </c>
      <c r="G17" s="67">
        <f t="shared" si="13"/>
        <v>26</v>
      </c>
      <c r="H17" s="59"/>
      <c r="I17" s="178"/>
      <c r="J17" s="178"/>
      <c r="K17" s="178"/>
      <c r="L17" s="178"/>
      <c r="M17" s="178"/>
      <c r="N17" s="181"/>
    </row>
    <row r="18" ht="34" customHeight="1" spans="1:14">
      <c r="A18" s="63" t="s">
        <v>123</v>
      </c>
      <c r="B18" s="67">
        <v>13</v>
      </c>
      <c r="C18" s="67"/>
      <c r="D18" s="64">
        <f>B18+1</f>
        <v>14</v>
      </c>
      <c r="E18" s="64"/>
      <c r="F18" s="64">
        <v>15</v>
      </c>
      <c r="G18" s="64">
        <v>15</v>
      </c>
      <c r="H18" s="59"/>
      <c r="I18" s="178"/>
      <c r="J18" s="178"/>
      <c r="K18" s="178"/>
      <c r="L18" s="178"/>
      <c r="M18" s="178"/>
      <c r="N18" s="181"/>
    </row>
    <row r="19" ht="34" customHeight="1" spans="1:14">
      <c r="A19" s="69" t="s">
        <v>124</v>
      </c>
      <c r="B19" s="70">
        <f>4.7</f>
        <v>4.7</v>
      </c>
      <c r="C19" s="70">
        <v>5</v>
      </c>
      <c r="D19" s="70">
        <v>5.3</v>
      </c>
      <c r="E19" s="70">
        <v>5.6</v>
      </c>
      <c r="F19" s="70">
        <v>5.9</v>
      </c>
      <c r="G19" s="70">
        <f>F19+0.2</f>
        <v>6.1</v>
      </c>
      <c r="H19" s="59"/>
      <c r="I19" s="178"/>
      <c r="J19" s="178"/>
      <c r="K19" s="178"/>
      <c r="L19" s="178"/>
      <c r="M19" s="178"/>
      <c r="N19" s="181"/>
    </row>
    <row r="20" ht="34" customHeight="1" spans="1:14">
      <c r="A20" s="71" t="s">
        <v>125</v>
      </c>
      <c r="B20" s="72">
        <v>15.2</v>
      </c>
      <c r="C20" s="72">
        <v>16</v>
      </c>
      <c r="D20" s="72">
        <v>16.8</v>
      </c>
      <c r="E20" s="72">
        <v>17.5</v>
      </c>
      <c r="F20" s="72">
        <v>18.5</v>
      </c>
      <c r="G20" s="72">
        <v>19.2</v>
      </c>
      <c r="H20" s="59"/>
      <c r="I20" s="178"/>
      <c r="J20" s="178"/>
      <c r="K20" s="178"/>
      <c r="L20" s="178"/>
      <c r="M20" s="178"/>
      <c r="N20" s="181"/>
    </row>
    <row r="21" ht="29.1" customHeight="1" spans="1:14">
      <c r="A21" s="71" t="s">
        <v>126</v>
      </c>
      <c r="B21" s="73">
        <f>C21</f>
        <v>5</v>
      </c>
      <c r="C21" s="74">
        <f>D21</f>
        <v>5</v>
      </c>
      <c r="D21" s="74">
        <v>5</v>
      </c>
      <c r="E21" s="73">
        <f t="shared" ref="E21:G21" si="14">D21</f>
        <v>5</v>
      </c>
      <c r="F21" s="73">
        <f t="shared" si="14"/>
        <v>5</v>
      </c>
      <c r="G21" s="73">
        <f t="shared" si="14"/>
        <v>5</v>
      </c>
      <c r="H21" s="59"/>
      <c r="I21" s="97"/>
      <c r="J21" s="97"/>
      <c r="K21" s="97"/>
      <c r="L21" s="97"/>
      <c r="M21" s="97"/>
      <c r="N21" s="182"/>
    </row>
    <row r="22" ht="29.1" customHeight="1" spans="1:14">
      <c r="A22" s="71" t="s">
        <v>127</v>
      </c>
      <c r="B22" s="73">
        <f>C22</f>
        <v>7</v>
      </c>
      <c r="C22" s="74">
        <v>7</v>
      </c>
      <c r="D22" s="74">
        <f t="shared" ref="D22:G22" si="15">C22</f>
        <v>7</v>
      </c>
      <c r="E22" s="73">
        <f t="shared" si="15"/>
        <v>7</v>
      </c>
      <c r="F22" s="73">
        <f t="shared" si="15"/>
        <v>7</v>
      </c>
      <c r="G22" s="73">
        <f t="shared" si="15"/>
        <v>7</v>
      </c>
      <c r="H22" s="59"/>
      <c r="I22" s="97"/>
      <c r="J22" s="97"/>
      <c r="K22" s="97"/>
      <c r="L22" s="97"/>
      <c r="M22" s="97"/>
      <c r="N22" s="182"/>
    </row>
    <row r="23" ht="29.1" customHeight="1" spans="1:14">
      <c r="A23" s="63" t="s">
        <v>128</v>
      </c>
      <c r="B23" s="68">
        <v>6</v>
      </c>
      <c r="C23" s="68">
        <v>6</v>
      </c>
      <c r="D23" s="68">
        <v>6</v>
      </c>
      <c r="E23" s="68">
        <v>6</v>
      </c>
      <c r="F23" s="68">
        <v>6</v>
      </c>
      <c r="G23" s="68">
        <v>6</v>
      </c>
      <c r="H23" s="59"/>
      <c r="I23" s="97"/>
      <c r="J23" s="97"/>
      <c r="K23" s="97"/>
      <c r="L23" s="97"/>
      <c r="M23" s="97"/>
      <c r="N23" s="182"/>
    </row>
    <row r="24" ht="29.1" customHeight="1" spans="1:14">
      <c r="A24" s="75"/>
      <c r="B24" s="76"/>
      <c r="C24" s="77"/>
      <c r="D24" s="78"/>
      <c r="E24" s="77"/>
      <c r="F24" s="77"/>
      <c r="G24" s="77"/>
      <c r="H24" s="59"/>
      <c r="I24" s="97"/>
      <c r="J24" s="97"/>
      <c r="K24" s="97"/>
      <c r="L24" s="97"/>
      <c r="M24" s="97"/>
      <c r="N24" s="182"/>
    </row>
    <row r="25" ht="29.1" customHeight="1" spans="1:14">
      <c r="A25" s="79"/>
      <c r="B25" s="80"/>
      <c r="C25" s="81"/>
      <c r="D25" s="81"/>
      <c r="E25" s="81"/>
      <c r="F25" s="81"/>
      <c r="G25" s="82"/>
      <c r="H25" s="59"/>
      <c r="I25" s="97"/>
      <c r="J25" s="97"/>
      <c r="K25" s="97"/>
      <c r="L25" s="97"/>
      <c r="M25" s="97"/>
      <c r="N25" s="182"/>
    </row>
    <row r="26" ht="29.1" customHeight="1" spans="1:14">
      <c r="A26" s="83"/>
      <c r="B26" s="84"/>
      <c r="C26" s="85"/>
      <c r="D26" s="85"/>
      <c r="E26" s="86"/>
      <c r="F26" s="86"/>
      <c r="G26" s="87"/>
      <c r="H26" s="88"/>
      <c r="I26" s="98"/>
      <c r="J26" s="99"/>
      <c r="K26" s="100"/>
      <c r="L26" s="99"/>
      <c r="M26" s="99"/>
      <c r="N26" s="183"/>
    </row>
    <row r="27" ht="15" spans="1:14">
      <c r="A27" s="89" t="s">
        <v>90</v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ht="14.25" spans="1:14">
      <c r="A28" s="50" t="s">
        <v>129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ht="14.25" spans="1:13">
      <c r="A29" s="90" t="s">
        <v>130</v>
      </c>
      <c r="B29" s="90"/>
      <c r="C29" s="90"/>
      <c r="D29" s="90"/>
      <c r="E29" s="90"/>
      <c r="F29" s="90"/>
      <c r="G29" s="90"/>
      <c r="H29" s="90"/>
      <c r="I29" s="89" t="s">
        <v>131</v>
      </c>
      <c r="J29" s="102"/>
      <c r="K29" s="89" t="s">
        <v>132</v>
      </c>
      <c r="L29" s="89"/>
      <c r="M29" s="89" t="s">
        <v>133</v>
      </c>
    </row>
    <row r="30" ht="18.95" customHeight="1" spans="1:1">
      <c r="A30" s="50" t="s">
        <v>134</v>
      </c>
    </row>
  </sheetData>
  <mergeCells count="10">
    <mergeCell ref="A1:N1"/>
    <mergeCell ref="B2:C2"/>
    <mergeCell ref="E2:G2"/>
    <mergeCell ref="J2:N2"/>
    <mergeCell ref="B3:G3"/>
    <mergeCell ref="I3:N3"/>
    <mergeCell ref="B18:C18"/>
    <mergeCell ref="D18:E18"/>
    <mergeCell ref="A3:A5"/>
    <mergeCell ref="H2:H26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A39" sqref="A39:K39"/>
    </sheetView>
  </sheetViews>
  <sheetFormatPr defaultColWidth="10" defaultRowHeight="16.5" customHeight="1"/>
  <cols>
    <col min="1" max="5" width="10" style="103"/>
    <col min="6" max="6" width="10" style="103" customWidth="1"/>
    <col min="7" max="7" width="13.4166666666667" style="103" customWidth="1"/>
    <col min="8" max="16384" width="10" style="103"/>
  </cols>
  <sheetData>
    <row r="1" ht="22.5" customHeight="1" spans="1:11">
      <c r="A1" s="184" t="s">
        <v>135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ht="17.25" customHeight="1" spans="1:11">
      <c r="A2" s="185" t="s">
        <v>18</v>
      </c>
      <c r="B2" s="186" t="s">
        <v>19</v>
      </c>
      <c r="C2" s="186"/>
      <c r="D2" s="187" t="s">
        <v>20</v>
      </c>
      <c r="E2" s="187"/>
      <c r="F2" s="186" t="s">
        <v>21</v>
      </c>
      <c r="G2" s="186"/>
      <c r="H2" s="188" t="s">
        <v>22</v>
      </c>
      <c r="I2" s="250" t="s">
        <v>23</v>
      </c>
      <c r="J2" s="250"/>
      <c r="K2" s="251"/>
    </row>
    <row r="3" customHeight="1" spans="1:11">
      <c r="A3" s="189" t="s">
        <v>24</v>
      </c>
      <c r="B3" s="190"/>
      <c r="C3" s="191"/>
      <c r="D3" s="192" t="s">
        <v>25</v>
      </c>
      <c r="E3" s="193"/>
      <c r="F3" s="193"/>
      <c r="G3" s="194"/>
      <c r="H3" s="192" t="s">
        <v>26</v>
      </c>
      <c r="I3" s="193"/>
      <c r="J3" s="193"/>
      <c r="K3" s="194"/>
    </row>
    <row r="4" customHeight="1" spans="1:11">
      <c r="A4" s="195" t="s">
        <v>27</v>
      </c>
      <c r="B4" s="112" t="s">
        <v>28</v>
      </c>
      <c r="C4" s="196"/>
      <c r="D4" s="195" t="s">
        <v>29</v>
      </c>
      <c r="E4" s="197"/>
      <c r="F4" s="198">
        <v>45843</v>
      </c>
      <c r="G4" s="199"/>
      <c r="H4" s="195" t="s">
        <v>136</v>
      </c>
      <c r="I4" s="197"/>
      <c r="J4" s="219" t="s">
        <v>31</v>
      </c>
      <c r="K4" s="252" t="s">
        <v>32</v>
      </c>
    </row>
    <row r="5" customHeight="1" spans="1:11">
      <c r="A5" s="200" t="s">
        <v>33</v>
      </c>
      <c r="B5" s="112" t="s">
        <v>34</v>
      </c>
      <c r="C5" s="196"/>
      <c r="D5" s="195" t="s">
        <v>137</v>
      </c>
      <c r="E5" s="197"/>
      <c r="F5" s="198">
        <v>45786</v>
      </c>
      <c r="G5" s="199"/>
      <c r="H5" s="195" t="s">
        <v>138</v>
      </c>
      <c r="I5" s="197"/>
      <c r="J5" s="219" t="s">
        <v>31</v>
      </c>
      <c r="K5" s="252" t="s">
        <v>32</v>
      </c>
    </row>
    <row r="6" customHeight="1" spans="1:11">
      <c r="A6" s="195" t="s">
        <v>37</v>
      </c>
      <c r="B6" s="112">
        <v>5</v>
      </c>
      <c r="C6" s="196">
        <v>6</v>
      </c>
      <c r="D6" s="195" t="s">
        <v>139</v>
      </c>
      <c r="E6" s="197"/>
      <c r="F6" s="198">
        <v>45823</v>
      </c>
      <c r="G6" s="199"/>
      <c r="H6" s="201" t="s">
        <v>140</v>
      </c>
      <c r="I6" s="231"/>
      <c r="J6" s="231"/>
      <c r="K6" s="253"/>
    </row>
    <row r="7" customHeight="1" spans="1:11">
      <c r="A7" s="195" t="s">
        <v>40</v>
      </c>
      <c r="B7" s="202">
        <v>3600</v>
      </c>
      <c r="C7" s="203"/>
      <c r="D7" s="195" t="s">
        <v>141</v>
      </c>
      <c r="E7" s="197"/>
      <c r="F7" s="198">
        <v>45838</v>
      </c>
      <c r="G7" s="199"/>
      <c r="H7" s="204"/>
      <c r="I7" s="219"/>
      <c r="J7" s="219"/>
      <c r="K7" s="252"/>
    </row>
    <row r="8" customHeight="1" spans="1:11">
      <c r="A8" s="205"/>
      <c r="B8" s="206"/>
      <c r="C8" s="207"/>
      <c r="D8" s="205" t="s">
        <v>43</v>
      </c>
      <c r="E8" s="208"/>
      <c r="F8" s="209">
        <v>45840</v>
      </c>
      <c r="G8" s="210"/>
      <c r="H8" s="211"/>
      <c r="I8" s="227"/>
      <c r="J8" s="227"/>
      <c r="K8" s="254"/>
    </row>
    <row r="9" customHeight="1" spans="1:11">
      <c r="A9" s="212" t="s">
        <v>142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</row>
    <row r="10" customHeight="1" spans="1:11">
      <c r="A10" s="213" t="s">
        <v>47</v>
      </c>
      <c r="B10" s="214" t="s">
        <v>48</v>
      </c>
      <c r="C10" s="215" t="s">
        <v>49</v>
      </c>
      <c r="D10" s="216"/>
      <c r="E10" s="217" t="s">
        <v>52</v>
      </c>
      <c r="F10" s="214" t="s">
        <v>48</v>
      </c>
      <c r="G10" s="215" t="s">
        <v>49</v>
      </c>
      <c r="H10" s="214"/>
      <c r="I10" s="217" t="s">
        <v>50</v>
      </c>
      <c r="J10" s="214" t="s">
        <v>48</v>
      </c>
      <c r="K10" s="255" t="s">
        <v>49</v>
      </c>
    </row>
    <row r="11" customHeight="1" spans="1:11">
      <c r="A11" s="200" t="s">
        <v>53</v>
      </c>
      <c r="B11" s="218" t="s">
        <v>48</v>
      </c>
      <c r="C11" s="219" t="s">
        <v>49</v>
      </c>
      <c r="D11" s="220"/>
      <c r="E11" s="221" t="s">
        <v>55</v>
      </c>
      <c r="F11" s="218" t="s">
        <v>48</v>
      </c>
      <c r="G11" s="219" t="s">
        <v>49</v>
      </c>
      <c r="H11" s="218"/>
      <c r="I11" s="221" t="s">
        <v>60</v>
      </c>
      <c r="J11" s="218" t="s">
        <v>48</v>
      </c>
      <c r="K11" s="252" t="s">
        <v>49</v>
      </c>
    </row>
    <row r="12" customHeight="1" spans="1:11">
      <c r="A12" s="205" t="s">
        <v>90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56"/>
    </row>
    <row r="13" customHeight="1" spans="1:11">
      <c r="A13" s="222" t="s">
        <v>143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customHeight="1" spans="1:11">
      <c r="A14" s="223" t="s">
        <v>144</v>
      </c>
      <c r="B14" s="224"/>
      <c r="C14" s="224"/>
      <c r="D14" s="224"/>
      <c r="E14" s="224"/>
      <c r="F14" s="224"/>
      <c r="G14" s="224"/>
      <c r="H14" s="224"/>
      <c r="I14" s="137"/>
      <c r="J14" s="137"/>
      <c r="K14" s="167"/>
    </row>
    <row r="15" customHeight="1" spans="1:11">
      <c r="A15" s="139" t="s">
        <v>145</v>
      </c>
      <c r="B15" s="140"/>
      <c r="C15" s="140"/>
      <c r="D15" s="225"/>
      <c r="E15" s="226"/>
      <c r="F15" s="140"/>
      <c r="G15" s="140"/>
      <c r="H15" s="225"/>
      <c r="I15" s="155"/>
      <c r="J15" s="257"/>
      <c r="K15" s="258"/>
    </row>
    <row r="16" customHeight="1" spans="1:11">
      <c r="A16" s="211"/>
      <c r="B16" s="227"/>
      <c r="C16" s="227"/>
      <c r="D16" s="227"/>
      <c r="E16" s="227"/>
      <c r="F16" s="227"/>
      <c r="G16" s="227"/>
      <c r="H16" s="227"/>
      <c r="I16" s="227"/>
      <c r="J16" s="227"/>
      <c r="K16" s="254"/>
    </row>
    <row r="17" customHeight="1" spans="1:11">
      <c r="A17" s="222" t="s">
        <v>146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</row>
    <row r="18" customHeight="1" spans="1:11">
      <c r="A18" s="223"/>
      <c r="B18" s="224"/>
      <c r="C18" s="224"/>
      <c r="D18" s="224"/>
      <c r="E18" s="224"/>
      <c r="F18" s="224"/>
      <c r="G18" s="224"/>
      <c r="H18" s="224"/>
      <c r="I18" s="137"/>
      <c r="J18" s="137"/>
      <c r="K18" s="167"/>
    </row>
    <row r="19" customHeight="1" spans="1:11">
      <c r="A19" s="139"/>
      <c r="B19" s="140"/>
      <c r="C19" s="140"/>
      <c r="D19" s="225"/>
      <c r="E19" s="226"/>
      <c r="F19" s="140"/>
      <c r="G19" s="140"/>
      <c r="H19" s="225"/>
      <c r="I19" s="155"/>
      <c r="J19" s="257"/>
      <c r="K19" s="258"/>
    </row>
    <row r="20" customHeight="1" spans="1:11">
      <c r="A20" s="211"/>
      <c r="B20" s="227"/>
      <c r="C20" s="227"/>
      <c r="D20" s="227"/>
      <c r="E20" s="227"/>
      <c r="F20" s="227"/>
      <c r="G20" s="227"/>
      <c r="H20" s="227"/>
      <c r="I20" s="227"/>
      <c r="J20" s="227"/>
      <c r="K20" s="254"/>
    </row>
    <row r="21" customHeight="1" spans="1:11">
      <c r="A21" s="228" t="s">
        <v>87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customHeight="1" spans="1:11">
      <c r="A22" s="105" t="s">
        <v>88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67"/>
    </row>
    <row r="23" customHeight="1" spans="1:11">
      <c r="A23" s="117" t="s">
        <v>89</v>
      </c>
      <c r="B23" s="118"/>
      <c r="C23" s="219" t="s">
        <v>31</v>
      </c>
      <c r="D23" s="219" t="s">
        <v>32</v>
      </c>
      <c r="E23" s="116"/>
      <c r="F23" s="116"/>
      <c r="G23" s="116"/>
      <c r="H23" s="116"/>
      <c r="I23" s="116"/>
      <c r="J23" s="116"/>
      <c r="K23" s="161"/>
    </row>
    <row r="24" customHeight="1" spans="1:11">
      <c r="A24" s="195" t="s">
        <v>147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52"/>
    </row>
    <row r="25" customHeight="1" spans="1:11">
      <c r="A25" s="229"/>
      <c r="B25" s="230"/>
      <c r="C25" s="230"/>
      <c r="D25" s="230"/>
      <c r="E25" s="230"/>
      <c r="F25" s="230"/>
      <c r="G25" s="230"/>
      <c r="H25" s="230"/>
      <c r="I25" s="230"/>
      <c r="J25" s="230"/>
      <c r="K25" s="259"/>
    </row>
    <row r="26" customHeight="1" spans="1:11">
      <c r="A26" s="212" t="s">
        <v>93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</row>
    <row r="27" customHeight="1" spans="1:11">
      <c r="A27" s="189" t="s">
        <v>94</v>
      </c>
      <c r="B27" s="215" t="s">
        <v>58</v>
      </c>
      <c r="C27" s="215" t="s">
        <v>59</v>
      </c>
      <c r="D27" s="215" t="s">
        <v>51</v>
      </c>
      <c r="E27" s="190" t="s">
        <v>95</v>
      </c>
      <c r="F27" s="215" t="s">
        <v>58</v>
      </c>
      <c r="G27" s="215" t="s">
        <v>59</v>
      </c>
      <c r="H27" s="215" t="s">
        <v>51</v>
      </c>
      <c r="I27" s="190" t="s">
        <v>96</v>
      </c>
      <c r="J27" s="215" t="s">
        <v>58</v>
      </c>
      <c r="K27" s="255" t="s">
        <v>59</v>
      </c>
    </row>
    <row r="28" customHeight="1" spans="1:11">
      <c r="A28" s="201" t="s">
        <v>50</v>
      </c>
      <c r="B28" s="219" t="s">
        <v>58</v>
      </c>
      <c r="C28" s="219" t="s">
        <v>59</v>
      </c>
      <c r="D28" s="219" t="s">
        <v>51</v>
      </c>
      <c r="E28" s="231" t="s">
        <v>57</v>
      </c>
      <c r="F28" s="219" t="s">
        <v>58</v>
      </c>
      <c r="G28" s="219" t="s">
        <v>59</v>
      </c>
      <c r="H28" s="219" t="s">
        <v>51</v>
      </c>
      <c r="I28" s="231" t="s">
        <v>68</v>
      </c>
      <c r="J28" s="219" t="s">
        <v>58</v>
      </c>
      <c r="K28" s="252" t="s">
        <v>59</v>
      </c>
    </row>
    <row r="29" customHeight="1" spans="1:11">
      <c r="A29" s="195" t="s">
        <v>61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68"/>
    </row>
    <row r="30" customHeight="1" spans="1:11">
      <c r="A30" s="232"/>
      <c r="B30" s="233"/>
      <c r="C30" s="233"/>
      <c r="D30" s="233"/>
      <c r="E30" s="233"/>
      <c r="F30" s="233"/>
      <c r="G30" s="233"/>
      <c r="H30" s="233"/>
      <c r="I30" s="233"/>
      <c r="J30" s="233"/>
      <c r="K30" s="260"/>
    </row>
    <row r="31" customHeight="1" spans="1:11">
      <c r="A31" s="212" t="s">
        <v>148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</row>
    <row r="32" ht="17.25" customHeight="1" spans="1:11">
      <c r="A32" s="234" t="s">
        <v>149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61"/>
    </row>
    <row r="33" ht="17.25" customHeight="1" spans="1:11">
      <c r="A33" s="236" t="s">
        <v>150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62"/>
    </row>
    <row r="34" ht="17.25" customHeight="1" spans="1:11">
      <c r="A34" s="236" t="s">
        <v>151</v>
      </c>
      <c r="B34" s="237"/>
      <c r="C34" s="237"/>
      <c r="D34" s="237"/>
      <c r="E34" s="237"/>
      <c r="F34" s="237"/>
      <c r="G34" s="237"/>
      <c r="H34" s="237"/>
      <c r="I34" s="237"/>
      <c r="J34" s="237"/>
      <c r="K34" s="262"/>
    </row>
    <row r="35" ht="17.25" customHeight="1" spans="1:11">
      <c r="A35" s="236" t="s">
        <v>152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62"/>
    </row>
    <row r="36" ht="17.25" customHeight="1" spans="1:11">
      <c r="A36" s="236" t="s">
        <v>153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62"/>
    </row>
    <row r="37" ht="17.25" customHeight="1" spans="1:11">
      <c r="A37" s="236" t="s">
        <v>154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62"/>
    </row>
    <row r="38" ht="17.25" customHeight="1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2"/>
    </row>
    <row r="39" ht="17.25" customHeight="1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2"/>
    </row>
    <row r="40" ht="17.25" customHeight="1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2"/>
    </row>
    <row r="41" ht="17.25" customHeight="1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2"/>
    </row>
    <row r="42" ht="17.25" customHeight="1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2"/>
    </row>
    <row r="43" ht="17.25" customHeight="1" spans="1:11">
      <c r="A43" s="232" t="s">
        <v>92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60"/>
    </row>
    <row r="44" customHeight="1" spans="1:11">
      <c r="A44" s="212" t="s">
        <v>155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2"/>
    </row>
    <row r="45" ht="18" customHeight="1" spans="1:11">
      <c r="A45" s="135" t="s">
        <v>90</v>
      </c>
      <c r="B45" s="136"/>
      <c r="C45" s="136"/>
      <c r="D45" s="136"/>
      <c r="E45" s="136"/>
      <c r="F45" s="136"/>
      <c r="G45" s="136"/>
      <c r="H45" s="136"/>
      <c r="I45" s="136"/>
      <c r="J45" s="136"/>
      <c r="K45" s="166"/>
    </row>
    <row r="46" ht="18" customHeight="1" spans="1:11">
      <c r="A46" s="135"/>
      <c r="B46" s="136"/>
      <c r="C46" s="136"/>
      <c r="D46" s="136"/>
      <c r="E46" s="136"/>
      <c r="F46" s="136"/>
      <c r="G46" s="136"/>
      <c r="H46" s="136"/>
      <c r="I46" s="136"/>
      <c r="J46" s="136"/>
      <c r="K46" s="166"/>
    </row>
    <row r="47" ht="18" customHeight="1" spans="1:11">
      <c r="A47" s="229"/>
      <c r="B47" s="230"/>
      <c r="C47" s="230"/>
      <c r="D47" s="230"/>
      <c r="E47" s="230"/>
      <c r="F47" s="230"/>
      <c r="G47" s="230"/>
      <c r="H47" s="230"/>
      <c r="I47" s="230"/>
      <c r="J47" s="230"/>
      <c r="K47" s="259"/>
    </row>
    <row r="48" ht="21" customHeight="1" spans="1:11">
      <c r="A48" s="238" t="s">
        <v>98</v>
      </c>
      <c r="B48" s="239" t="s">
        <v>99</v>
      </c>
      <c r="C48" s="239"/>
      <c r="D48" s="240" t="s">
        <v>100</v>
      </c>
      <c r="E48" s="241"/>
      <c r="F48" s="240" t="s">
        <v>102</v>
      </c>
      <c r="G48" s="242">
        <v>42151</v>
      </c>
      <c r="H48" s="243" t="s">
        <v>103</v>
      </c>
      <c r="I48" s="243"/>
      <c r="J48" s="239" t="s">
        <v>104</v>
      </c>
      <c r="K48" s="263"/>
    </row>
    <row r="49" customHeight="1" spans="1:11">
      <c r="A49" s="244" t="s">
        <v>105</v>
      </c>
      <c r="B49" s="245"/>
      <c r="C49" s="245"/>
      <c r="D49" s="245"/>
      <c r="E49" s="245"/>
      <c r="F49" s="245"/>
      <c r="G49" s="245"/>
      <c r="H49" s="245"/>
      <c r="I49" s="245"/>
      <c r="J49" s="245"/>
      <c r="K49" s="264"/>
    </row>
    <row r="50" customHeight="1" spans="1:11">
      <c r="A50" s="246"/>
      <c r="B50" s="247"/>
      <c r="C50" s="247"/>
      <c r="D50" s="247"/>
      <c r="E50" s="247"/>
      <c r="F50" s="247"/>
      <c r="G50" s="247"/>
      <c r="H50" s="247"/>
      <c r="I50" s="247"/>
      <c r="J50" s="247"/>
      <c r="K50" s="265"/>
    </row>
    <row r="51" customHeight="1" spans="1:11">
      <c r="A51" s="248"/>
      <c r="B51" s="249"/>
      <c r="C51" s="249"/>
      <c r="D51" s="249"/>
      <c r="E51" s="249"/>
      <c r="F51" s="249"/>
      <c r="G51" s="249"/>
      <c r="H51" s="249"/>
      <c r="I51" s="249"/>
      <c r="J51" s="249"/>
      <c r="K51" s="266"/>
    </row>
    <row r="52" ht="21" customHeight="1" spans="1:11">
      <c r="A52" s="238" t="s">
        <v>98</v>
      </c>
      <c r="B52" s="239" t="s">
        <v>99</v>
      </c>
      <c r="C52" s="239"/>
      <c r="D52" s="240" t="s">
        <v>100</v>
      </c>
      <c r="E52" s="240"/>
      <c r="F52" s="240" t="s">
        <v>102</v>
      </c>
      <c r="G52" s="240"/>
      <c r="H52" s="243" t="s">
        <v>103</v>
      </c>
      <c r="I52" s="243"/>
      <c r="J52" s="267"/>
      <c r="K52" s="26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90" zoomScaleNormal="90" topLeftCell="A8" workbookViewId="0">
      <selection activeCell="J11" sqref="J11"/>
    </sheetView>
  </sheetViews>
  <sheetFormatPr defaultColWidth="9" defaultRowHeight="26.1" customHeight="1"/>
  <cols>
    <col min="1" max="1" width="27.775" style="50" customWidth="1"/>
    <col min="2" max="2" width="7.41666666666667" style="50" customWidth="1"/>
    <col min="3" max="6" width="9.375" style="50" customWidth="1"/>
    <col min="7" max="7" width="11.2" style="50" customWidth="1"/>
    <col min="8" max="8" width="2.40833333333333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ht="30" customHeight="1" spans="1:14">
      <c r="A1" s="51" t="s">
        <v>107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.1" customHeight="1" spans="1:14">
      <c r="A2" s="53" t="s">
        <v>27</v>
      </c>
      <c r="B2" s="54" t="s">
        <v>28</v>
      </c>
      <c r="C2" s="54"/>
      <c r="D2" s="55" t="s">
        <v>33</v>
      </c>
      <c r="E2" s="54" t="s">
        <v>34</v>
      </c>
      <c r="F2" s="54"/>
      <c r="G2" s="54"/>
      <c r="H2" s="56"/>
      <c r="I2" s="91" t="s">
        <v>22</v>
      </c>
      <c r="J2" s="54" t="str">
        <f>中期!I2</f>
        <v>济宁盛锦翔服装有限公司</v>
      </c>
      <c r="K2" s="54"/>
      <c r="L2" s="54"/>
      <c r="M2" s="54"/>
      <c r="N2" s="92"/>
    </row>
    <row r="3" ht="29.1" customHeight="1" spans="1:14">
      <c r="A3" s="57" t="s">
        <v>108</v>
      </c>
      <c r="B3" s="58" t="s">
        <v>109</v>
      </c>
      <c r="C3" s="58"/>
      <c r="D3" s="58"/>
      <c r="E3" s="58"/>
      <c r="F3" s="58"/>
      <c r="G3" s="58"/>
      <c r="H3" s="59"/>
      <c r="I3" s="58" t="s">
        <v>110</v>
      </c>
      <c r="J3" s="58"/>
      <c r="K3" s="58"/>
      <c r="L3" s="58"/>
      <c r="M3" s="58"/>
      <c r="N3" s="93"/>
    </row>
    <row r="4" ht="29.1" customHeight="1" spans="1:14">
      <c r="A4" s="57"/>
      <c r="B4" s="60" t="s">
        <v>73</v>
      </c>
      <c r="C4" s="60" t="s">
        <v>74</v>
      </c>
      <c r="D4" s="60" t="s">
        <v>75</v>
      </c>
      <c r="E4" s="60" t="s">
        <v>76</v>
      </c>
      <c r="F4" s="60" t="s">
        <v>77</v>
      </c>
      <c r="G4" s="60" t="s">
        <v>78</v>
      </c>
      <c r="H4" s="59"/>
      <c r="I4" s="60" t="s">
        <v>156</v>
      </c>
      <c r="J4" s="60" t="s">
        <v>74</v>
      </c>
      <c r="K4" s="60" t="s">
        <v>157</v>
      </c>
      <c r="L4" s="60" t="s">
        <v>76</v>
      </c>
      <c r="M4" s="60" t="s">
        <v>77</v>
      </c>
      <c r="N4" s="60" t="s">
        <v>78</v>
      </c>
    </row>
    <row r="5" ht="29.1" customHeight="1" spans="1:14">
      <c r="A5" s="57"/>
      <c r="B5" s="61"/>
      <c r="C5" s="61"/>
      <c r="D5" s="62"/>
      <c r="E5" s="61"/>
      <c r="F5" s="61"/>
      <c r="G5" s="61"/>
      <c r="H5" s="59"/>
      <c r="I5" s="94" t="s">
        <v>83</v>
      </c>
      <c r="J5" s="94" t="s">
        <v>82</v>
      </c>
      <c r="K5" s="94" t="s">
        <v>80</v>
      </c>
      <c r="L5" s="94" t="s">
        <v>158</v>
      </c>
      <c r="M5" s="94" t="s">
        <v>81</v>
      </c>
      <c r="N5" s="94" t="s">
        <v>80</v>
      </c>
    </row>
    <row r="6" ht="29.1" customHeight="1" spans="1:14">
      <c r="A6" s="63" t="s">
        <v>111</v>
      </c>
      <c r="B6" s="64">
        <f>C6-4</f>
        <v>47</v>
      </c>
      <c r="C6" s="64">
        <v>51</v>
      </c>
      <c r="D6" s="64">
        <f t="shared" ref="D6:G6" si="0">C6+4</f>
        <v>55</v>
      </c>
      <c r="E6" s="64">
        <f t="shared" si="0"/>
        <v>59</v>
      </c>
      <c r="F6" s="64">
        <f t="shared" si="0"/>
        <v>63</v>
      </c>
      <c r="G6" s="64">
        <f t="shared" si="0"/>
        <v>67</v>
      </c>
      <c r="H6" s="59"/>
      <c r="I6" s="96" t="s">
        <v>159</v>
      </c>
      <c r="J6" s="96" t="s">
        <v>160</v>
      </c>
      <c r="K6" s="96" t="s">
        <v>159</v>
      </c>
      <c r="L6" s="178"/>
      <c r="M6" s="96" t="s">
        <v>161</v>
      </c>
      <c r="N6" s="177"/>
    </row>
    <row r="7" ht="29.1" customHeight="1" spans="1:14">
      <c r="A7" s="63" t="s">
        <v>112</v>
      </c>
      <c r="B7" s="64">
        <f>C7-4</f>
        <v>82</v>
      </c>
      <c r="C7" s="60">
        <v>86</v>
      </c>
      <c r="D7" s="64">
        <f>C7+4</f>
        <v>90</v>
      </c>
      <c r="E7" s="64">
        <f t="shared" ref="E7:G7" si="1">D7+6</f>
        <v>96</v>
      </c>
      <c r="F7" s="64">
        <f t="shared" si="1"/>
        <v>102</v>
      </c>
      <c r="G7" s="64">
        <f t="shared" si="1"/>
        <v>108</v>
      </c>
      <c r="H7" s="59"/>
      <c r="I7" s="97" t="s">
        <v>162</v>
      </c>
      <c r="J7" s="97" t="s">
        <v>163</v>
      </c>
      <c r="K7" s="96" t="s">
        <v>161</v>
      </c>
      <c r="L7" s="97"/>
      <c r="M7" s="97" t="s">
        <v>162</v>
      </c>
      <c r="N7" s="180"/>
    </row>
    <row r="8" ht="34" customHeight="1" spans="1:14">
      <c r="A8" s="66" t="s">
        <v>114</v>
      </c>
      <c r="B8" s="64">
        <f>C8-4</f>
        <v>72</v>
      </c>
      <c r="C8" s="60">
        <v>76</v>
      </c>
      <c r="D8" s="64">
        <f>C8+4</f>
        <v>80</v>
      </c>
      <c r="E8" s="64">
        <f t="shared" ref="E8:G8" si="2">D8+6</f>
        <v>86</v>
      </c>
      <c r="F8" s="64">
        <f t="shared" si="2"/>
        <v>92</v>
      </c>
      <c r="G8" s="64">
        <f t="shared" si="2"/>
        <v>98</v>
      </c>
      <c r="H8" s="59"/>
      <c r="I8" s="97" t="s">
        <v>164</v>
      </c>
      <c r="J8" s="97" t="s">
        <v>165</v>
      </c>
      <c r="K8" s="96" t="s">
        <v>166</v>
      </c>
      <c r="L8" s="178"/>
      <c r="M8" s="97" t="s">
        <v>167</v>
      </c>
      <c r="N8" s="181"/>
    </row>
    <row r="9" ht="34" customHeight="1" spans="1:14">
      <c r="A9" s="63" t="s">
        <v>115</v>
      </c>
      <c r="B9" s="64">
        <f>C9-1.5</f>
        <v>45</v>
      </c>
      <c r="C9" s="60">
        <v>46.5</v>
      </c>
      <c r="D9" s="64">
        <f t="shared" ref="D9:G9" si="3">C9+1.5</f>
        <v>48</v>
      </c>
      <c r="E9" s="64">
        <f t="shared" si="3"/>
        <v>49.5</v>
      </c>
      <c r="F9" s="64">
        <f t="shared" si="3"/>
        <v>51</v>
      </c>
      <c r="G9" s="64">
        <f t="shared" si="3"/>
        <v>52.5</v>
      </c>
      <c r="H9" s="59"/>
      <c r="I9" s="97" t="s">
        <v>167</v>
      </c>
      <c r="J9" s="97" t="s">
        <v>165</v>
      </c>
      <c r="K9" s="96" t="s">
        <v>168</v>
      </c>
      <c r="L9" s="178"/>
      <c r="M9" s="97" t="s">
        <v>167</v>
      </c>
      <c r="N9" s="181"/>
    </row>
    <row r="10" ht="34" customHeight="1" spans="1:14">
      <c r="A10" s="63" t="s">
        <v>116</v>
      </c>
      <c r="B10" s="64">
        <f>C10-4.5</f>
        <v>59.5</v>
      </c>
      <c r="C10" s="64">
        <v>64</v>
      </c>
      <c r="D10" s="64">
        <f t="shared" ref="D10:G10" si="4">C10+4.5</f>
        <v>68.5</v>
      </c>
      <c r="E10" s="64">
        <f t="shared" si="4"/>
        <v>73</v>
      </c>
      <c r="F10" s="64">
        <f t="shared" si="4"/>
        <v>77.5</v>
      </c>
      <c r="G10" s="64">
        <f t="shared" si="4"/>
        <v>82</v>
      </c>
      <c r="H10" s="59"/>
      <c r="I10" s="97" t="s">
        <v>169</v>
      </c>
      <c r="J10" s="97" t="s">
        <v>164</v>
      </c>
      <c r="K10" s="96" t="s">
        <v>170</v>
      </c>
      <c r="L10" s="178"/>
      <c r="M10" s="97" t="s">
        <v>164</v>
      </c>
      <c r="N10" s="181"/>
    </row>
    <row r="11" ht="34" customHeight="1" spans="1:14">
      <c r="A11" s="63" t="s">
        <v>117</v>
      </c>
      <c r="B11" s="64">
        <f>C11-0.8</f>
        <v>16.7</v>
      </c>
      <c r="C11" s="60">
        <v>17.5</v>
      </c>
      <c r="D11" s="64">
        <f>C11+0.8</f>
        <v>18.3</v>
      </c>
      <c r="E11" s="64">
        <f t="shared" ref="E11:G11" si="5">D11+1.2</f>
        <v>19.5</v>
      </c>
      <c r="F11" s="64">
        <f t="shared" si="5"/>
        <v>20.7</v>
      </c>
      <c r="G11" s="64">
        <f t="shared" si="5"/>
        <v>21.9</v>
      </c>
      <c r="H11" s="59"/>
      <c r="I11" s="97" t="s">
        <v>171</v>
      </c>
      <c r="J11" s="97" t="s">
        <v>172</v>
      </c>
      <c r="K11" s="96" t="s">
        <v>161</v>
      </c>
      <c r="L11" s="178"/>
      <c r="M11" s="97" t="s">
        <v>173</v>
      </c>
      <c r="N11" s="181"/>
    </row>
    <row r="12" ht="34" customHeight="1" spans="1:14">
      <c r="A12" s="65" t="s">
        <v>120</v>
      </c>
      <c r="B12" s="67">
        <f>C12-0.2</f>
        <v>8.8</v>
      </c>
      <c r="C12" s="68">
        <v>9</v>
      </c>
      <c r="D12" s="67">
        <f>C12+0.2</f>
        <v>9.2</v>
      </c>
      <c r="E12" s="67">
        <f t="shared" ref="E12:G12" si="6">D12+0.4</f>
        <v>9.6</v>
      </c>
      <c r="F12" s="67">
        <f t="shared" si="6"/>
        <v>10</v>
      </c>
      <c r="G12" s="67">
        <f t="shared" si="6"/>
        <v>10.4</v>
      </c>
      <c r="H12" s="59"/>
      <c r="I12" s="97" t="s">
        <v>174</v>
      </c>
      <c r="J12" s="97" t="s">
        <v>160</v>
      </c>
      <c r="K12" s="96" t="s">
        <v>168</v>
      </c>
      <c r="L12" s="178"/>
      <c r="M12" s="97" t="s">
        <v>160</v>
      </c>
      <c r="N12" s="181"/>
    </row>
    <row r="13" ht="34" customHeight="1" spans="1:14">
      <c r="A13" s="63" t="s">
        <v>121</v>
      </c>
      <c r="B13" s="67">
        <f>C13-0.8</f>
        <v>30.2</v>
      </c>
      <c r="C13" s="68">
        <v>31</v>
      </c>
      <c r="D13" s="67">
        <f t="shared" ref="D13:G13" si="7">C13+0.8</f>
        <v>31.8</v>
      </c>
      <c r="E13" s="67">
        <f t="shared" si="7"/>
        <v>32.6</v>
      </c>
      <c r="F13" s="67">
        <f t="shared" si="7"/>
        <v>33.4</v>
      </c>
      <c r="G13" s="67">
        <f t="shared" si="7"/>
        <v>34.2</v>
      </c>
      <c r="H13" s="59"/>
      <c r="I13" s="97" t="s">
        <v>175</v>
      </c>
      <c r="J13" s="97" t="s">
        <v>175</v>
      </c>
      <c r="K13" s="96" t="s">
        <v>176</v>
      </c>
      <c r="L13" s="178"/>
      <c r="M13" s="97" t="s">
        <v>175</v>
      </c>
      <c r="N13" s="181"/>
    </row>
    <row r="14" ht="34" customHeight="1" spans="1:14">
      <c r="A14" s="63" t="s">
        <v>122</v>
      </c>
      <c r="B14" s="67">
        <f>C14-0.75</f>
        <v>22.25</v>
      </c>
      <c r="C14" s="68">
        <v>23</v>
      </c>
      <c r="D14" s="67">
        <f t="shared" ref="D14:G14" si="8">C14+0.75</f>
        <v>23.75</v>
      </c>
      <c r="E14" s="67">
        <f t="shared" si="8"/>
        <v>24.5</v>
      </c>
      <c r="F14" s="67">
        <f t="shared" si="8"/>
        <v>25.25</v>
      </c>
      <c r="G14" s="67">
        <f t="shared" si="8"/>
        <v>26</v>
      </c>
      <c r="H14" s="59"/>
      <c r="I14" s="97" t="s">
        <v>177</v>
      </c>
      <c r="J14" s="97" t="s">
        <v>165</v>
      </c>
      <c r="K14" s="96" t="s">
        <v>178</v>
      </c>
      <c r="L14" s="178"/>
      <c r="M14" s="97" t="s">
        <v>165</v>
      </c>
      <c r="N14" s="181"/>
    </row>
    <row r="15" ht="34" customHeight="1" spans="1:14">
      <c r="A15" s="63" t="s">
        <v>123</v>
      </c>
      <c r="B15" s="67">
        <v>13</v>
      </c>
      <c r="C15" s="67"/>
      <c r="D15" s="64">
        <f>B15+1</f>
        <v>14</v>
      </c>
      <c r="E15" s="64"/>
      <c r="F15" s="64">
        <v>15</v>
      </c>
      <c r="G15" s="64">
        <v>15</v>
      </c>
      <c r="H15" s="59"/>
      <c r="I15" s="97" t="s">
        <v>170</v>
      </c>
      <c r="J15" s="97" t="s">
        <v>179</v>
      </c>
      <c r="K15" s="96" t="s">
        <v>168</v>
      </c>
      <c r="L15" s="178"/>
      <c r="M15" s="97" t="s">
        <v>179</v>
      </c>
      <c r="N15" s="181"/>
    </row>
    <row r="16" ht="29.1" customHeight="1" spans="1:14">
      <c r="A16" s="63" t="s">
        <v>128</v>
      </c>
      <c r="B16" s="68">
        <v>6</v>
      </c>
      <c r="C16" s="68">
        <v>6</v>
      </c>
      <c r="D16" s="68">
        <v>6</v>
      </c>
      <c r="E16" s="68">
        <v>6</v>
      </c>
      <c r="F16" s="68">
        <v>6</v>
      </c>
      <c r="G16" s="68">
        <v>6</v>
      </c>
      <c r="H16" s="59"/>
      <c r="I16" s="97" t="s">
        <v>168</v>
      </c>
      <c r="J16" s="97" t="s">
        <v>168</v>
      </c>
      <c r="K16" s="178" t="s">
        <v>168</v>
      </c>
      <c r="L16" s="97"/>
      <c r="M16" s="97" t="s">
        <v>168</v>
      </c>
      <c r="N16" s="182"/>
    </row>
    <row r="17" ht="29.1" customHeight="1" spans="1:14">
      <c r="A17" s="75"/>
      <c r="B17" s="76"/>
      <c r="C17" s="77"/>
      <c r="D17" s="78"/>
      <c r="E17" s="77"/>
      <c r="F17" s="77"/>
      <c r="G17" s="77"/>
      <c r="H17" s="59"/>
      <c r="I17" s="97"/>
      <c r="J17" s="97"/>
      <c r="K17" s="97"/>
      <c r="L17" s="97"/>
      <c r="M17" s="97"/>
      <c r="N17" s="182"/>
    </row>
    <row r="18" ht="29.1" customHeight="1" spans="1:14">
      <c r="A18" s="79"/>
      <c r="B18" s="80"/>
      <c r="C18" s="81"/>
      <c r="D18" s="81"/>
      <c r="E18" s="81"/>
      <c r="F18" s="81"/>
      <c r="G18" s="82"/>
      <c r="H18" s="59"/>
      <c r="I18" s="97"/>
      <c r="J18" s="97"/>
      <c r="K18" s="97"/>
      <c r="L18" s="97"/>
      <c r="M18" s="97"/>
      <c r="N18" s="182"/>
    </row>
    <row r="19" ht="29.1" customHeight="1" spans="1:14">
      <c r="A19" s="83"/>
      <c r="B19" s="84"/>
      <c r="C19" s="85"/>
      <c r="D19" s="85"/>
      <c r="E19" s="86"/>
      <c r="F19" s="86"/>
      <c r="G19" s="87"/>
      <c r="H19" s="88"/>
      <c r="I19" s="98"/>
      <c r="J19" s="99"/>
      <c r="K19" s="100"/>
      <c r="L19" s="99"/>
      <c r="M19" s="99"/>
      <c r="N19" s="183"/>
    </row>
    <row r="20" ht="15" spans="1:14">
      <c r="A20" s="89" t="s">
        <v>90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</row>
    <row r="21" ht="14.25" spans="1:14">
      <c r="A21" s="50" t="s">
        <v>129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</row>
    <row r="22" ht="14.25" spans="1:13">
      <c r="A22" s="90" t="s">
        <v>130</v>
      </c>
      <c r="B22" s="90"/>
      <c r="C22" s="90"/>
      <c r="D22" s="90"/>
      <c r="E22" s="90"/>
      <c r="F22" s="90"/>
      <c r="G22" s="90"/>
      <c r="H22" s="90"/>
      <c r="I22" s="89" t="s">
        <v>180</v>
      </c>
      <c r="J22" s="102"/>
      <c r="K22" s="89" t="s">
        <v>132</v>
      </c>
      <c r="L22" s="89"/>
      <c r="M22" s="89" t="s">
        <v>133</v>
      </c>
    </row>
    <row r="23" ht="18.95" customHeight="1" spans="1:1">
      <c r="A23" s="50" t="s">
        <v>134</v>
      </c>
    </row>
  </sheetData>
  <mergeCells count="10">
    <mergeCell ref="A1:N1"/>
    <mergeCell ref="B2:C2"/>
    <mergeCell ref="E2:G2"/>
    <mergeCell ref="J2:N2"/>
    <mergeCell ref="B3:G3"/>
    <mergeCell ref="I3:N3"/>
    <mergeCell ref="B15:C15"/>
    <mergeCell ref="D15:E15"/>
    <mergeCell ref="A3:A5"/>
    <mergeCell ref="H2:H19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70" zoomScaleNormal="70" workbookViewId="0">
      <selection activeCell="J6" sqref="J6"/>
    </sheetView>
  </sheetViews>
  <sheetFormatPr defaultColWidth="9" defaultRowHeight="26.1" customHeight="1"/>
  <cols>
    <col min="1" max="1" width="27.775" style="50" customWidth="1"/>
    <col min="2" max="2" width="7.41666666666667" style="50" customWidth="1"/>
    <col min="3" max="6" width="9.375" style="50" customWidth="1"/>
    <col min="7" max="7" width="11.2" style="50" customWidth="1"/>
    <col min="8" max="8" width="2.40833333333333" style="50" customWidth="1"/>
    <col min="9" max="9" width="16.5" style="50" customWidth="1"/>
    <col min="10" max="10" width="17" style="50" customWidth="1"/>
    <col min="11" max="12" width="18.5" style="50" customWidth="1"/>
    <col min="13" max="13" width="16.625" style="50" customWidth="1"/>
    <col min="14" max="14" width="14.125" style="50" customWidth="1"/>
    <col min="15" max="15" width="16.375" style="50" customWidth="1"/>
    <col min="16" max="16384" width="9" style="50"/>
  </cols>
  <sheetData>
    <row r="1" ht="30" customHeight="1" spans="1:15">
      <c r="A1" s="51" t="s">
        <v>107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ht="29.1" customHeight="1" spans="1:15">
      <c r="A2" s="53" t="s">
        <v>27</v>
      </c>
      <c r="B2" s="54" t="s">
        <v>28</v>
      </c>
      <c r="C2" s="54"/>
      <c r="D2" s="55" t="s">
        <v>33</v>
      </c>
      <c r="E2" s="54" t="s">
        <v>34</v>
      </c>
      <c r="F2" s="54"/>
      <c r="G2" s="54"/>
      <c r="H2" s="56"/>
      <c r="I2" s="91" t="s">
        <v>22</v>
      </c>
      <c r="J2" s="54" t="str">
        <f>中期!I2</f>
        <v>济宁盛锦翔服装有限公司</v>
      </c>
      <c r="K2" s="54"/>
      <c r="L2" s="54"/>
      <c r="M2" s="54"/>
      <c r="N2" s="54"/>
      <c r="O2" s="92"/>
    </row>
    <row r="3" ht="29.1" customHeight="1" spans="1:15">
      <c r="A3" s="57" t="s">
        <v>108</v>
      </c>
      <c r="B3" s="58" t="s">
        <v>109</v>
      </c>
      <c r="C3" s="58"/>
      <c r="D3" s="58"/>
      <c r="E3" s="58"/>
      <c r="F3" s="58"/>
      <c r="G3" s="58"/>
      <c r="H3" s="59"/>
      <c r="I3" s="58" t="s">
        <v>110</v>
      </c>
      <c r="J3" s="58"/>
      <c r="K3" s="58"/>
      <c r="L3" s="58"/>
      <c r="M3" s="58"/>
      <c r="N3" s="58"/>
      <c r="O3" s="93"/>
    </row>
    <row r="4" ht="29.1" customHeight="1" spans="1:15">
      <c r="A4" s="57"/>
      <c r="B4" s="60" t="s">
        <v>73</v>
      </c>
      <c r="C4" s="60" t="s">
        <v>74</v>
      </c>
      <c r="D4" s="60" t="s">
        <v>75</v>
      </c>
      <c r="E4" s="60" t="s">
        <v>76</v>
      </c>
      <c r="F4" s="60" t="s">
        <v>77</v>
      </c>
      <c r="G4" s="60" t="s">
        <v>78</v>
      </c>
      <c r="H4" s="59"/>
      <c r="I4" s="60" t="s">
        <v>73</v>
      </c>
      <c r="J4" s="60" t="s">
        <v>74</v>
      </c>
      <c r="K4" s="60" t="s">
        <v>181</v>
      </c>
      <c r="L4" s="60" t="s">
        <v>182</v>
      </c>
      <c r="M4" s="60" t="s">
        <v>76</v>
      </c>
      <c r="N4" s="60" t="s">
        <v>77</v>
      </c>
      <c r="O4" s="177" t="s">
        <v>78</v>
      </c>
    </row>
    <row r="5" ht="29.1" customHeight="1" spans="1:15">
      <c r="A5" s="57"/>
      <c r="B5" s="61"/>
      <c r="C5" s="61"/>
      <c r="D5" s="62"/>
      <c r="E5" s="61"/>
      <c r="F5" s="61"/>
      <c r="G5" s="61"/>
      <c r="H5" s="59"/>
      <c r="I5" s="94"/>
      <c r="J5" s="94"/>
      <c r="K5" s="96"/>
      <c r="L5" s="96"/>
      <c r="M5" s="94"/>
      <c r="N5" s="94"/>
      <c r="O5" s="95"/>
    </row>
    <row r="6" ht="29.1" customHeight="1" spans="1:15">
      <c r="A6" s="63" t="s">
        <v>111</v>
      </c>
      <c r="B6" s="64">
        <f>C6-4</f>
        <v>47</v>
      </c>
      <c r="C6" s="64">
        <v>51</v>
      </c>
      <c r="D6" s="64">
        <f t="shared" ref="D6:G6" si="0">C6+4</f>
        <v>55</v>
      </c>
      <c r="E6" s="64">
        <f t="shared" si="0"/>
        <v>59</v>
      </c>
      <c r="F6" s="64">
        <f t="shared" si="0"/>
        <v>63</v>
      </c>
      <c r="G6" s="64">
        <f t="shared" si="0"/>
        <v>67</v>
      </c>
      <c r="H6" s="59"/>
      <c r="I6" s="178"/>
      <c r="J6" s="179" t="s">
        <v>183</v>
      </c>
      <c r="K6" s="179" t="s">
        <v>184</v>
      </c>
      <c r="L6" s="179" t="s">
        <v>185</v>
      </c>
      <c r="M6" s="178"/>
      <c r="N6" s="178"/>
      <c r="O6" s="177"/>
    </row>
    <row r="7" ht="29.1" customHeight="1" spans="1:15">
      <c r="A7" s="63" t="s">
        <v>112</v>
      </c>
      <c r="B7" s="64">
        <f>C7-4</f>
        <v>82</v>
      </c>
      <c r="C7" s="60">
        <v>86</v>
      </c>
      <c r="D7" s="64">
        <f>C7+4</f>
        <v>90</v>
      </c>
      <c r="E7" s="64">
        <f t="shared" ref="E7:G7" si="1">D7+6</f>
        <v>96</v>
      </c>
      <c r="F7" s="64">
        <f t="shared" si="1"/>
        <v>102</v>
      </c>
      <c r="G7" s="64">
        <f t="shared" si="1"/>
        <v>108</v>
      </c>
      <c r="H7" s="59"/>
      <c r="I7" s="97"/>
      <c r="J7" s="179" t="s">
        <v>186</v>
      </c>
      <c r="K7" s="179" t="s">
        <v>187</v>
      </c>
      <c r="L7" s="179" t="s">
        <v>186</v>
      </c>
      <c r="M7" s="97"/>
      <c r="N7" s="97"/>
      <c r="O7" s="180"/>
    </row>
    <row r="8" ht="34" customHeight="1" spans="1:15">
      <c r="A8" s="66" t="s">
        <v>114</v>
      </c>
      <c r="B8" s="64">
        <f>C8-4</f>
        <v>72</v>
      </c>
      <c r="C8" s="60">
        <v>76</v>
      </c>
      <c r="D8" s="64">
        <f>C8+4</f>
        <v>80</v>
      </c>
      <c r="E8" s="64">
        <f t="shared" ref="E8:G8" si="2">D8+6</f>
        <v>86</v>
      </c>
      <c r="F8" s="64">
        <f t="shared" si="2"/>
        <v>92</v>
      </c>
      <c r="G8" s="64">
        <f t="shared" si="2"/>
        <v>98</v>
      </c>
      <c r="H8" s="59"/>
      <c r="I8" s="178"/>
      <c r="J8" s="179" t="s">
        <v>186</v>
      </c>
      <c r="K8" s="179" t="s">
        <v>188</v>
      </c>
      <c r="L8" s="179" t="s">
        <v>186</v>
      </c>
      <c r="M8" s="178"/>
      <c r="N8" s="178"/>
      <c r="O8" s="181"/>
    </row>
    <row r="9" ht="34" customHeight="1" spans="1:15">
      <c r="A9" s="63" t="s">
        <v>115</v>
      </c>
      <c r="B9" s="64">
        <f>C9-1.5</f>
        <v>45</v>
      </c>
      <c r="C9" s="60">
        <v>46.5</v>
      </c>
      <c r="D9" s="64">
        <f t="shared" ref="D9:G9" si="3">C9+1.5</f>
        <v>48</v>
      </c>
      <c r="E9" s="64">
        <f t="shared" si="3"/>
        <v>49.5</v>
      </c>
      <c r="F9" s="64">
        <f t="shared" si="3"/>
        <v>51</v>
      </c>
      <c r="G9" s="64">
        <f t="shared" si="3"/>
        <v>52.5</v>
      </c>
      <c r="H9" s="59"/>
      <c r="I9" s="178"/>
      <c r="J9" s="179" t="s">
        <v>189</v>
      </c>
      <c r="K9" s="179" t="s">
        <v>190</v>
      </c>
      <c r="L9" s="179" t="s">
        <v>190</v>
      </c>
      <c r="M9" s="178"/>
      <c r="N9" s="178"/>
      <c r="O9" s="181"/>
    </row>
    <row r="10" ht="34" customHeight="1" spans="1:15">
      <c r="A10" s="63" t="s">
        <v>116</v>
      </c>
      <c r="B10" s="64">
        <f>C10-4.5</f>
        <v>59.5</v>
      </c>
      <c r="C10" s="64">
        <v>64</v>
      </c>
      <c r="D10" s="64">
        <f t="shared" ref="D10:G10" si="4">C10+4.5</f>
        <v>68.5</v>
      </c>
      <c r="E10" s="64">
        <f t="shared" si="4"/>
        <v>73</v>
      </c>
      <c r="F10" s="64">
        <f t="shared" si="4"/>
        <v>77.5</v>
      </c>
      <c r="G10" s="64">
        <f t="shared" si="4"/>
        <v>82</v>
      </c>
      <c r="H10" s="59"/>
      <c r="I10" s="178"/>
      <c r="J10" s="179" t="s">
        <v>191</v>
      </c>
      <c r="K10" s="179" t="s">
        <v>192</v>
      </c>
      <c r="L10" s="179" t="s">
        <v>183</v>
      </c>
      <c r="M10" s="178"/>
      <c r="N10" s="178"/>
      <c r="O10" s="181"/>
    </row>
    <row r="11" ht="34" customHeight="1" spans="1:15">
      <c r="A11" s="63" t="s">
        <v>117</v>
      </c>
      <c r="B11" s="64">
        <f>C11-0.8</f>
        <v>16.7</v>
      </c>
      <c r="C11" s="60">
        <v>17.5</v>
      </c>
      <c r="D11" s="64">
        <f>C11+0.8</f>
        <v>18.3</v>
      </c>
      <c r="E11" s="64">
        <f t="shared" ref="E11:G11" si="5">D11+1.2</f>
        <v>19.5</v>
      </c>
      <c r="F11" s="64">
        <f t="shared" si="5"/>
        <v>20.7</v>
      </c>
      <c r="G11" s="64">
        <f t="shared" si="5"/>
        <v>21.9</v>
      </c>
      <c r="H11" s="59"/>
      <c r="I11" s="178"/>
      <c r="J11" s="179" t="s">
        <v>193</v>
      </c>
      <c r="K11" s="179" t="s">
        <v>186</v>
      </c>
      <c r="L11" s="179" t="s">
        <v>186</v>
      </c>
      <c r="M11" s="178"/>
      <c r="N11" s="178"/>
      <c r="O11" s="181"/>
    </row>
    <row r="12" ht="34" customHeight="1" spans="1:15">
      <c r="A12" s="63" t="s">
        <v>118</v>
      </c>
      <c r="B12" s="64">
        <f>C12-0.65</f>
        <v>13.85</v>
      </c>
      <c r="C12" s="60">
        <v>14.5</v>
      </c>
      <c r="D12" s="64">
        <f>C12+0.65</f>
        <v>15.15</v>
      </c>
      <c r="E12" s="64">
        <f t="shared" ref="E12:G12" si="6">D12+0.9</f>
        <v>16.05</v>
      </c>
      <c r="F12" s="64">
        <f t="shared" si="6"/>
        <v>16.95</v>
      </c>
      <c r="G12" s="64">
        <f t="shared" si="6"/>
        <v>17.85</v>
      </c>
      <c r="H12" s="59"/>
      <c r="I12" s="178"/>
      <c r="J12" s="179" t="s">
        <v>186</v>
      </c>
      <c r="K12" s="179" t="s">
        <v>194</v>
      </c>
      <c r="L12" s="179" t="s">
        <v>195</v>
      </c>
      <c r="M12" s="178"/>
      <c r="N12" s="178"/>
      <c r="O12" s="181"/>
    </row>
    <row r="13" ht="34" customHeight="1" spans="1:15">
      <c r="A13" s="65" t="s">
        <v>120</v>
      </c>
      <c r="B13" s="67">
        <f>C13-0.2</f>
        <v>8.8</v>
      </c>
      <c r="C13" s="68">
        <v>9</v>
      </c>
      <c r="D13" s="67">
        <f>C13+0.2</f>
        <v>9.2</v>
      </c>
      <c r="E13" s="67">
        <f t="shared" ref="E13:G13" si="7">D13+0.4</f>
        <v>9.6</v>
      </c>
      <c r="F13" s="67">
        <f t="shared" si="7"/>
        <v>10</v>
      </c>
      <c r="G13" s="67">
        <f t="shared" si="7"/>
        <v>10.4</v>
      </c>
      <c r="H13" s="59"/>
      <c r="I13" s="178"/>
      <c r="J13" s="179" t="s">
        <v>196</v>
      </c>
      <c r="K13" s="179" t="s">
        <v>196</v>
      </c>
      <c r="L13" s="179" t="s">
        <v>196</v>
      </c>
      <c r="M13" s="178"/>
      <c r="N13" s="178"/>
      <c r="O13" s="181"/>
    </row>
    <row r="14" ht="34" customHeight="1" spans="1:15">
      <c r="A14" s="63" t="s">
        <v>121</v>
      </c>
      <c r="B14" s="67">
        <f>C14-0.8</f>
        <v>30.2</v>
      </c>
      <c r="C14" s="68">
        <v>31</v>
      </c>
      <c r="D14" s="67">
        <f t="shared" ref="D14:G14" si="8">C14+0.8</f>
        <v>31.8</v>
      </c>
      <c r="E14" s="67">
        <f t="shared" si="8"/>
        <v>32.6</v>
      </c>
      <c r="F14" s="67">
        <f t="shared" si="8"/>
        <v>33.4</v>
      </c>
      <c r="G14" s="67">
        <f t="shared" si="8"/>
        <v>34.2</v>
      </c>
      <c r="H14" s="59"/>
      <c r="I14" s="178"/>
      <c r="J14" s="179" t="s">
        <v>197</v>
      </c>
      <c r="K14" s="179" t="s">
        <v>196</v>
      </c>
      <c r="L14" s="179" t="s">
        <v>196</v>
      </c>
      <c r="M14" s="178"/>
      <c r="N14" s="178"/>
      <c r="O14" s="181"/>
    </row>
    <row r="15" ht="34" customHeight="1" spans="1:15">
      <c r="A15" s="63" t="s">
        <v>122</v>
      </c>
      <c r="B15" s="67">
        <f>C15-0.75</f>
        <v>22.25</v>
      </c>
      <c r="C15" s="68">
        <v>23</v>
      </c>
      <c r="D15" s="67">
        <f t="shared" ref="D15:G15" si="9">C15+0.75</f>
        <v>23.75</v>
      </c>
      <c r="E15" s="67">
        <f t="shared" si="9"/>
        <v>24.5</v>
      </c>
      <c r="F15" s="67">
        <f t="shared" si="9"/>
        <v>25.25</v>
      </c>
      <c r="G15" s="67">
        <f t="shared" si="9"/>
        <v>26</v>
      </c>
      <c r="H15" s="59"/>
      <c r="I15" s="178"/>
      <c r="J15" s="179" t="s">
        <v>198</v>
      </c>
      <c r="K15" s="179" t="s">
        <v>199</v>
      </c>
      <c r="L15" s="179" t="s">
        <v>186</v>
      </c>
      <c r="M15" s="178"/>
      <c r="N15" s="178"/>
      <c r="O15" s="181"/>
    </row>
    <row r="16" ht="34" customHeight="1" spans="1:15">
      <c r="A16" s="63" t="s">
        <v>123</v>
      </c>
      <c r="B16" s="67">
        <v>13</v>
      </c>
      <c r="C16" s="67"/>
      <c r="D16" s="64">
        <f>B16+1</f>
        <v>14</v>
      </c>
      <c r="E16" s="64"/>
      <c r="F16" s="64">
        <v>15</v>
      </c>
      <c r="G16" s="64">
        <v>15</v>
      </c>
      <c r="H16" s="59"/>
      <c r="I16" s="178"/>
      <c r="J16" s="179" t="s">
        <v>200</v>
      </c>
      <c r="K16" s="179" t="s">
        <v>188</v>
      </c>
      <c r="L16" s="179" t="s">
        <v>186</v>
      </c>
      <c r="M16" s="178"/>
      <c r="N16" s="178"/>
      <c r="O16" s="181"/>
    </row>
    <row r="17" ht="34" customHeight="1" spans="1:15">
      <c r="A17" s="69" t="s">
        <v>124</v>
      </c>
      <c r="B17" s="70">
        <f>4.7</f>
        <v>4.7</v>
      </c>
      <c r="C17" s="70">
        <v>5</v>
      </c>
      <c r="D17" s="70">
        <v>5.3</v>
      </c>
      <c r="E17" s="70">
        <v>5.6</v>
      </c>
      <c r="F17" s="70">
        <v>5.9</v>
      </c>
      <c r="G17" s="70">
        <f>F17+0.2</f>
        <v>6.1</v>
      </c>
      <c r="H17" s="59"/>
      <c r="I17" s="178"/>
      <c r="J17" s="178" t="s">
        <v>201</v>
      </c>
      <c r="K17" s="179" t="s">
        <v>202</v>
      </c>
      <c r="L17" s="179" t="s">
        <v>203</v>
      </c>
      <c r="M17" s="178"/>
      <c r="N17" s="178"/>
      <c r="O17" s="181"/>
    </row>
    <row r="18" ht="34" customHeight="1" spans="1:15">
      <c r="A18" s="71" t="s">
        <v>125</v>
      </c>
      <c r="B18" s="72">
        <v>15.2</v>
      </c>
      <c r="C18" s="72">
        <v>16</v>
      </c>
      <c r="D18" s="72">
        <v>16.8</v>
      </c>
      <c r="E18" s="72">
        <v>17.5</v>
      </c>
      <c r="F18" s="72">
        <v>18.5</v>
      </c>
      <c r="G18" s="72">
        <v>19.2</v>
      </c>
      <c r="H18" s="59"/>
      <c r="I18" s="178"/>
      <c r="J18" s="178" t="s">
        <v>201</v>
      </c>
      <c r="K18" s="179" t="s">
        <v>190</v>
      </c>
      <c r="L18" s="179" t="s">
        <v>204</v>
      </c>
      <c r="M18" s="178"/>
      <c r="N18" s="178"/>
      <c r="O18" s="181"/>
    </row>
    <row r="19" ht="29.1" customHeight="1" spans="1:15">
      <c r="A19" s="71" t="s">
        <v>126</v>
      </c>
      <c r="B19" s="73">
        <f>C19</f>
        <v>5</v>
      </c>
      <c r="C19" s="74">
        <f>D19</f>
        <v>5</v>
      </c>
      <c r="D19" s="74">
        <v>5</v>
      </c>
      <c r="E19" s="73">
        <f t="shared" ref="E19:G19" si="10">D19</f>
        <v>5</v>
      </c>
      <c r="F19" s="73">
        <f t="shared" si="10"/>
        <v>5</v>
      </c>
      <c r="G19" s="73">
        <f t="shared" si="10"/>
        <v>5</v>
      </c>
      <c r="H19" s="59"/>
      <c r="I19" s="97"/>
      <c r="J19" s="178" t="s">
        <v>201</v>
      </c>
      <c r="K19" s="179" t="s">
        <v>186</v>
      </c>
      <c r="L19" s="179" t="s">
        <v>186</v>
      </c>
      <c r="M19" s="97"/>
      <c r="N19" s="97"/>
      <c r="O19" s="182"/>
    </row>
    <row r="20" ht="29.1" customHeight="1" spans="1:15">
      <c r="A20" s="71" t="s">
        <v>127</v>
      </c>
      <c r="B20" s="73">
        <f>C20</f>
        <v>7</v>
      </c>
      <c r="C20" s="74">
        <v>7</v>
      </c>
      <c r="D20" s="74">
        <f t="shared" ref="D20:G20" si="11">C20</f>
        <v>7</v>
      </c>
      <c r="E20" s="73">
        <f t="shared" si="11"/>
        <v>7</v>
      </c>
      <c r="F20" s="73">
        <f t="shared" si="11"/>
        <v>7</v>
      </c>
      <c r="G20" s="73">
        <f t="shared" si="11"/>
        <v>7</v>
      </c>
      <c r="H20" s="59"/>
      <c r="I20" s="97"/>
      <c r="J20" s="178" t="s">
        <v>205</v>
      </c>
      <c r="K20" s="179" t="s">
        <v>186</v>
      </c>
      <c r="L20" s="179" t="s">
        <v>206</v>
      </c>
      <c r="M20" s="97"/>
      <c r="N20" s="97"/>
      <c r="O20" s="182"/>
    </row>
    <row r="21" ht="29.1" customHeight="1" spans="1:15">
      <c r="A21" s="63" t="s">
        <v>128</v>
      </c>
      <c r="B21" s="68">
        <v>6</v>
      </c>
      <c r="C21" s="68">
        <v>6</v>
      </c>
      <c r="D21" s="68">
        <v>6</v>
      </c>
      <c r="E21" s="68">
        <v>6</v>
      </c>
      <c r="F21" s="68">
        <v>6</v>
      </c>
      <c r="G21" s="68">
        <v>6</v>
      </c>
      <c r="H21" s="59"/>
      <c r="I21" s="97"/>
      <c r="J21" s="178" t="s">
        <v>207</v>
      </c>
      <c r="K21" s="178" t="s">
        <v>208</v>
      </c>
      <c r="L21" s="178" t="s">
        <v>207</v>
      </c>
      <c r="M21" s="97"/>
      <c r="N21" s="97"/>
      <c r="O21" s="182"/>
    </row>
    <row r="22" ht="29.1" customHeight="1" spans="1:15">
      <c r="A22" s="75"/>
      <c r="B22" s="76"/>
      <c r="C22" s="77"/>
      <c r="D22" s="78"/>
      <c r="E22" s="77"/>
      <c r="F22" s="77"/>
      <c r="G22" s="77"/>
      <c r="H22" s="59"/>
      <c r="I22" s="97"/>
      <c r="J22" s="97"/>
      <c r="K22" s="97"/>
      <c r="L22" s="97"/>
      <c r="M22" s="97"/>
      <c r="N22" s="97"/>
      <c r="O22" s="182"/>
    </row>
    <row r="23" ht="29.1" customHeight="1" spans="1:15">
      <c r="A23" s="79"/>
      <c r="B23" s="80"/>
      <c r="C23" s="81"/>
      <c r="D23" s="81"/>
      <c r="E23" s="81"/>
      <c r="F23" s="81"/>
      <c r="G23" s="82"/>
      <c r="H23" s="59"/>
      <c r="I23" s="97"/>
      <c r="J23" s="97"/>
      <c r="K23" s="97"/>
      <c r="L23" s="97"/>
      <c r="M23" s="97"/>
      <c r="N23" s="97"/>
      <c r="O23" s="182"/>
    </row>
    <row r="24" ht="29.1" customHeight="1" spans="1:15">
      <c r="A24" s="83"/>
      <c r="B24" s="84"/>
      <c r="C24" s="85"/>
      <c r="D24" s="85"/>
      <c r="E24" s="86"/>
      <c r="F24" s="86"/>
      <c r="G24" s="87"/>
      <c r="H24" s="88"/>
      <c r="I24" s="98"/>
      <c r="J24" s="99"/>
      <c r="K24" s="100"/>
      <c r="L24" s="100"/>
      <c r="M24" s="99"/>
      <c r="N24" s="99"/>
      <c r="O24" s="183"/>
    </row>
    <row r="25" ht="15" spans="1:15">
      <c r="A25" s="89" t="s">
        <v>90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</row>
    <row r="26" ht="14.25" spans="1:15">
      <c r="A26" s="50" t="s">
        <v>129</v>
      </c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</row>
    <row r="27" ht="14.25" spans="1:14">
      <c r="A27" s="90" t="s">
        <v>130</v>
      </c>
      <c r="B27" s="90"/>
      <c r="C27" s="90"/>
      <c r="D27" s="90"/>
      <c r="E27" s="90"/>
      <c r="F27" s="90"/>
      <c r="G27" s="90"/>
      <c r="H27" s="90"/>
      <c r="I27" s="89" t="s">
        <v>180</v>
      </c>
      <c r="J27" s="102"/>
      <c r="K27" s="89" t="s">
        <v>132</v>
      </c>
      <c r="L27" s="89" t="s">
        <v>132</v>
      </c>
      <c r="M27" s="89"/>
      <c r="N27" s="89" t="s">
        <v>133</v>
      </c>
    </row>
    <row r="28" ht="18.95" customHeight="1" spans="1:1">
      <c r="A28" s="50" t="s">
        <v>134</v>
      </c>
    </row>
  </sheetData>
  <mergeCells count="10">
    <mergeCell ref="A1:O1"/>
    <mergeCell ref="B2:C2"/>
    <mergeCell ref="E2:G2"/>
    <mergeCell ref="J2:O2"/>
    <mergeCell ref="B3:G3"/>
    <mergeCell ref="I3:O3"/>
    <mergeCell ref="B16:C16"/>
    <mergeCell ref="D16:E16"/>
    <mergeCell ref="A3:A5"/>
    <mergeCell ref="H2:H2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zoomScalePageLayoutView="125" workbookViewId="0">
      <selection activeCell="M13" sqref="M13"/>
    </sheetView>
  </sheetViews>
  <sheetFormatPr defaultColWidth="10.125" defaultRowHeight="14.25"/>
  <cols>
    <col min="1" max="1" width="9.625" style="103" customWidth="1"/>
    <col min="2" max="2" width="11.125" style="103" customWidth="1"/>
    <col min="3" max="3" width="9.125" style="103" customWidth="1"/>
    <col min="4" max="4" width="9.5" style="103" customWidth="1"/>
    <col min="5" max="5" width="11.4166666666667" style="103" customWidth="1"/>
    <col min="6" max="6" width="10.375" style="103" customWidth="1"/>
    <col min="7" max="7" width="9.5" style="103" customWidth="1"/>
    <col min="8" max="8" width="9.125" style="103" customWidth="1"/>
    <col min="9" max="9" width="8.125" style="103" customWidth="1"/>
    <col min="10" max="10" width="10.5" style="103" customWidth="1"/>
    <col min="11" max="11" width="12.125" style="103" customWidth="1"/>
    <col min="12" max="16384" width="10.125" style="103"/>
  </cols>
  <sheetData>
    <row r="1" ht="26.25" spans="1:11">
      <c r="A1" s="104" t="s">
        <v>209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>
      <c r="A2" s="105" t="s">
        <v>18</v>
      </c>
      <c r="B2" s="106" t="s">
        <v>19</v>
      </c>
      <c r="C2" s="106"/>
      <c r="D2" s="107" t="s">
        <v>27</v>
      </c>
      <c r="E2" s="108" t="s">
        <v>28</v>
      </c>
      <c r="F2" s="109" t="s">
        <v>210</v>
      </c>
      <c r="G2" s="110" t="s">
        <v>34</v>
      </c>
      <c r="H2" s="110"/>
      <c r="I2" s="137" t="s">
        <v>22</v>
      </c>
      <c r="J2" s="110" t="str">
        <f>中期!I2</f>
        <v>济宁盛锦翔服装有限公司</v>
      </c>
      <c r="K2" s="160"/>
    </row>
    <row r="3" spans="1:11">
      <c r="A3" s="111" t="s">
        <v>40</v>
      </c>
      <c r="B3" s="112">
        <v>3600</v>
      </c>
      <c r="C3" s="112"/>
      <c r="D3" s="113" t="s">
        <v>211</v>
      </c>
      <c r="E3" s="114">
        <f>中期!F4</f>
        <v>45843</v>
      </c>
      <c r="F3" s="115"/>
      <c r="G3" s="115"/>
      <c r="H3" s="116" t="s">
        <v>212</v>
      </c>
      <c r="I3" s="116"/>
      <c r="J3" s="116"/>
      <c r="K3" s="161"/>
    </row>
    <row r="4" spans="1:11">
      <c r="A4" s="117" t="s">
        <v>37</v>
      </c>
      <c r="B4" s="112">
        <v>5</v>
      </c>
      <c r="C4" s="112">
        <v>6</v>
      </c>
      <c r="D4" s="118" t="s">
        <v>213</v>
      </c>
      <c r="E4" s="115"/>
      <c r="F4" s="115"/>
      <c r="G4" s="115"/>
      <c r="H4" s="118" t="s">
        <v>214</v>
      </c>
      <c r="I4" s="118"/>
      <c r="J4" s="131" t="s">
        <v>31</v>
      </c>
      <c r="K4" s="162" t="s">
        <v>32</v>
      </c>
    </row>
    <row r="5" spans="1:11">
      <c r="A5" s="117" t="s">
        <v>215</v>
      </c>
      <c r="B5" s="112">
        <v>3600</v>
      </c>
      <c r="C5" s="112"/>
      <c r="D5" s="113" t="s">
        <v>216</v>
      </c>
      <c r="E5" s="113" t="s">
        <v>217</v>
      </c>
      <c r="F5" s="113" t="s">
        <v>218</v>
      </c>
      <c r="G5" s="113" t="s">
        <v>219</v>
      </c>
      <c r="H5" s="118" t="s">
        <v>220</v>
      </c>
      <c r="I5" s="118"/>
      <c r="J5" s="131" t="s">
        <v>31</v>
      </c>
      <c r="K5" s="162" t="s">
        <v>32</v>
      </c>
    </row>
    <row r="6" spans="1:11">
      <c r="A6" s="119" t="s">
        <v>221</v>
      </c>
      <c r="B6" s="120">
        <v>200</v>
      </c>
      <c r="C6" s="120"/>
      <c r="D6" s="121" t="s">
        <v>222</v>
      </c>
      <c r="E6" s="122"/>
      <c r="F6" s="123">
        <v>3600</v>
      </c>
      <c r="G6" s="121"/>
      <c r="H6" s="124" t="s">
        <v>223</v>
      </c>
      <c r="I6" s="124"/>
      <c r="J6" s="123" t="s">
        <v>31</v>
      </c>
      <c r="K6" s="163" t="s">
        <v>32</v>
      </c>
    </row>
    <row r="7" ht="15" spans="1:11">
      <c r="A7" s="125"/>
      <c r="B7" s="126"/>
      <c r="C7" s="126"/>
      <c r="D7" s="125"/>
      <c r="E7" s="126"/>
      <c r="F7" s="127"/>
      <c r="G7" s="125"/>
      <c r="H7" s="127"/>
      <c r="I7" s="126"/>
      <c r="J7" s="126"/>
      <c r="K7" s="126"/>
    </row>
    <row r="8" spans="1:11">
      <c r="A8" s="128" t="s">
        <v>224</v>
      </c>
      <c r="B8" s="109" t="s">
        <v>225</v>
      </c>
      <c r="C8" s="109" t="s">
        <v>226</v>
      </c>
      <c r="D8" s="109" t="s">
        <v>227</v>
      </c>
      <c r="E8" s="109" t="s">
        <v>228</v>
      </c>
      <c r="F8" s="109" t="s">
        <v>229</v>
      </c>
      <c r="G8" s="129"/>
      <c r="H8" s="130"/>
      <c r="I8" s="130"/>
      <c r="J8" s="130"/>
      <c r="K8" s="164"/>
    </row>
    <row r="9" spans="1:11">
      <c r="A9" s="117" t="s">
        <v>230</v>
      </c>
      <c r="B9" s="118"/>
      <c r="C9" s="131" t="s">
        <v>31</v>
      </c>
      <c r="D9" s="131" t="s">
        <v>32</v>
      </c>
      <c r="E9" s="113" t="s">
        <v>231</v>
      </c>
      <c r="F9" s="132" t="s">
        <v>232</v>
      </c>
      <c r="G9" s="133"/>
      <c r="H9" s="134"/>
      <c r="I9" s="134"/>
      <c r="J9" s="134"/>
      <c r="K9" s="165"/>
    </row>
    <row r="10" spans="1:11">
      <c r="A10" s="117" t="s">
        <v>233</v>
      </c>
      <c r="B10" s="118"/>
      <c r="C10" s="131" t="s">
        <v>31</v>
      </c>
      <c r="D10" s="131" t="s">
        <v>32</v>
      </c>
      <c r="E10" s="113" t="s">
        <v>234</v>
      </c>
      <c r="F10" s="132" t="s">
        <v>235</v>
      </c>
      <c r="G10" s="133" t="s">
        <v>236</v>
      </c>
      <c r="H10" s="134"/>
      <c r="I10" s="134"/>
      <c r="J10" s="134"/>
      <c r="K10" s="165"/>
    </row>
    <row r="11" spans="1:11">
      <c r="A11" s="135" t="s">
        <v>142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66"/>
    </row>
    <row r="12" spans="1:11">
      <c r="A12" s="111" t="s">
        <v>52</v>
      </c>
      <c r="B12" s="131" t="s">
        <v>48</v>
      </c>
      <c r="C12" s="131" t="s">
        <v>49</v>
      </c>
      <c r="D12" s="132"/>
      <c r="E12" s="113" t="s">
        <v>50</v>
      </c>
      <c r="F12" s="131" t="s">
        <v>48</v>
      </c>
      <c r="G12" s="131" t="s">
        <v>49</v>
      </c>
      <c r="H12" s="131"/>
      <c r="I12" s="113" t="s">
        <v>237</v>
      </c>
      <c r="J12" s="131" t="s">
        <v>48</v>
      </c>
      <c r="K12" s="162" t="s">
        <v>49</v>
      </c>
    </row>
    <row r="13" spans="1:11">
      <c r="A13" s="111" t="s">
        <v>55</v>
      </c>
      <c r="B13" s="131" t="s">
        <v>48</v>
      </c>
      <c r="C13" s="131" t="s">
        <v>49</v>
      </c>
      <c r="D13" s="132"/>
      <c r="E13" s="113" t="s">
        <v>60</v>
      </c>
      <c r="F13" s="131" t="s">
        <v>48</v>
      </c>
      <c r="G13" s="131" t="s">
        <v>49</v>
      </c>
      <c r="H13" s="131"/>
      <c r="I13" s="113" t="s">
        <v>238</v>
      </c>
      <c r="J13" s="131" t="s">
        <v>48</v>
      </c>
      <c r="K13" s="162" t="s">
        <v>49</v>
      </c>
    </row>
    <row r="14" ht="15" spans="1:11">
      <c r="A14" s="119" t="s">
        <v>239</v>
      </c>
      <c r="B14" s="123" t="s">
        <v>48</v>
      </c>
      <c r="C14" s="123" t="s">
        <v>49</v>
      </c>
      <c r="D14" s="122"/>
      <c r="E14" s="121" t="s">
        <v>240</v>
      </c>
      <c r="F14" s="123" t="s">
        <v>48</v>
      </c>
      <c r="G14" s="123" t="s">
        <v>49</v>
      </c>
      <c r="H14" s="123"/>
      <c r="I14" s="121" t="s">
        <v>241</v>
      </c>
      <c r="J14" s="123" t="s">
        <v>48</v>
      </c>
      <c r="K14" s="163" t="s">
        <v>49</v>
      </c>
    </row>
    <row r="15" ht="15" spans="1:11">
      <c r="A15" s="125"/>
      <c r="B15" s="127"/>
      <c r="C15" s="127"/>
      <c r="D15" s="126"/>
      <c r="E15" s="125"/>
      <c r="F15" s="127"/>
      <c r="G15" s="127"/>
      <c r="H15" s="127"/>
      <c r="I15" s="125"/>
      <c r="J15" s="127"/>
      <c r="K15" s="127"/>
    </row>
    <row r="16" spans="1:11">
      <c r="A16" s="105" t="s">
        <v>242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67"/>
    </row>
    <row r="17" spans="1:11">
      <c r="A17" s="117" t="s">
        <v>243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68"/>
    </row>
    <row r="18" spans="1:11">
      <c r="A18" s="117" t="s">
        <v>244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68"/>
    </row>
    <row r="19" spans="1:11">
      <c r="A19" s="138" t="s">
        <v>245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2"/>
    </row>
    <row r="20" spans="1:11">
      <c r="A20" s="139" t="s">
        <v>246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69"/>
    </row>
    <row r="21" spans="1:11">
      <c r="A21" s="139" t="s">
        <v>247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69"/>
    </row>
    <row r="22" spans="1:11">
      <c r="A22" s="139" t="s">
        <v>248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69"/>
    </row>
    <row r="23" spans="1:11">
      <c r="A23" s="141" t="s">
        <v>249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70"/>
    </row>
    <row r="24" spans="1:11">
      <c r="A24" s="117" t="s">
        <v>89</v>
      </c>
      <c r="B24" s="118"/>
      <c r="C24" s="131" t="s">
        <v>31</v>
      </c>
      <c r="D24" s="131" t="s">
        <v>32</v>
      </c>
      <c r="E24" s="116"/>
      <c r="F24" s="116"/>
      <c r="G24" s="116"/>
      <c r="H24" s="116"/>
      <c r="I24" s="116"/>
      <c r="J24" s="116"/>
      <c r="K24" s="161"/>
    </row>
    <row r="25" ht="15" spans="1:11">
      <c r="A25" s="143" t="s">
        <v>250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71"/>
    </row>
    <row r="26" ht="15" spans="1:1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spans="1:11">
      <c r="A27" s="146" t="s">
        <v>251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72"/>
    </row>
    <row r="28" spans="1:11">
      <c r="A28" s="148" t="s">
        <v>252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73"/>
    </row>
    <row r="29" spans="1:11">
      <c r="A29" s="148" t="s">
        <v>253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73"/>
    </row>
    <row r="30" spans="1:11">
      <c r="A30" s="148" t="s">
        <v>254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73"/>
    </row>
    <row r="31" spans="1:11">
      <c r="A31" s="148"/>
      <c r="B31" s="149"/>
      <c r="C31" s="149"/>
      <c r="D31" s="149"/>
      <c r="E31" s="149"/>
      <c r="F31" s="149"/>
      <c r="G31" s="149"/>
      <c r="H31" s="149"/>
      <c r="I31" s="149"/>
      <c r="J31" s="149"/>
      <c r="K31" s="173"/>
    </row>
    <row r="32" spans="1:11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73"/>
    </row>
    <row r="33" ht="23.1" customHeight="1" spans="1:11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73"/>
    </row>
    <row r="34" ht="23.1" customHeight="1" spans="1:11">
      <c r="A34" s="150"/>
      <c r="B34" s="140"/>
      <c r="C34" s="140"/>
      <c r="D34" s="140"/>
      <c r="E34" s="140"/>
      <c r="F34" s="140"/>
      <c r="G34" s="140"/>
      <c r="H34" s="140"/>
      <c r="I34" s="140"/>
      <c r="J34" s="140"/>
      <c r="K34" s="169"/>
    </row>
    <row r="35" ht="23.1" customHeight="1" spans="1:11">
      <c r="A35" s="151"/>
      <c r="B35" s="152"/>
      <c r="C35" s="152"/>
      <c r="D35" s="152"/>
      <c r="E35" s="152"/>
      <c r="F35" s="152"/>
      <c r="G35" s="152"/>
      <c r="H35" s="152"/>
      <c r="I35" s="152"/>
      <c r="J35" s="152"/>
      <c r="K35" s="174"/>
    </row>
    <row r="36" ht="18.75" customHeight="1" spans="1:11">
      <c r="A36" s="153" t="s">
        <v>255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75"/>
    </row>
    <row r="37" ht="18.75" customHeight="1" spans="1:11">
      <c r="A37" s="117" t="s">
        <v>256</v>
      </c>
      <c r="B37" s="118"/>
      <c r="C37" s="118"/>
      <c r="D37" s="116" t="s">
        <v>257</v>
      </c>
      <c r="E37" s="116"/>
      <c r="F37" s="155" t="s">
        <v>258</v>
      </c>
      <c r="G37" s="156"/>
      <c r="H37" s="118" t="s">
        <v>259</v>
      </c>
      <c r="I37" s="118"/>
      <c r="J37" s="118" t="s">
        <v>260</v>
      </c>
      <c r="K37" s="168"/>
    </row>
    <row r="38" ht="18.75" customHeight="1" spans="1:11">
      <c r="A38" s="117" t="s">
        <v>90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68"/>
    </row>
    <row r="39" ht="30.95" customHeight="1" spans="1:11">
      <c r="A39" s="117" t="s">
        <v>261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68"/>
    </row>
    <row r="40" ht="18.75" customHeight="1" spans="1:11">
      <c r="A40" s="117"/>
      <c r="B40" s="118"/>
      <c r="C40" s="118"/>
      <c r="D40" s="118"/>
      <c r="E40" s="118"/>
      <c r="F40" s="118"/>
      <c r="G40" s="118"/>
      <c r="H40" s="118"/>
      <c r="I40" s="118"/>
      <c r="J40" s="118"/>
      <c r="K40" s="168"/>
    </row>
    <row r="41" ht="32.1" customHeight="1" spans="1:11">
      <c r="A41" s="119" t="s">
        <v>98</v>
      </c>
      <c r="B41" s="157" t="s">
        <v>262</v>
      </c>
      <c r="C41" s="157"/>
      <c r="D41" s="121" t="s">
        <v>263</v>
      </c>
      <c r="E41" s="122"/>
      <c r="F41" s="121" t="s">
        <v>102</v>
      </c>
      <c r="G41" s="158">
        <v>45847</v>
      </c>
      <c r="H41" s="159" t="s">
        <v>103</v>
      </c>
      <c r="I41" s="159"/>
      <c r="J41" s="157" t="s">
        <v>104</v>
      </c>
      <c r="K41" s="176"/>
    </row>
    <row r="42" ht="16.5" customHeight="1"/>
    <row r="43" ht="16.5" customHeight="1"/>
    <row r="44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36</xdr:row>
                    <xdr:rowOff>0</xdr:rowOff>
                  </from>
                  <to>
                    <xdr:col>6</xdr:col>
                    <xdr:colOff>447675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36</xdr:row>
                    <xdr:rowOff>0</xdr:rowOff>
                  </from>
                  <to>
                    <xdr:col>8</xdr:col>
                    <xdr:colOff>485775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292100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647700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zoomScale="90" zoomScaleNormal="90" topLeftCell="A18" workbookViewId="0">
      <selection activeCell="J23" sqref="J23"/>
    </sheetView>
  </sheetViews>
  <sheetFormatPr defaultColWidth="9" defaultRowHeight="26.1" customHeight="1"/>
  <cols>
    <col min="1" max="1" width="27.775" style="50" customWidth="1"/>
    <col min="2" max="2" width="7.41666666666667" style="50" customWidth="1"/>
    <col min="3" max="6" width="9.375" style="50" customWidth="1"/>
    <col min="7" max="7" width="11.2" style="50" customWidth="1"/>
    <col min="8" max="8" width="2.40833333333333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ht="30" customHeight="1" spans="1:14">
      <c r="A1" s="51" t="s">
        <v>107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.1" customHeight="1" spans="1:14">
      <c r="A2" s="53" t="s">
        <v>27</v>
      </c>
      <c r="B2" s="54" t="s">
        <v>28</v>
      </c>
      <c r="C2" s="54"/>
      <c r="D2" s="55" t="s">
        <v>33</v>
      </c>
      <c r="E2" s="54" t="s">
        <v>34</v>
      </c>
      <c r="F2" s="54"/>
      <c r="G2" s="54"/>
      <c r="H2" s="56"/>
      <c r="I2" s="91" t="s">
        <v>22</v>
      </c>
      <c r="J2" s="54" t="str">
        <f>尾期!J2</f>
        <v>济宁盛锦翔服装有限公司</v>
      </c>
      <c r="K2" s="54"/>
      <c r="L2" s="54"/>
      <c r="M2" s="54"/>
      <c r="N2" s="92"/>
    </row>
    <row r="3" ht="29.1" customHeight="1" spans="1:14">
      <c r="A3" s="57" t="s">
        <v>108</v>
      </c>
      <c r="B3" s="58" t="s">
        <v>109</v>
      </c>
      <c r="C3" s="58"/>
      <c r="D3" s="58"/>
      <c r="E3" s="58"/>
      <c r="F3" s="58"/>
      <c r="G3" s="58"/>
      <c r="H3" s="59"/>
      <c r="I3" s="58" t="s">
        <v>110</v>
      </c>
      <c r="J3" s="58"/>
      <c r="K3" s="58"/>
      <c r="L3" s="58"/>
      <c r="M3" s="58"/>
      <c r="N3" s="93"/>
    </row>
    <row r="4" ht="29.1" customHeight="1" spans="1:14">
      <c r="A4" s="57"/>
      <c r="B4" s="60" t="s">
        <v>73</v>
      </c>
      <c r="C4" s="60" t="s">
        <v>74</v>
      </c>
      <c r="D4" s="60" t="s">
        <v>75</v>
      </c>
      <c r="E4" s="60" t="s">
        <v>76</v>
      </c>
      <c r="F4" s="60" t="s">
        <v>77</v>
      </c>
      <c r="G4" s="60" t="s">
        <v>78</v>
      </c>
      <c r="H4" s="59"/>
      <c r="I4" s="60" t="s">
        <v>73</v>
      </c>
      <c r="J4" s="60" t="s">
        <v>74</v>
      </c>
      <c r="K4" s="60" t="s">
        <v>75</v>
      </c>
      <c r="L4" s="60" t="s">
        <v>76</v>
      </c>
      <c r="M4" s="60" t="s">
        <v>77</v>
      </c>
      <c r="N4" s="60" t="s">
        <v>78</v>
      </c>
    </row>
    <row r="5" ht="29.1" customHeight="1" spans="1:14">
      <c r="A5" s="57"/>
      <c r="B5" s="61"/>
      <c r="C5" s="61"/>
      <c r="D5" s="62"/>
      <c r="E5" s="61"/>
      <c r="F5" s="61"/>
      <c r="G5" s="61"/>
      <c r="H5" s="59"/>
      <c r="I5" s="94" t="s">
        <v>81</v>
      </c>
      <c r="J5" s="94" t="s">
        <v>83</v>
      </c>
      <c r="K5" s="94" t="s">
        <v>82</v>
      </c>
      <c r="L5" s="94" t="s">
        <v>80</v>
      </c>
      <c r="M5" s="94" t="s">
        <v>158</v>
      </c>
      <c r="N5" s="95" t="s">
        <v>80</v>
      </c>
    </row>
    <row r="6" ht="29.1" customHeight="1" spans="1:14">
      <c r="A6" s="63" t="s">
        <v>111</v>
      </c>
      <c r="B6" s="64">
        <f t="shared" ref="B6:B9" si="0">C6-4</f>
        <v>47</v>
      </c>
      <c r="C6" s="64">
        <v>51</v>
      </c>
      <c r="D6" s="64">
        <f t="shared" ref="D6:G6" si="1">C6+4</f>
        <v>55</v>
      </c>
      <c r="E6" s="64">
        <f t="shared" si="1"/>
        <v>59</v>
      </c>
      <c r="F6" s="64">
        <f t="shared" si="1"/>
        <v>63</v>
      </c>
      <c r="G6" s="64">
        <f t="shared" si="1"/>
        <v>67</v>
      </c>
      <c r="H6" s="59"/>
      <c r="I6" s="96" t="s">
        <v>264</v>
      </c>
      <c r="J6" s="96" t="s">
        <v>265</v>
      </c>
      <c r="K6" s="96" t="s">
        <v>266</v>
      </c>
      <c r="L6" s="96" t="s">
        <v>266</v>
      </c>
      <c r="M6" s="96" t="s">
        <v>190</v>
      </c>
      <c r="N6" s="96" t="s">
        <v>266</v>
      </c>
    </row>
    <row r="7" ht="29.1" customHeight="1" spans="1:14">
      <c r="A7" s="63" t="s">
        <v>112</v>
      </c>
      <c r="B7" s="64">
        <f t="shared" si="0"/>
        <v>82</v>
      </c>
      <c r="C7" s="60">
        <v>86</v>
      </c>
      <c r="D7" s="64">
        <f t="shared" ref="D7:D9" si="2">C7+4</f>
        <v>90</v>
      </c>
      <c r="E7" s="64">
        <f t="shared" ref="E7:G7" si="3">D7+6</f>
        <v>96</v>
      </c>
      <c r="F7" s="64">
        <f t="shared" si="3"/>
        <v>102</v>
      </c>
      <c r="G7" s="64">
        <f t="shared" si="3"/>
        <v>108</v>
      </c>
      <c r="H7" s="59"/>
      <c r="I7" s="96" t="s">
        <v>267</v>
      </c>
      <c r="J7" s="96" t="s">
        <v>268</v>
      </c>
      <c r="K7" s="96" t="s">
        <v>269</v>
      </c>
      <c r="L7" s="96" t="s">
        <v>270</v>
      </c>
      <c r="M7" s="96" t="s">
        <v>269</v>
      </c>
      <c r="N7" s="96" t="s">
        <v>271</v>
      </c>
    </row>
    <row r="8" ht="29.1" customHeight="1" spans="1:14">
      <c r="A8" s="65" t="s">
        <v>113</v>
      </c>
      <c r="B8" s="64">
        <f t="shared" si="0"/>
        <v>82</v>
      </c>
      <c r="C8" s="60">
        <v>86</v>
      </c>
      <c r="D8" s="64">
        <f t="shared" si="2"/>
        <v>90</v>
      </c>
      <c r="E8" s="64">
        <f t="shared" ref="E8:G8" si="4">D8+6</f>
        <v>96</v>
      </c>
      <c r="F8" s="64">
        <f t="shared" si="4"/>
        <v>102</v>
      </c>
      <c r="G8" s="64">
        <f t="shared" si="4"/>
        <v>108</v>
      </c>
      <c r="H8" s="59"/>
      <c r="I8" s="96" t="s">
        <v>190</v>
      </c>
      <c r="J8" s="96" t="s">
        <v>265</v>
      </c>
      <c r="K8" s="96" t="s">
        <v>190</v>
      </c>
      <c r="L8" s="96" t="s">
        <v>190</v>
      </c>
      <c r="M8" s="96" t="s">
        <v>190</v>
      </c>
      <c r="N8" s="96" t="s">
        <v>190</v>
      </c>
    </row>
    <row r="9" ht="34" customHeight="1" spans="1:14">
      <c r="A9" s="66" t="s">
        <v>114</v>
      </c>
      <c r="B9" s="64">
        <f t="shared" si="0"/>
        <v>72</v>
      </c>
      <c r="C9" s="60">
        <v>76</v>
      </c>
      <c r="D9" s="64">
        <f t="shared" si="2"/>
        <v>80</v>
      </c>
      <c r="E9" s="64">
        <f t="shared" ref="E9:G9" si="5">D9+6</f>
        <v>86</v>
      </c>
      <c r="F9" s="64">
        <f t="shared" si="5"/>
        <v>92</v>
      </c>
      <c r="G9" s="64">
        <f t="shared" si="5"/>
        <v>98</v>
      </c>
      <c r="H9" s="59"/>
      <c r="I9" s="96" t="s">
        <v>183</v>
      </c>
      <c r="J9" s="96" t="s">
        <v>266</v>
      </c>
      <c r="K9" s="96" t="s">
        <v>192</v>
      </c>
      <c r="L9" s="96" t="s">
        <v>183</v>
      </c>
      <c r="M9" s="96" t="s">
        <v>192</v>
      </c>
      <c r="N9" s="96" t="s">
        <v>183</v>
      </c>
    </row>
    <row r="10" ht="34" customHeight="1" spans="1:14">
      <c r="A10" s="63" t="s">
        <v>115</v>
      </c>
      <c r="B10" s="64">
        <f>C10-1.5</f>
        <v>45</v>
      </c>
      <c r="C10" s="60">
        <v>46.5</v>
      </c>
      <c r="D10" s="64">
        <f t="shared" ref="D10:G10" si="6">C10+1.5</f>
        <v>48</v>
      </c>
      <c r="E10" s="64">
        <f t="shared" si="6"/>
        <v>49.5</v>
      </c>
      <c r="F10" s="64">
        <f t="shared" si="6"/>
        <v>51</v>
      </c>
      <c r="G10" s="64">
        <f t="shared" si="6"/>
        <v>52.5</v>
      </c>
      <c r="H10" s="59"/>
      <c r="I10" s="96" t="s">
        <v>266</v>
      </c>
      <c r="J10" s="96" t="s">
        <v>272</v>
      </c>
      <c r="K10" s="96" t="s">
        <v>266</v>
      </c>
      <c r="L10" s="96" t="s">
        <v>269</v>
      </c>
      <c r="M10" s="96" t="s">
        <v>266</v>
      </c>
      <c r="N10" s="96" t="s">
        <v>266</v>
      </c>
    </row>
    <row r="11" ht="34" customHeight="1" spans="1:14">
      <c r="A11" s="63" t="s">
        <v>116</v>
      </c>
      <c r="B11" s="64">
        <f>C11-4.5</f>
        <v>59.5</v>
      </c>
      <c r="C11" s="64">
        <v>64</v>
      </c>
      <c r="D11" s="64">
        <f t="shared" ref="D11:G11" si="7">C11+4.5</f>
        <v>68.5</v>
      </c>
      <c r="E11" s="64">
        <f t="shared" si="7"/>
        <v>73</v>
      </c>
      <c r="F11" s="64">
        <f t="shared" si="7"/>
        <v>77.5</v>
      </c>
      <c r="G11" s="64">
        <f t="shared" si="7"/>
        <v>82</v>
      </c>
      <c r="H11" s="59"/>
      <c r="I11" s="96" t="s">
        <v>195</v>
      </c>
      <c r="J11" s="96" t="s">
        <v>266</v>
      </c>
      <c r="K11" s="96" t="s">
        <v>271</v>
      </c>
      <c r="L11" s="96" t="s">
        <v>195</v>
      </c>
      <c r="M11" s="96" t="s">
        <v>271</v>
      </c>
      <c r="N11" s="96" t="s">
        <v>195</v>
      </c>
    </row>
    <row r="12" ht="34" customHeight="1" spans="1:14">
      <c r="A12" s="63" t="s">
        <v>117</v>
      </c>
      <c r="B12" s="64">
        <f>C12-0.8</f>
        <v>16.7</v>
      </c>
      <c r="C12" s="60">
        <v>17.5</v>
      </c>
      <c r="D12" s="64">
        <f>C12+0.8</f>
        <v>18.3</v>
      </c>
      <c r="E12" s="64">
        <f t="shared" ref="E12:G12" si="8">D12+1.2</f>
        <v>19.5</v>
      </c>
      <c r="F12" s="64">
        <f t="shared" si="8"/>
        <v>20.7</v>
      </c>
      <c r="G12" s="64">
        <f t="shared" si="8"/>
        <v>21.9</v>
      </c>
      <c r="H12" s="59"/>
      <c r="I12" s="96" t="s">
        <v>268</v>
      </c>
      <c r="J12" s="96" t="s">
        <v>268</v>
      </c>
      <c r="K12" s="96" t="s">
        <v>268</v>
      </c>
      <c r="L12" s="96" t="s">
        <v>268</v>
      </c>
      <c r="M12" s="96" t="s">
        <v>268</v>
      </c>
      <c r="N12" s="96" t="s">
        <v>268</v>
      </c>
    </row>
    <row r="13" ht="34" customHeight="1" spans="1:14">
      <c r="A13" s="63" t="s">
        <v>118</v>
      </c>
      <c r="B13" s="64">
        <f>C13-0.65</f>
        <v>13.85</v>
      </c>
      <c r="C13" s="60">
        <v>14.5</v>
      </c>
      <c r="D13" s="64">
        <f>C13+0.65</f>
        <v>15.15</v>
      </c>
      <c r="E13" s="64">
        <f t="shared" ref="E13:G13" si="9">D13+0.9</f>
        <v>16.05</v>
      </c>
      <c r="F13" s="64">
        <f t="shared" si="9"/>
        <v>16.95</v>
      </c>
      <c r="G13" s="64">
        <f t="shared" si="9"/>
        <v>17.85</v>
      </c>
      <c r="H13" s="59"/>
      <c r="I13" s="96" t="s">
        <v>268</v>
      </c>
      <c r="J13" s="96" t="s">
        <v>197</v>
      </c>
      <c r="K13" s="96" t="s">
        <v>268</v>
      </c>
      <c r="L13" s="96" t="s">
        <v>268</v>
      </c>
      <c r="M13" s="96" t="s">
        <v>268</v>
      </c>
      <c r="N13" s="96" t="s">
        <v>268</v>
      </c>
    </row>
    <row r="14" ht="34" customHeight="1" spans="1:14">
      <c r="A14" s="65" t="s">
        <v>120</v>
      </c>
      <c r="B14" s="67">
        <f>C14-0.2</f>
        <v>8.8</v>
      </c>
      <c r="C14" s="68">
        <v>9</v>
      </c>
      <c r="D14" s="67">
        <f>C14+0.2</f>
        <v>9.2</v>
      </c>
      <c r="E14" s="67">
        <f t="shared" ref="E14:G14" si="10">D14+0.4</f>
        <v>9.6</v>
      </c>
      <c r="F14" s="67">
        <f t="shared" si="10"/>
        <v>10</v>
      </c>
      <c r="G14" s="67">
        <f t="shared" si="10"/>
        <v>10.4</v>
      </c>
      <c r="H14" s="59"/>
      <c r="I14" s="96" t="s">
        <v>266</v>
      </c>
      <c r="J14" s="96" t="s">
        <v>200</v>
      </c>
      <c r="K14" s="96" t="s">
        <v>269</v>
      </c>
      <c r="L14" s="96" t="s">
        <v>266</v>
      </c>
      <c r="M14" s="96" t="s">
        <v>269</v>
      </c>
      <c r="N14" s="96" t="s">
        <v>267</v>
      </c>
    </row>
    <row r="15" ht="34" customHeight="1" spans="1:14">
      <c r="A15" s="63" t="s">
        <v>121</v>
      </c>
      <c r="B15" s="67">
        <f>C15-0.8</f>
        <v>30.2</v>
      </c>
      <c r="C15" s="68">
        <v>31</v>
      </c>
      <c r="D15" s="67">
        <f t="shared" ref="D15:G15" si="11">C15+0.8</f>
        <v>31.8</v>
      </c>
      <c r="E15" s="67">
        <f t="shared" si="11"/>
        <v>32.6</v>
      </c>
      <c r="F15" s="67">
        <f t="shared" si="11"/>
        <v>33.4</v>
      </c>
      <c r="G15" s="67">
        <f t="shared" si="11"/>
        <v>34.2</v>
      </c>
      <c r="H15" s="59"/>
      <c r="I15" s="96" t="s">
        <v>273</v>
      </c>
      <c r="J15" s="97" t="s">
        <v>266</v>
      </c>
      <c r="K15" s="96" t="s">
        <v>274</v>
      </c>
      <c r="L15" s="96" t="s">
        <v>203</v>
      </c>
      <c r="M15" s="96" t="s">
        <v>274</v>
      </c>
      <c r="N15" s="96" t="s">
        <v>275</v>
      </c>
    </row>
    <row r="16" ht="34" customHeight="1" spans="1:14">
      <c r="A16" s="63" t="s">
        <v>122</v>
      </c>
      <c r="B16" s="67">
        <f>C16-0.75</f>
        <v>22.25</v>
      </c>
      <c r="C16" s="68">
        <v>23</v>
      </c>
      <c r="D16" s="67">
        <f t="shared" ref="D16:G16" si="12">C16+0.75</f>
        <v>23.75</v>
      </c>
      <c r="E16" s="67">
        <f t="shared" si="12"/>
        <v>24.5</v>
      </c>
      <c r="F16" s="67">
        <f t="shared" si="12"/>
        <v>25.25</v>
      </c>
      <c r="G16" s="67">
        <f t="shared" si="12"/>
        <v>26</v>
      </c>
      <c r="H16" s="59"/>
      <c r="I16" s="96" t="s">
        <v>271</v>
      </c>
      <c r="J16" s="97" t="s">
        <v>266</v>
      </c>
      <c r="K16" s="96" t="s">
        <v>190</v>
      </c>
      <c r="L16" s="96" t="s">
        <v>271</v>
      </c>
      <c r="M16" s="96" t="s">
        <v>190</v>
      </c>
      <c r="N16" s="96" t="s">
        <v>271</v>
      </c>
    </row>
    <row r="17" ht="34" customHeight="1" spans="1:14">
      <c r="A17" s="63" t="s">
        <v>123</v>
      </c>
      <c r="B17" s="67">
        <v>13</v>
      </c>
      <c r="C17" s="67"/>
      <c r="D17" s="64">
        <f>B17+1</f>
        <v>14</v>
      </c>
      <c r="E17" s="64"/>
      <c r="F17" s="64">
        <v>15</v>
      </c>
      <c r="G17" s="64">
        <v>15</v>
      </c>
      <c r="H17" s="59"/>
      <c r="I17" s="96" t="s">
        <v>267</v>
      </c>
      <c r="J17" s="97" t="s">
        <v>266</v>
      </c>
      <c r="K17" s="96" t="s">
        <v>267</v>
      </c>
      <c r="L17" s="96" t="s">
        <v>267</v>
      </c>
      <c r="M17" s="96" t="s">
        <v>266</v>
      </c>
      <c r="N17" s="96" t="s">
        <v>276</v>
      </c>
    </row>
    <row r="18" ht="34" customHeight="1" spans="1:14">
      <c r="A18" s="69" t="s">
        <v>124</v>
      </c>
      <c r="B18" s="70">
        <f>4.7</f>
        <v>4.7</v>
      </c>
      <c r="C18" s="70">
        <v>5</v>
      </c>
      <c r="D18" s="70">
        <v>5.3</v>
      </c>
      <c r="E18" s="70">
        <v>5.6</v>
      </c>
      <c r="F18" s="70">
        <v>5.9</v>
      </c>
      <c r="G18" s="70">
        <f>F18+0.2</f>
        <v>6.1</v>
      </c>
      <c r="H18" s="59"/>
      <c r="I18" s="96" t="s">
        <v>266</v>
      </c>
      <c r="J18" s="97" t="s">
        <v>205</v>
      </c>
      <c r="K18" s="96" t="s">
        <v>266</v>
      </c>
      <c r="L18" s="96" t="s">
        <v>270</v>
      </c>
      <c r="M18" s="96" t="s">
        <v>277</v>
      </c>
      <c r="N18" s="96" t="s">
        <v>270</v>
      </c>
    </row>
    <row r="19" ht="34" customHeight="1" spans="1:14">
      <c r="A19" s="71" t="s">
        <v>125</v>
      </c>
      <c r="B19" s="72">
        <v>15.2</v>
      </c>
      <c r="C19" s="72">
        <v>16</v>
      </c>
      <c r="D19" s="72">
        <v>16.8</v>
      </c>
      <c r="E19" s="72">
        <v>17.5</v>
      </c>
      <c r="F19" s="72">
        <v>18.5</v>
      </c>
      <c r="G19" s="72">
        <v>19.2</v>
      </c>
      <c r="H19" s="59"/>
      <c r="I19" s="97" t="s">
        <v>278</v>
      </c>
      <c r="J19" s="97" t="s">
        <v>278</v>
      </c>
      <c r="K19" s="97" t="s">
        <v>208</v>
      </c>
      <c r="L19" s="97" t="s">
        <v>278</v>
      </c>
      <c r="M19" s="97" t="s">
        <v>208</v>
      </c>
      <c r="N19" s="97" t="s">
        <v>278</v>
      </c>
    </row>
    <row r="20" ht="29.1" customHeight="1" spans="1:14">
      <c r="A20" s="71" t="s">
        <v>126</v>
      </c>
      <c r="B20" s="73">
        <f>C20</f>
        <v>5</v>
      </c>
      <c r="C20" s="74">
        <f>D20</f>
        <v>5</v>
      </c>
      <c r="D20" s="74">
        <v>5</v>
      </c>
      <c r="E20" s="73">
        <f t="shared" ref="E20:G20" si="13">D20</f>
        <v>5</v>
      </c>
      <c r="F20" s="73">
        <f t="shared" si="13"/>
        <v>5</v>
      </c>
      <c r="G20" s="73">
        <f t="shared" si="13"/>
        <v>5</v>
      </c>
      <c r="H20" s="59"/>
      <c r="I20" s="96" t="s">
        <v>269</v>
      </c>
      <c r="J20" s="96" t="s">
        <v>266</v>
      </c>
      <c r="K20" s="96" t="s">
        <v>200</v>
      </c>
      <c r="L20" s="96" t="s">
        <v>266</v>
      </c>
      <c r="M20" s="96" t="s">
        <v>277</v>
      </c>
      <c r="N20" s="96" t="s">
        <v>266</v>
      </c>
    </row>
    <row r="21" ht="29.1" customHeight="1" spans="1:14">
      <c r="A21" s="71" t="s">
        <v>127</v>
      </c>
      <c r="B21" s="73">
        <f>C21</f>
        <v>7</v>
      </c>
      <c r="C21" s="74">
        <v>7</v>
      </c>
      <c r="D21" s="74">
        <f t="shared" ref="D21:G21" si="14">C21</f>
        <v>7</v>
      </c>
      <c r="E21" s="73">
        <f t="shared" si="14"/>
        <v>7</v>
      </c>
      <c r="F21" s="73">
        <f t="shared" si="14"/>
        <v>7</v>
      </c>
      <c r="G21" s="73">
        <f t="shared" si="14"/>
        <v>7</v>
      </c>
      <c r="H21" s="59"/>
      <c r="I21" s="96" t="s">
        <v>279</v>
      </c>
      <c r="J21" s="96" t="s">
        <v>266</v>
      </c>
      <c r="K21" s="96" t="s">
        <v>269</v>
      </c>
      <c r="L21" s="96" t="s">
        <v>266</v>
      </c>
      <c r="M21" s="96" t="s">
        <v>280</v>
      </c>
      <c r="N21" s="96" t="s">
        <v>266</v>
      </c>
    </row>
    <row r="22" ht="29.1" customHeight="1" spans="1:14">
      <c r="A22" s="63" t="s">
        <v>128</v>
      </c>
      <c r="B22" s="68">
        <v>6</v>
      </c>
      <c r="C22" s="68">
        <v>6</v>
      </c>
      <c r="D22" s="68">
        <v>6</v>
      </c>
      <c r="E22" s="68">
        <v>6</v>
      </c>
      <c r="F22" s="68">
        <v>6</v>
      </c>
      <c r="G22" s="68">
        <v>6</v>
      </c>
      <c r="H22" s="59"/>
      <c r="I22" s="96" t="s">
        <v>270</v>
      </c>
      <c r="J22" s="96" t="s">
        <v>276</v>
      </c>
      <c r="K22" s="96" t="s">
        <v>266</v>
      </c>
      <c r="L22" s="96" t="s">
        <v>278</v>
      </c>
      <c r="M22" s="96" t="s">
        <v>266</v>
      </c>
      <c r="N22" s="96" t="s">
        <v>266</v>
      </c>
    </row>
    <row r="23" ht="29.1" customHeight="1" spans="1:14">
      <c r="A23" s="75"/>
      <c r="B23" s="76"/>
      <c r="C23" s="77"/>
      <c r="D23" s="78"/>
      <c r="E23" s="77"/>
      <c r="F23" s="77"/>
      <c r="G23" s="77"/>
      <c r="H23" s="59"/>
      <c r="I23" s="97"/>
      <c r="J23" s="97"/>
      <c r="K23" s="97"/>
      <c r="L23" s="97"/>
      <c r="M23" s="97"/>
      <c r="N23" s="97"/>
    </row>
    <row r="24" ht="29.1" customHeight="1" spans="1:14">
      <c r="A24" s="79"/>
      <c r="B24" s="80"/>
      <c r="C24" s="81"/>
      <c r="D24" s="81"/>
      <c r="E24" s="81"/>
      <c r="F24" s="81"/>
      <c r="G24" s="82"/>
      <c r="H24" s="59"/>
      <c r="I24" s="97"/>
      <c r="J24" s="97"/>
      <c r="K24" s="97"/>
      <c r="L24" s="97"/>
      <c r="M24" s="97"/>
      <c r="N24" s="97"/>
    </row>
    <row r="25" ht="29.1" customHeight="1" spans="1:14">
      <c r="A25" s="83"/>
      <c r="B25" s="84"/>
      <c r="C25" s="85"/>
      <c r="D25" s="85"/>
      <c r="E25" s="86"/>
      <c r="F25" s="86"/>
      <c r="G25" s="87"/>
      <c r="H25" s="88"/>
      <c r="I25" s="98"/>
      <c r="J25" s="99"/>
      <c r="K25" s="100"/>
      <c r="L25" s="99"/>
      <c r="M25" s="99"/>
      <c r="N25" s="101"/>
    </row>
    <row r="26" ht="15" spans="1:14">
      <c r="A26" s="89" t="s">
        <v>90</v>
      </c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</row>
    <row r="27" ht="14.25" spans="1:14">
      <c r="A27" s="50" t="s">
        <v>129</v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ht="14.25" spans="1:13">
      <c r="A28" s="90" t="s">
        <v>130</v>
      </c>
      <c r="B28" s="90"/>
      <c r="C28" s="90"/>
      <c r="D28" s="90"/>
      <c r="E28" s="90"/>
      <c r="F28" s="90"/>
      <c r="G28" s="90"/>
      <c r="H28" s="90"/>
      <c r="I28" s="89" t="s">
        <v>281</v>
      </c>
      <c r="J28" s="102"/>
      <c r="K28" s="89" t="s">
        <v>132</v>
      </c>
      <c r="L28" s="89"/>
      <c r="M28" s="89" t="s">
        <v>133</v>
      </c>
    </row>
    <row r="29" ht="18.95" customHeight="1" spans="1:1">
      <c r="A29" s="50" t="s">
        <v>134</v>
      </c>
    </row>
  </sheetData>
  <mergeCells count="10">
    <mergeCell ref="A1:N1"/>
    <mergeCell ref="B2:C2"/>
    <mergeCell ref="E2:G2"/>
    <mergeCell ref="J2:N2"/>
    <mergeCell ref="B3:G3"/>
    <mergeCell ref="I3:N3"/>
    <mergeCell ref="B17:C17"/>
    <mergeCell ref="D17:E17"/>
    <mergeCell ref="A3:A5"/>
    <mergeCell ref="H2:H25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PageLayoutView="125" workbookViewId="0">
      <selection activeCell="K11" sqref="K11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283</v>
      </c>
      <c r="B2" s="5" t="s">
        <v>284</v>
      </c>
      <c r="C2" s="5" t="s">
        <v>285</v>
      </c>
      <c r="D2" s="5" t="s">
        <v>286</v>
      </c>
      <c r="E2" s="5" t="s">
        <v>287</v>
      </c>
      <c r="F2" s="5" t="s">
        <v>288</v>
      </c>
      <c r="G2" s="5" t="s">
        <v>289</v>
      </c>
      <c r="H2" s="5" t="s">
        <v>290</v>
      </c>
      <c r="I2" s="4" t="s">
        <v>291</v>
      </c>
      <c r="J2" s="4" t="s">
        <v>292</v>
      </c>
      <c r="K2" s="4" t="s">
        <v>293</v>
      </c>
      <c r="L2" s="4" t="s">
        <v>294</v>
      </c>
      <c r="M2" s="4" t="s">
        <v>295</v>
      </c>
      <c r="N2" s="5" t="s">
        <v>296</v>
      </c>
      <c r="O2" s="5" t="s">
        <v>297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298</v>
      </c>
      <c r="J3" s="4" t="s">
        <v>298</v>
      </c>
      <c r="K3" s="4" t="s">
        <v>298</v>
      </c>
      <c r="L3" s="4" t="s">
        <v>298</v>
      </c>
      <c r="M3" s="4" t="s">
        <v>298</v>
      </c>
      <c r="N3" s="7"/>
      <c r="O3" s="7"/>
    </row>
    <row r="4" ht="28.5" spans="1:15">
      <c r="A4" s="9">
        <v>1</v>
      </c>
      <c r="B4" s="9">
        <v>2430</v>
      </c>
      <c r="C4" s="9" t="s">
        <v>299</v>
      </c>
      <c r="D4" s="9" t="s">
        <v>300</v>
      </c>
      <c r="E4" s="23" t="s">
        <v>301</v>
      </c>
      <c r="F4" s="24" t="s">
        <v>302</v>
      </c>
      <c r="G4" s="24" t="s">
        <v>31</v>
      </c>
      <c r="H4" s="24" t="s">
        <v>303</v>
      </c>
      <c r="I4" s="9">
        <v>3</v>
      </c>
      <c r="J4" s="9"/>
      <c r="K4" s="9"/>
      <c r="L4" s="9"/>
      <c r="M4" s="9">
        <v>2</v>
      </c>
      <c r="N4" s="9"/>
      <c r="O4" s="9"/>
    </row>
    <row r="5" ht="28.5" spans="1:15">
      <c r="A5" s="9">
        <v>2</v>
      </c>
      <c r="B5" s="9">
        <v>2431</v>
      </c>
      <c r="C5" s="9" t="s">
        <v>299</v>
      </c>
      <c r="D5" s="9" t="s">
        <v>82</v>
      </c>
      <c r="E5" s="23" t="s">
        <v>301</v>
      </c>
      <c r="F5" s="24" t="s">
        <v>302</v>
      </c>
      <c r="G5" s="24" t="s">
        <v>31</v>
      </c>
      <c r="H5" s="24" t="s">
        <v>303</v>
      </c>
      <c r="I5" s="9"/>
      <c r="J5" s="9"/>
      <c r="K5" s="9">
        <v>2</v>
      </c>
      <c r="L5" s="9">
        <v>1</v>
      </c>
      <c r="M5" s="9">
        <v>1</v>
      </c>
      <c r="N5" s="9"/>
      <c r="O5" s="9"/>
    </row>
    <row r="6" ht="28.5" spans="1:15">
      <c r="A6" s="9">
        <v>3</v>
      </c>
      <c r="B6" s="9">
        <v>2432</v>
      </c>
      <c r="C6" s="9" t="s">
        <v>299</v>
      </c>
      <c r="D6" s="9" t="s">
        <v>158</v>
      </c>
      <c r="E6" s="23" t="s">
        <v>301</v>
      </c>
      <c r="F6" s="24" t="s">
        <v>302</v>
      </c>
      <c r="G6" s="24" t="s">
        <v>31</v>
      </c>
      <c r="H6" s="24" t="s">
        <v>303</v>
      </c>
      <c r="I6" s="9">
        <v>2</v>
      </c>
      <c r="J6" s="9"/>
      <c r="L6" s="9"/>
      <c r="M6" s="9">
        <v>3</v>
      </c>
      <c r="N6" s="9"/>
      <c r="O6" s="9"/>
    </row>
    <row r="7" ht="16.5" spans="1:15">
      <c r="A7" s="9">
        <v>4</v>
      </c>
      <c r="B7" s="9">
        <v>2437</v>
      </c>
      <c r="C7" s="9" t="s">
        <v>299</v>
      </c>
      <c r="D7" s="9" t="s">
        <v>84</v>
      </c>
      <c r="E7" s="9" t="s">
        <v>28</v>
      </c>
      <c r="F7" s="24" t="s">
        <v>302</v>
      </c>
      <c r="G7" s="24" t="s">
        <v>31</v>
      </c>
      <c r="H7" s="24" t="s">
        <v>303</v>
      </c>
      <c r="I7" s="9"/>
      <c r="J7" s="9">
        <v>1</v>
      </c>
      <c r="K7" s="9"/>
      <c r="L7" s="9"/>
      <c r="M7" s="9"/>
      <c r="N7" s="9"/>
      <c r="O7" s="9"/>
    </row>
    <row r="8" ht="28.5" spans="1:15">
      <c r="A8" s="9">
        <v>5</v>
      </c>
      <c r="B8" s="350" t="s">
        <v>304</v>
      </c>
      <c r="C8" s="9" t="s">
        <v>299</v>
      </c>
      <c r="D8" s="9" t="s">
        <v>80</v>
      </c>
      <c r="E8" s="23" t="s">
        <v>301</v>
      </c>
      <c r="F8" s="24" t="s">
        <v>302</v>
      </c>
      <c r="G8" s="24" t="s">
        <v>31</v>
      </c>
      <c r="H8" s="24" t="s">
        <v>303</v>
      </c>
      <c r="I8" s="9"/>
      <c r="J8" s="9">
        <v>1</v>
      </c>
      <c r="K8" s="9">
        <v>1</v>
      </c>
      <c r="L8" s="9"/>
      <c r="M8" s="9">
        <v>3</v>
      </c>
      <c r="N8" s="9"/>
      <c r="O8" s="9"/>
    </row>
    <row r="9" ht="16.5" spans="1:15">
      <c r="A9" s="9">
        <v>6</v>
      </c>
      <c r="B9" s="9">
        <v>2438</v>
      </c>
      <c r="C9" s="9" t="s">
        <v>299</v>
      </c>
      <c r="D9" s="9" t="s">
        <v>305</v>
      </c>
      <c r="E9" s="9" t="s">
        <v>28</v>
      </c>
      <c r="F9" s="24" t="s">
        <v>302</v>
      </c>
      <c r="G9" s="24" t="s">
        <v>31</v>
      </c>
      <c r="H9" s="24" t="s">
        <v>303</v>
      </c>
      <c r="I9" s="9">
        <v>3</v>
      </c>
      <c r="J9" s="9"/>
      <c r="K9" s="12"/>
      <c r="L9" s="9">
        <v>2</v>
      </c>
      <c r="M9" s="9">
        <v>3</v>
      </c>
      <c r="N9" s="12"/>
      <c r="O9" s="12"/>
    </row>
    <row r="10" ht="16.5" spans="1:15">
      <c r="A10" s="9">
        <v>7</v>
      </c>
      <c r="B10" s="9">
        <v>2436</v>
      </c>
      <c r="C10" s="9" t="s">
        <v>299</v>
      </c>
      <c r="D10" s="9" t="s">
        <v>83</v>
      </c>
      <c r="E10" s="9" t="s">
        <v>28</v>
      </c>
      <c r="F10" s="24" t="s">
        <v>302</v>
      </c>
      <c r="G10" s="24" t="s">
        <v>31</v>
      </c>
      <c r="H10" s="24" t="s">
        <v>303</v>
      </c>
      <c r="I10" s="9">
        <v>2</v>
      </c>
      <c r="J10" s="12"/>
      <c r="K10" s="12"/>
      <c r="L10" s="9">
        <v>1</v>
      </c>
      <c r="M10" s="9">
        <v>2</v>
      </c>
      <c r="N10" s="12"/>
      <c r="O10" s="12"/>
    </row>
    <row r="11" ht="16.5" spans="1:15">
      <c r="A11" s="9">
        <v>8</v>
      </c>
      <c r="B11" s="9">
        <v>2439</v>
      </c>
      <c r="C11" s="9" t="s">
        <v>299</v>
      </c>
      <c r="D11" s="9" t="s">
        <v>306</v>
      </c>
      <c r="E11" s="9" t="s">
        <v>28</v>
      </c>
      <c r="F11" s="24" t="s">
        <v>302</v>
      </c>
      <c r="G11" s="24" t="s">
        <v>31</v>
      </c>
      <c r="H11" s="24" t="s">
        <v>303</v>
      </c>
      <c r="I11" s="9"/>
      <c r="J11" s="9"/>
      <c r="K11" s="49">
        <v>2</v>
      </c>
      <c r="L11" s="49">
        <v>2</v>
      </c>
      <c r="M11" s="49"/>
      <c r="N11" s="12"/>
      <c r="O11" s="12"/>
    </row>
    <row r="12" ht="16.5" spans="1:15">
      <c r="A12" s="9">
        <v>9</v>
      </c>
      <c r="B12" s="9">
        <v>2436</v>
      </c>
      <c r="C12" s="9" t="s">
        <v>299</v>
      </c>
      <c r="D12" s="9" t="s">
        <v>81</v>
      </c>
      <c r="E12" s="9" t="s">
        <v>28</v>
      </c>
      <c r="F12" s="24" t="s">
        <v>302</v>
      </c>
      <c r="G12" s="24" t="s">
        <v>31</v>
      </c>
      <c r="H12" s="24" t="s">
        <v>303</v>
      </c>
      <c r="I12" s="9">
        <v>3</v>
      </c>
      <c r="J12" s="9"/>
      <c r="K12" s="9">
        <v>2</v>
      </c>
      <c r="L12" s="9"/>
      <c r="M12" s="9">
        <v>2</v>
      </c>
      <c r="N12" s="12"/>
      <c r="O12" s="12"/>
    </row>
    <row r="13" spans="1:15">
      <c r="A13" s="9">
        <v>10</v>
      </c>
      <c r="B13" s="12"/>
      <c r="C13" s="9"/>
      <c r="D13" s="9"/>
      <c r="E13" s="12"/>
      <c r="F13" s="12"/>
      <c r="G13" s="12"/>
      <c r="H13" s="12"/>
      <c r="I13" s="9"/>
      <c r="J13" s="9"/>
      <c r="K13" s="9"/>
      <c r="L13" s="9"/>
      <c r="M13" s="9"/>
      <c r="N13" s="12"/>
      <c r="O13" s="12"/>
    </row>
    <row r="14" spans="1:15">
      <c r="A14" s="9">
        <v>11</v>
      </c>
      <c r="B14" s="12"/>
      <c r="C14" s="9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="2" customFormat="1" ht="18.75" spans="1:15">
      <c r="A16" s="13" t="s">
        <v>307</v>
      </c>
      <c r="B16" s="14"/>
      <c r="C16" s="14"/>
      <c r="D16" s="15"/>
      <c r="E16" s="16"/>
      <c r="F16" s="31"/>
      <c r="G16" s="31"/>
      <c r="H16" s="31"/>
      <c r="I16" s="25"/>
      <c r="J16" s="13" t="s">
        <v>308</v>
      </c>
      <c r="K16" s="14"/>
      <c r="L16" s="14"/>
      <c r="M16" s="15"/>
      <c r="N16" s="14"/>
      <c r="O16" s="21"/>
    </row>
    <row r="17" ht="63" customHeight="1" spans="1:15">
      <c r="A17" s="17" t="s">
        <v>309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">
      <c r="A18" t="s">
        <v>310</v>
      </c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尾期大货尺寸表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2025-07-09T02:35:44Z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F5E66E118DA549F393BD7ABE766148BB_12</vt:lpwstr>
  </property>
  <property fmtid="{D5CDD505-2E9C-101B-9397-08002B2CF9AE}" pid="3" name="KSOProductBuildVer">
    <vt:lpwstr>2052-12.1.0.21915</vt:lpwstr>
  </property>
</Properties>
</file>