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<sst xmlns="http://schemas.openxmlformats.org/spreadsheetml/2006/main" count="1036" uniqueCount="401">
  <si>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</si>
  <si>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</si>
  <si>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</si>
  <si>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</si>
  <si>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</si>
  <si>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</si>
  <si>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</si>
  <si>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</si>
  <si>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</si>
  <si>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</si>
  <si>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</si>
  <si>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</si>
  <si>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</si>
  <si>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</si>
  <si>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</si>
  <si>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</si>
  <si>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</si>
  <si>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</si>
  <si>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</si>
  <si>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</si>
  <si>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</si>
  <si>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</si>
  <si>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</si>
  <si>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</si>
  <si>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</si>
  <si>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</si>
  <si>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</si>
  <si>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</si>
  <si>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</si>
  <si>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</si>
  <si>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</si>
  <si>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</si>
  <si>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</si>
  <si>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</si>
  <si>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</si>
  <si>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</si>
  <si>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</si>
  <si>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</si>
  <si>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</si>
  <si>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</si>
  <si>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</si>
  <si>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</si>
  <si>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</si>
  <si>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</si>
  <si>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</si>
  <si>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</si>
  <si>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</si>
  <si>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</si>
  <si>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</si>
  <si>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</si>
  <si>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</si>
  <si>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</si>
  <si>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</si>
  <si>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</si>
  <si>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</si>
  <si>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</si>
  <si>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</si>
  <si>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</si>
  <si>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</si>
  <si>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</si>
  <si>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</si>
  <si>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</si>
  <si>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TAJJAN91211</t>
  </si>
  <si>
    <t>合同交期</t>
  </si>
  <si>
    <t>2025/7/8-8/28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</si>
  <si>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</si>
  <si>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</si>
  <si>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</si>
  <si>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</si>
  <si>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</si>
  <si>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</si>
  <si>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</si>
  <si>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</si>
  <si>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</si>
  <si>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</si>
  <si>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</si>
  <si>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</si>
  <si>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</si>
  <si>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</si>
  <si>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</si>
  <si>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CGDD25051500014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</si>
  <si>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</si>
  <si>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</si>
  <si>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</si>
  <si>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</si>
  <si>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</si>
  <si>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</si>
  <si>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</si>
  <si>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</si>
  <si>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</si>
  <si>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</si>
  <si>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</si>
  <si>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</si>
  <si>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</si>
  <si>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</si>
  <si>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</si>
  <si>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</si>
  <si>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</si>
  <si>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</si>
  <si>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</si>
  <si>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</si>
  <si>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</si>
  <si>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</si>
  <si>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</si>
  <si>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</si>
  <si>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</si>
  <si>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</si>
  <si>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</si>
  <si>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</si>
  <si>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</si>
  <si>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</si>
  <si>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</si>
  <si>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</si>
  <si>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</si>
  <si>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</si>
  <si>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</si>
  <si>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</si>
  <si>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未裁齐原因</t>
  </si>
  <si>
    <t>云杉橘</t>
  </si>
  <si>
    <t>松绿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</si>
  <si>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</si>
  <si>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</si>
  <si>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</si>
  <si>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</si>
  <si>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</si>
  <si>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</si>
  <si>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</si>
  <si>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1.领口不圆顺，起扭，后领捆不平服。</t>
  </si>
  <si>
    <t>2.上袖容皱，袖底拼片不圆顺</t>
  </si>
  <si>
    <t>3.左侧骨弯曲不直，不圆顺。冚脚线不顺直，起扭</t>
  </si>
  <si>
    <t>4.线头没有清理干净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</si>
  <si>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</si>
  <si>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</si>
  <si>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</si>
  <si>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</si>
  <si>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</si>
  <si>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</si>
  <si>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</si>
  <si>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</si>
  <si>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</si>
  <si>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</si>
  <si>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</si>
  <si>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</si>
  <si>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</si>
  <si>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</si>
  <si>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</si>
  <si>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</si>
  <si>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</si>
  <si>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</si>
  <si>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</si>
  <si>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XXXXL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</si>
  <si>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</si>
  <si>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</si>
  <si>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</si>
  <si>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</si>
  <si>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</si>
  <si>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</si>
  <si>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</si>
  <si>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</si>
  <si>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</si>
  <si>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</si>
  <si>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</t>
  </si>
  <si>
    <t>-2</t>
  </si>
  <si>
    <t>胸围</t>
  </si>
  <si>
    <t>+0</t>
  </si>
  <si>
    <t>+1</t>
  </si>
  <si>
    <t>腰围</t>
  </si>
  <si>
    <t>106</t>
  </si>
  <si>
    <t>下摆</t>
  </si>
  <si>
    <t>+0.6</t>
  </si>
  <si>
    <t>+0.5</t>
  </si>
  <si>
    <t>肩宽</t>
  </si>
  <si>
    <t>46</t>
  </si>
  <si>
    <t>-0.3</t>
  </si>
  <si>
    <t>肩点袖长</t>
  </si>
  <si>
    <t>64</t>
  </si>
  <si>
    <t>袖肥</t>
  </si>
  <si>
    <t>20</t>
  </si>
  <si>
    <t>+0.3</t>
  </si>
  <si>
    <t>袖肘</t>
  </si>
  <si>
    <t>袖口松量</t>
  </si>
  <si>
    <t>+0.2</t>
  </si>
  <si>
    <t>上领围</t>
  </si>
  <si>
    <t>胸袋</t>
  </si>
  <si>
    <t>领高</t>
  </si>
  <si>
    <t>左胸logo距肩颈点</t>
  </si>
  <si>
    <t>左胸logo距前中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</si>
  <si>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</si>
  <si>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</si>
  <si>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</si>
  <si>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</si>
  <si>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</si>
  <si>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</si>
  <si>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</si>
  <si>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</si>
  <si>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</si>
  <si>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</si>
  <si>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</si>
  <si>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</si>
  <si>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</si>
  <si>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</si>
  <si>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</si>
  <si>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</si>
  <si>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-0.5 -1</t>
  </si>
  <si>
    <t>-0.8 -1</t>
  </si>
  <si>
    <t>-1 -1.5</t>
  </si>
  <si>
    <t>+0.5 +0</t>
  </si>
  <si>
    <t>+0 +0</t>
  </si>
  <si>
    <t>+0 -1</t>
  </si>
  <si>
    <t>-1 -1</t>
  </si>
  <si>
    <t>-0.5 -0.5</t>
  </si>
  <si>
    <t>+1 -0.5</t>
  </si>
  <si>
    <t>-0.7 -0.7</t>
  </si>
  <si>
    <t>-0.4 -0.4</t>
  </si>
  <si>
    <t>-0.5 -0.7</t>
  </si>
  <si>
    <t>+0.5 +0.3</t>
  </si>
  <si>
    <t>+0.5 +0.5</t>
  </si>
  <si>
    <t>+0.3 +0</t>
  </si>
  <si>
    <t>-0.3 -0.3</t>
  </si>
  <si>
    <t>+0.3 +0.2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</si>
  <si>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</si>
  <si>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</si>
  <si>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</si>
  <si>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</si>
  <si>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</si>
  <si>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</si>
  <si>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</si>
  <si>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</si>
  <si>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</si>
  <si>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</si>
  <si>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</si>
  <si>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</si>
  <si>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</si>
  <si>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</si>
  <si>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</si>
  <si>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</si>
  <si>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</si>
  <si>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</si>
  <si>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</si>
  <si>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采购凭证编号：CGDD25051500014</t>
  </si>
  <si>
    <t>CGDD25061100013--1252件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</si>
  <si>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</si>
  <si>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</si>
  <si>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</si>
  <si>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</si>
  <si>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</si>
  <si>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</si>
  <si>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</si>
  <si>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CGDD25051500014--1645件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</si>
  <si>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</si>
  <si>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</si>
  <si>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</si>
  <si>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</si>
  <si>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</si>
  <si>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</si>
  <si>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</si>
  <si>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</si>
  <si>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</si>
  <si>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</si>
  <si>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</si>
  <si>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1、后领起扭，有容皱</t>
  </si>
  <si>
    <t>2、前袋拉链不顺直</t>
  </si>
  <si>
    <t>3、拉链贴合发白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</si>
  <si>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</si>
  <si>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</si>
  <si>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</si>
  <si>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</si>
  <si>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</si>
  <si>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</si>
  <si>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</si>
  <si>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走货2897件，抽查125件，发现4件不良品，已按照以上提出的问题点改正，可以出货</t>
  </si>
  <si>
    <t>服装QC部门</t>
  </si>
  <si>
    <t>检验人</t>
  </si>
  <si>
    <t>优溢  第一批2897件查货</t>
  </si>
  <si>
    <t>-0.5 +0 +0</t>
  </si>
  <si>
    <t>-1  -0.5 -1</t>
  </si>
  <si>
    <t>-0.5 -1 -0.5</t>
  </si>
  <si>
    <t>-1.2 -1 -0.5</t>
  </si>
  <si>
    <t>-0.5 -1 -1</t>
  </si>
  <si>
    <t>+0 -0.5 -1</t>
  </si>
  <si>
    <t>-1 -1 -0.5</t>
  </si>
  <si>
    <t>+0 -1 -0.5</t>
  </si>
  <si>
    <t>-1 +0 -0.5</t>
  </si>
  <si>
    <t>-1 -1 -1</t>
  </si>
  <si>
    <t>-1 -1 -0.8</t>
  </si>
  <si>
    <t>+0 -0.8 -0.5</t>
  </si>
  <si>
    <t>-1 -0.8 -0.5</t>
  </si>
  <si>
    <t>+0.5 +0 +0.5</t>
  </si>
  <si>
    <t>-1 +0 +0.5</t>
  </si>
  <si>
    <t>+0 -0.5 +0</t>
  </si>
  <si>
    <t>+1 +0.5 +0.5</t>
  </si>
  <si>
    <t>-1 -0.5 +0</t>
  </si>
  <si>
    <t>+0 +0 +0.5</t>
  </si>
  <si>
    <t>-0.3 -0.3 +0.2</t>
  </si>
  <si>
    <t>-0.3 -0.3 +0</t>
  </si>
  <si>
    <t>+0 +0.3 +0.5</t>
  </si>
  <si>
    <t>+0 +0.5 -0.2</t>
  </si>
  <si>
    <t>-0.3 +0 -0.5</t>
  </si>
  <si>
    <t>-1.3 -1 +0</t>
  </si>
  <si>
    <t>-0.3 -0.2 -0.5</t>
  </si>
  <si>
    <t>-0.5 -0.5 -0.5</t>
  </si>
  <si>
    <t>-0.4 -0.5 -0.3</t>
  </si>
  <si>
    <t>+0.2 +0 +0</t>
  </si>
  <si>
    <t>+0.4 +0.3 +0.2</t>
  </si>
  <si>
    <t>+0.5 +0.3 +0</t>
  </si>
  <si>
    <t>+0 +0.2 +0.7</t>
  </si>
  <si>
    <t>+0.5 +0.3 +0.5</t>
  </si>
  <si>
    <t>+0.3 +0 +0</t>
  </si>
  <si>
    <t>+0 +0.2 +0.5</t>
  </si>
  <si>
    <t>+0.2 +0.3 +0</t>
  </si>
  <si>
    <t>+0 +0 +0</t>
  </si>
  <si>
    <t>+0.5 +0.2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</si>
  <si>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</si>
  <si>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</si>
  <si>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</si>
  <si>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</si>
  <si>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</si>
  <si>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</si>
  <si>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</si>
  <si>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</si>
  <si>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</si>
  <si>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</si>
  <si>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</si>
  <si>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</si>
  <si>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</si>
  <si>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</si>
  <si>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</si>
  <si>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</si>
  <si>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K2504334</t>
  </si>
  <si>
    <t>秒吸弹力鱼鳞刷毛布</t>
  </si>
  <si>
    <t>19SS黑色</t>
  </si>
  <si>
    <t>新颜</t>
  </si>
  <si>
    <t>K2504336</t>
  </si>
  <si>
    <t>22FW云彬橘</t>
  </si>
  <si>
    <t>K2504341</t>
  </si>
  <si>
    <t>24FW松绿</t>
  </si>
  <si>
    <t>制表时间：2025/4/25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</si>
  <si>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</si>
  <si>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</si>
  <si>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</si>
  <si>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</si>
  <si>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</si>
  <si>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</si>
  <si>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</si>
  <si>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</si>
  <si>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</si>
  <si>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</si>
  <si>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</si>
  <si>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</si>
  <si>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</si>
  <si>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</si>
  <si>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</si>
  <si>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</si>
  <si>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</si>
  <si>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</si>
  <si>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</si>
  <si>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</si>
  <si>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</si>
  <si>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</si>
  <si>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</si>
  <si>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</si>
  <si>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</si>
  <si>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</si>
  <si>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</si>
  <si>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</si>
  <si>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</si>
  <si>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</si>
  <si>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</si>
  <si>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</si>
  <si>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</si>
  <si>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</si>
  <si>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</si>
  <si>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</si>
  <si>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</si>
  <si>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</si>
  <si>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</si>
  <si>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</si>
  <si>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</si>
  <si>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</si>
  <si>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</si>
  <si>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</si>
  <si>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</si>
  <si>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</si>
  <si>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</si>
  <si>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</si>
  <si>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烫标</t>
  </si>
  <si>
    <t>无脱落开裂</t>
  </si>
  <si>
    <t>制表时间：2025/5/22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</si>
  <si>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</si>
  <si>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</si>
  <si>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</si>
  <si>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</si>
  <si>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</si>
  <si>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</si>
  <si>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 xml:space="preserve">无logo弹力后领带（1CM） </t>
  </si>
  <si>
    <t>24FW松绿/R167//</t>
  </si>
  <si>
    <t>19SS黑色/E77//</t>
  </si>
  <si>
    <t>21FW云杉橘/L36//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</si>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</sst>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Microsoft YaHei"/>
      <charset val="136"/>
    </font>
    <font>
      <b/>
      <sz val="11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sz val="10"/>
      <color indexed="8"/>
      <name val="宋体"/>
      <charset val="134"/>
    </font>
    <font>
      <b/>
      <sz val="12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color rgb="FFFF0000"/>
      <name val="宋体"/>
      <charset val="134"/>
      <scheme val="minor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9" borderId="74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75" applyNumberFormat="0" applyFill="0" applyAlignment="0" applyProtection="0">
      <alignment vertical="center"/>
    </xf>
    <xf numFmtId="0" fontId="61" fillId="0" borderId="75" applyNumberFormat="0" applyFill="0" applyAlignment="0" applyProtection="0">
      <alignment vertical="center"/>
    </xf>
    <xf numFmtId="0" fontId="62" fillId="0" borderId="7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0" borderId="77" applyNumberFormat="0" applyAlignment="0" applyProtection="0">
      <alignment vertical="center"/>
    </xf>
    <xf numFmtId="0" fontId="64" fillId="11" borderId="78" applyNumberFormat="0" applyAlignment="0" applyProtection="0">
      <alignment vertical="center"/>
    </xf>
    <xf numFmtId="0" fontId="65" fillId="11" borderId="77" applyNumberFormat="0" applyAlignment="0" applyProtection="0">
      <alignment vertical="center"/>
    </xf>
    <xf numFmtId="0" fontId="66" fillId="12" borderId="79" applyNumberFormat="0" applyAlignment="0" applyProtection="0">
      <alignment vertical="center"/>
    </xf>
    <xf numFmtId="0" fontId="67" fillId="0" borderId="80" applyNumberFormat="0" applyFill="0" applyAlignment="0" applyProtection="0">
      <alignment vertical="center"/>
    </xf>
    <xf numFmtId="0" fontId="68" fillId="0" borderId="81" applyNumberFormat="0" applyFill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18" fillId="0" borderId="0"/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1" fillId="0" borderId="0">
      <alignment vertical="center"/>
    </xf>
    <xf numFmtId="0" fontId="18" fillId="0" borderId="0"/>
    <xf numFmtId="0" fontId="11" fillId="0" borderId="0">
      <alignment vertical="center"/>
    </xf>
    <xf numFmtId="0" fontId="74" fillId="0" borderId="0"/>
    <xf numFmtId="0" fontId="18" fillId="0" borderId="0">
      <alignment vertical="center"/>
    </xf>
    <xf numFmtId="0" fontId="11" fillId="0" borderId="0">
      <alignment vertical="center"/>
    </xf>
    <xf numFmtId="0" fontId="18" fillId="0" borderId="0"/>
    <xf numFmtId="0" fontId="18" fillId="0" borderId="0">
      <alignment vertical="center"/>
    </xf>
    <xf numFmtId="0" fontId="11" fillId="0" borderId="0"/>
    <xf numFmtId="0" fontId="5" fillId="0" borderId="0">
      <alignment horizontal="center" vertical="center"/>
    </xf>
  </cellStyleXfs>
  <cellXfs count="4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3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12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1" fillId="0" borderId="2" xfId="0" applyNumberFormat="1" applyFont="1" applyFill="1" applyBorder="1" applyAlignment="1" applyProtection="1">
      <alignment horizontal="center"/>
    </xf>
    <xf numFmtId="176" fontId="11" fillId="0" borderId="2" xfId="0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 applyProtection="1">
      <alignment horizontal="center"/>
    </xf>
    <xf numFmtId="0" fontId="7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23" fillId="0" borderId="15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7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0" borderId="2" xfId="55" applyFont="1" applyFill="1" applyBorder="1" applyAlignment="1">
      <alignment horizontal="center"/>
    </xf>
    <xf numFmtId="0" fontId="28" fillId="0" borderId="4" xfId="55" applyFont="1" applyFill="1" applyBorder="1" applyAlignment="1">
      <alignment horizontal="left"/>
    </xf>
    <xf numFmtId="177" fontId="18" fillId="0" borderId="2" xfId="55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8" fillId="0" borderId="2" xfId="55" applyFont="1" applyFill="1" applyBorder="1" applyAlignment="1">
      <alignment horizontal="left"/>
    </xf>
    <xf numFmtId="49" fontId="29" fillId="4" borderId="4" xfId="61" applyNumberFormat="1" applyFont="1" applyFill="1" applyBorder="1" applyAlignment="1">
      <alignment horizontal="center" vertical="center"/>
    </xf>
    <xf numFmtId="49" fontId="29" fillId="0" borderId="4" xfId="6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8" fillId="3" borderId="2" xfId="55" applyFont="1" applyFill="1" applyBorder="1" applyAlignment="1">
      <alignment horizontal="left"/>
    </xf>
    <xf numFmtId="177" fontId="18" fillId="3" borderId="2" xfId="55" applyNumberFormat="1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vertical="center"/>
    </xf>
    <xf numFmtId="177" fontId="18" fillId="0" borderId="5" xfId="55" applyNumberFormat="1" applyFont="1" applyFill="1" applyBorder="1" applyAlignment="1">
      <alignment horizontal="center"/>
    </xf>
    <xf numFmtId="177" fontId="18" fillId="0" borderId="7" xfId="55" applyNumberFormat="1" applyFont="1" applyFill="1" applyBorder="1" applyAlignment="1">
      <alignment horizontal="center"/>
    </xf>
    <xf numFmtId="0" fontId="30" fillId="0" borderId="2" xfId="60" applyFont="1" applyFill="1" applyBorder="1" applyAlignment="1">
      <alignment horizontal="left"/>
    </xf>
    <xf numFmtId="0" fontId="31" fillId="0" borderId="2" xfId="60" applyFont="1" applyFill="1" applyBorder="1" applyAlignment="1">
      <alignment horizontal="center"/>
    </xf>
    <xf numFmtId="0" fontId="32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shrinkToFit="1"/>
    </xf>
    <xf numFmtId="0" fontId="34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27" fillId="0" borderId="0" xfId="51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0" fontId="25" fillId="0" borderId="0" xfId="53" applyFont="1" applyFill="1" applyAlignment="1"/>
    <xf numFmtId="0" fontId="17" fillId="0" borderId="2" xfId="53" applyFont="1" applyFill="1" applyBorder="1" applyAlignment="1">
      <alignment horizontal="center"/>
    </xf>
    <xf numFmtId="0" fontId="20" fillId="0" borderId="2" xfId="52" applyFont="1" applyFill="1" applyBorder="1" applyAlignment="1">
      <alignment horizontal="left" vertical="center"/>
    </xf>
    <xf numFmtId="0" fontId="17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36" fillId="0" borderId="2" xfId="55" applyFont="1" applyFill="1" applyBorder="1" applyAlignment="1">
      <alignment horizontal="center"/>
    </xf>
    <xf numFmtId="49" fontId="35" fillId="0" borderId="2" xfId="54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7" fillId="0" borderId="16" xfId="52" applyFont="1" applyBorder="1" applyAlignment="1">
      <alignment horizontal="center" vertical="top"/>
    </xf>
    <xf numFmtId="0" fontId="38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38" fillId="0" borderId="18" xfId="52" applyFont="1" applyFill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38" fillId="0" borderId="21" xfId="52" applyFont="1" applyFill="1" applyBorder="1" applyAlignment="1">
      <alignment vertical="center"/>
    </xf>
    <xf numFmtId="0" fontId="21" fillId="0" borderId="19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vertical="center"/>
    </xf>
    <xf numFmtId="58" fontId="25" fillId="0" borderId="19" xfId="52" applyNumberFormat="1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center" vertical="center"/>
    </xf>
    <xf numFmtId="0" fontId="38" fillId="0" borderId="19" xfId="52" applyFont="1" applyFill="1" applyBorder="1" applyAlignment="1">
      <alignment horizontal="center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vertical="center"/>
    </xf>
    <xf numFmtId="0" fontId="21" fillId="0" borderId="23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8" fillId="0" borderId="17" xfId="52" applyFont="1" applyFill="1" applyBorder="1" applyAlignment="1">
      <alignment vertical="center"/>
    </xf>
    <xf numFmtId="0" fontId="38" fillId="0" borderId="24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vertical="center"/>
    </xf>
    <xf numFmtId="0" fontId="25" fillId="0" borderId="26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horizontal="center" vertical="center"/>
    </xf>
    <xf numFmtId="0" fontId="39" fillId="0" borderId="28" xfId="52" applyFont="1" applyFill="1" applyBorder="1" applyAlignment="1">
      <alignment horizontal="left" vertical="center"/>
    </xf>
    <xf numFmtId="0" fontId="39" fillId="0" borderId="27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 wrapText="1"/>
    </xf>
    <xf numFmtId="0" fontId="25" fillId="0" borderId="19" xfId="52" applyFont="1" applyFill="1" applyBorder="1" applyAlignment="1">
      <alignment horizontal="left" vertical="center" wrapText="1"/>
    </xf>
    <xf numFmtId="0" fontId="38" fillId="0" borderId="22" xfId="52" applyFont="1" applyFill="1" applyBorder="1" applyAlignment="1">
      <alignment horizontal="left" vertical="center"/>
    </xf>
    <xf numFmtId="0" fontId="18" fillId="0" borderId="23" xfId="52" applyFill="1" applyBorder="1" applyAlignment="1">
      <alignment horizontal="center" vertical="center"/>
    </xf>
    <xf numFmtId="0" fontId="38" fillId="0" borderId="29" xfId="52" applyFont="1" applyFill="1" applyBorder="1" applyAlignment="1">
      <alignment horizontal="center" vertical="center"/>
    </xf>
    <xf numFmtId="0" fontId="38" fillId="0" borderId="30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right" vertical="center"/>
    </xf>
    <xf numFmtId="0" fontId="25" fillId="0" borderId="27" xfId="52" applyFont="1" applyFill="1" applyBorder="1" applyAlignment="1">
      <alignment horizontal="right" vertical="center"/>
    </xf>
    <xf numFmtId="0" fontId="39" fillId="0" borderId="17" xfId="52" applyFont="1" applyFill="1" applyBorder="1" applyAlignment="1">
      <alignment horizontal="left" vertical="center"/>
    </xf>
    <xf numFmtId="0" fontId="39" fillId="0" borderId="18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center" vertical="center"/>
    </xf>
    <xf numFmtId="58" fontId="25" fillId="0" borderId="23" xfId="52" applyNumberFormat="1" applyFont="1" applyFill="1" applyBorder="1" applyAlignment="1">
      <alignment horizontal="center" vertical="center"/>
    </xf>
    <xf numFmtId="0" fontId="38" fillId="0" borderId="23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center" vertical="center"/>
    </xf>
    <xf numFmtId="0" fontId="38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4" xfId="52" applyFont="1" applyFill="1" applyBorder="1" applyAlignment="1">
      <alignment horizontal="left" vertical="center"/>
    </xf>
    <xf numFmtId="0" fontId="40" fillId="0" borderId="0" xfId="0" applyFont="1" applyAlignment="1">
      <alignment horizontal="left" wrapText="1"/>
    </xf>
    <xf numFmtId="0" fontId="25" fillId="0" borderId="35" xfId="52" applyFont="1" applyFill="1" applyBorder="1" applyAlignment="1">
      <alignment horizontal="center" vertical="center"/>
    </xf>
    <xf numFmtId="0" fontId="40" fillId="0" borderId="0" xfId="0" applyFont="1" applyAlignment="1">
      <alignment wrapText="1"/>
    </xf>
    <xf numFmtId="0" fontId="29" fillId="0" borderId="0" xfId="52" applyFont="1" applyAlignment="1">
      <alignment horizontal="left" vertical="center"/>
    </xf>
    <xf numFmtId="0" fontId="39" fillId="0" borderId="35" xfId="52" applyFont="1" applyFill="1" applyBorder="1" applyAlignment="1">
      <alignment horizontal="left" vertical="center"/>
    </xf>
    <xf numFmtId="0" fontId="29" fillId="0" borderId="0" xfId="52" applyFont="1" applyFill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 wrapText="1"/>
    </xf>
    <xf numFmtId="0" fontId="18" fillId="0" borderId="33" xfId="52" applyFill="1" applyBorder="1" applyAlignment="1">
      <alignment horizontal="center" vertical="center"/>
    </xf>
    <xf numFmtId="0" fontId="38" fillId="0" borderId="34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center" vertical="center" wrapText="1"/>
    </xf>
    <xf numFmtId="0" fontId="18" fillId="0" borderId="35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right" vertical="center"/>
    </xf>
    <xf numFmtId="0" fontId="25" fillId="0" borderId="36" xfId="52" applyFont="1" applyFill="1" applyBorder="1" applyAlignment="1">
      <alignment horizontal="center" vertical="center"/>
    </xf>
    <xf numFmtId="0" fontId="39" fillId="0" borderId="32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center" vertical="center"/>
    </xf>
    <xf numFmtId="0" fontId="35" fillId="0" borderId="0" xfId="53" applyFont="1" applyFill="1" applyAlignment="1">
      <alignment horizontal="center"/>
    </xf>
    <xf numFmtId="0" fontId="34" fillId="0" borderId="2" xfId="0" applyFont="1" applyFill="1" applyBorder="1" applyAlignment="1">
      <alignment horizontal="center" vertical="center"/>
    </xf>
    <xf numFmtId="0" fontId="17" fillId="0" borderId="2" xfId="53" applyFont="1" applyFill="1" applyBorder="1" applyAlignment="1"/>
    <xf numFmtId="178" fontId="3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49" fontId="42" fillId="0" borderId="2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0" fontId="18" fillId="0" borderId="0" xfId="52" applyFont="1" applyAlignment="1">
      <alignment horizontal="left" vertical="center"/>
    </xf>
    <xf numFmtId="0" fontId="28" fillId="0" borderId="37" xfId="52" applyFont="1" applyBorder="1" applyAlignment="1">
      <alignment horizontal="left" vertical="center"/>
    </xf>
    <xf numFmtId="0" fontId="21" fillId="0" borderId="38" xfId="52" applyFont="1" applyBorder="1" applyAlignment="1">
      <alignment horizontal="center" vertical="center"/>
    </xf>
    <xf numFmtId="0" fontId="28" fillId="0" borderId="38" xfId="52" applyFont="1" applyBorder="1" applyAlignment="1">
      <alignment horizontal="center" vertical="center"/>
    </xf>
    <xf numFmtId="0" fontId="39" fillId="0" borderId="38" xfId="52" applyFont="1" applyBorder="1" applyAlignment="1">
      <alignment horizontal="left" vertical="center"/>
    </xf>
    <xf numFmtId="0" fontId="39" fillId="0" borderId="17" xfId="52" applyFont="1" applyBorder="1" applyAlignment="1">
      <alignment horizontal="center" vertical="center"/>
    </xf>
    <xf numFmtId="0" fontId="39" fillId="0" borderId="18" xfId="52" applyFont="1" applyBorder="1" applyAlignment="1">
      <alignment horizontal="center" vertical="center"/>
    </xf>
    <xf numFmtId="0" fontId="39" fillId="0" borderId="32" xfId="52" applyFont="1" applyBorder="1" applyAlignment="1">
      <alignment horizontal="center" vertical="center"/>
    </xf>
    <xf numFmtId="0" fontId="28" fillId="0" borderId="17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8" fillId="0" borderId="32" xfId="52" applyFont="1" applyBorder="1" applyAlignment="1">
      <alignment horizontal="center" vertical="center"/>
    </xf>
    <xf numFmtId="0" fontId="39" fillId="0" borderId="21" xfId="52" applyFont="1" applyBorder="1" applyAlignment="1">
      <alignment horizontal="left" vertical="center"/>
    </xf>
    <xf numFmtId="0" fontId="39" fillId="0" borderId="19" xfId="52" applyFont="1" applyBorder="1" applyAlignment="1">
      <alignment horizontal="left" vertical="center"/>
    </xf>
    <xf numFmtId="14" fontId="21" fillId="0" borderId="19" xfId="52" applyNumberFormat="1" applyFont="1" applyBorder="1" applyAlignment="1">
      <alignment horizontal="center" vertical="center"/>
    </xf>
    <xf numFmtId="14" fontId="21" fillId="0" borderId="20" xfId="52" applyNumberFormat="1" applyFont="1" applyBorder="1" applyAlignment="1">
      <alignment horizontal="center" vertical="center"/>
    </xf>
    <xf numFmtId="0" fontId="39" fillId="0" borderId="21" xfId="52" applyFont="1" applyBorder="1" applyAlignment="1">
      <alignment vertical="center"/>
    </xf>
    <xf numFmtId="49" fontId="21" fillId="0" borderId="19" xfId="52" applyNumberFormat="1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39" fillId="0" borderId="19" xfId="52" applyFont="1" applyBorder="1" applyAlignment="1">
      <alignment vertical="center"/>
    </xf>
    <xf numFmtId="0" fontId="21" fillId="0" borderId="39" xfId="52" applyFont="1" applyBorder="1" applyAlignment="1">
      <alignment horizontal="center" vertical="center"/>
    </xf>
    <xf numFmtId="0" fontId="21" fillId="0" borderId="40" xfId="52" applyFont="1" applyBorder="1" applyAlignment="1">
      <alignment horizontal="center" vertical="center"/>
    </xf>
    <xf numFmtId="0" fontId="18" fillId="0" borderId="19" xfId="52" applyFont="1" applyBorder="1" applyAlignment="1">
      <alignment vertical="center"/>
    </xf>
    <xf numFmtId="0" fontId="43" fillId="0" borderId="22" xfId="52" applyFont="1" applyBorder="1" applyAlignment="1">
      <alignment vertical="center"/>
    </xf>
    <xf numFmtId="0" fontId="21" fillId="0" borderId="41" xfId="52" applyFont="1" applyBorder="1" applyAlignment="1">
      <alignment horizontal="center" vertical="center"/>
    </xf>
    <xf numFmtId="0" fontId="21" fillId="0" borderId="36" xfId="52" applyFont="1" applyBorder="1" applyAlignment="1">
      <alignment horizontal="center" vertical="center"/>
    </xf>
    <xf numFmtId="0" fontId="39" fillId="0" borderId="22" xfId="52" applyFont="1" applyBorder="1" applyAlignment="1">
      <alignment horizontal="left" vertical="center"/>
    </xf>
    <xf numFmtId="0" fontId="39" fillId="0" borderId="23" xfId="52" applyFont="1" applyBorder="1" applyAlignment="1">
      <alignment horizontal="left" vertical="center"/>
    </xf>
    <xf numFmtId="14" fontId="21" fillId="0" borderId="23" xfId="52" applyNumberFormat="1" applyFont="1" applyBorder="1" applyAlignment="1">
      <alignment horizontal="center" vertical="center"/>
    </xf>
    <xf numFmtId="14" fontId="21" fillId="0" borderId="33" xfId="52" applyNumberFormat="1" applyFont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39" fillId="0" borderId="17" xfId="52" applyFont="1" applyBorder="1" applyAlignment="1">
      <alignment vertical="center"/>
    </xf>
    <xf numFmtId="0" fontId="18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8" fillId="0" borderId="18" xfId="52" applyFont="1" applyBorder="1" applyAlignment="1">
      <alignment vertical="center"/>
    </xf>
    <xf numFmtId="0" fontId="39" fillId="0" borderId="18" xfId="52" applyFont="1" applyBorder="1" applyAlignment="1">
      <alignment vertical="center"/>
    </xf>
    <xf numFmtId="0" fontId="18" fillId="0" borderId="19" xfId="52" applyFont="1" applyBorder="1" applyAlignment="1">
      <alignment horizontal="left" vertical="center"/>
    </xf>
    <xf numFmtId="0" fontId="39" fillId="0" borderId="0" xfId="52" applyFont="1" applyBorder="1" applyAlignment="1">
      <alignment horizontal="left" vertical="center"/>
    </xf>
    <xf numFmtId="0" fontId="25" fillId="0" borderId="30" xfId="52" applyFont="1" applyBorder="1" applyAlignment="1">
      <alignment horizontal="left" vertical="center" wrapText="1"/>
    </xf>
    <xf numFmtId="0" fontId="25" fillId="0" borderId="25" xfId="52" applyFont="1" applyBorder="1" applyAlignment="1">
      <alignment horizontal="left" vertical="center" wrapText="1"/>
    </xf>
    <xf numFmtId="0" fontId="25" fillId="0" borderId="42" xfId="52" applyFont="1" applyBorder="1" applyAlignment="1">
      <alignment horizontal="left" vertical="center" wrapText="1"/>
    </xf>
    <xf numFmtId="0" fontId="25" fillId="0" borderId="2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31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 wrapText="1"/>
    </xf>
    <xf numFmtId="0" fontId="25" fillId="0" borderId="18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9" fillId="0" borderId="21" xfId="52" applyFont="1" applyFill="1" applyBorder="1" applyAlignment="1">
      <alignment horizontal="left" vertical="center"/>
    </xf>
    <xf numFmtId="0" fontId="39" fillId="0" borderId="22" xfId="52" applyFont="1" applyBorder="1" applyAlignment="1">
      <alignment horizontal="center" vertical="center"/>
    </xf>
    <xf numFmtId="0" fontId="39" fillId="0" borderId="23" xfId="52" applyFont="1" applyBorder="1" applyAlignment="1">
      <alignment horizontal="center" vertical="center"/>
    </xf>
    <xf numFmtId="0" fontId="39" fillId="0" borderId="21" xfId="52" applyFont="1" applyBorder="1" applyAlignment="1">
      <alignment horizontal="center" vertical="center"/>
    </xf>
    <xf numFmtId="0" fontId="39" fillId="0" borderId="19" xfId="52" applyFont="1" applyBorder="1" applyAlignment="1">
      <alignment horizontal="center" vertical="center"/>
    </xf>
    <xf numFmtId="0" fontId="38" fillId="0" borderId="19" xfId="52" applyFont="1" applyBorder="1" applyAlignment="1">
      <alignment horizontal="left" vertical="center"/>
    </xf>
    <xf numFmtId="0" fontId="39" fillId="0" borderId="43" xfId="52" applyFont="1" applyFill="1" applyBorder="1" applyAlignment="1">
      <alignment horizontal="left" vertical="center"/>
    </xf>
    <xf numFmtId="0" fontId="39" fillId="0" borderId="4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1" fillId="0" borderId="45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39" fillId="0" borderId="28" xfId="52" applyFont="1" applyBorder="1" applyAlignment="1">
      <alignment horizontal="left" vertical="center"/>
    </xf>
    <xf numFmtId="0" fontId="39" fillId="0" borderId="27" xfId="52" applyFont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58" fontId="18" fillId="0" borderId="48" xfId="52" applyNumberFormat="1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horizontal="center" vertical="center"/>
    </xf>
    <xf numFmtId="0" fontId="18" fillId="0" borderId="38" xfId="52" applyFont="1" applyBorder="1" applyAlignment="1">
      <alignment horizontal="center" vertical="center"/>
    </xf>
    <xf numFmtId="0" fontId="18" fillId="0" borderId="52" xfId="52" applyFont="1" applyBorder="1" applyAlignment="1">
      <alignment horizontal="center" vertical="center"/>
    </xf>
    <xf numFmtId="0" fontId="21" fillId="0" borderId="33" xfId="52" applyFont="1" applyBorder="1" applyAlignment="1">
      <alignment horizontal="left" vertical="center"/>
    </xf>
    <xf numFmtId="0" fontId="21" fillId="0" borderId="32" xfId="52" applyFont="1" applyBorder="1" applyAlignment="1">
      <alignment horizontal="left" vertical="center"/>
    </xf>
    <xf numFmtId="0" fontId="39" fillId="0" borderId="33" xfId="52" applyFont="1" applyBorder="1" applyAlignment="1">
      <alignment horizontal="left" vertical="center"/>
    </xf>
    <xf numFmtId="0" fontId="38" fillId="0" borderId="18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8" fillId="0" borderId="26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0" fontId="38" fillId="0" borderId="35" xfId="52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39" fillId="0" borderId="33" xfId="52" applyFont="1" applyBorder="1" applyAlignment="1">
      <alignment horizontal="center" vertical="center"/>
    </xf>
    <xf numFmtId="0" fontId="38" fillId="0" borderId="20" xfId="52" applyFont="1" applyBorder="1" applyAlignment="1">
      <alignment horizontal="left" vertical="center"/>
    </xf>
    <xf numFmtId="0" fontId="39" fillId="0" borderId="36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39" fillId="0" borderId="35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8" fillId="0" borderId="55" xfId="52" applyFont="1" applyFill="1" applyBorder="1" applyAlignment="1">
      <alignment horizontal="left" vertical="center"/>
    </xf>
    <xf numFmtId="0" fontId="28" fillId="0" borderId="56" xfId="52" applyFont="1" applyFill="1" applyBorder="1" applyAlignment="1">
      <alignment horizontal="center" vertical="center"/>
    </xf>
    <xf numFmtId="0" fontId="28" fillId="0" borderId="33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0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vertical="center"/>
    </xf>
    <xf numFmtId="0" fontId="22" fillId="0" borderId="2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49" fontId="29" fillId="4" borderId="2" xfId="61" applyNumberFormat="1" applyFont="1" applyFill="1" applyBorder="1" applyAlignment="1">
      <alignment horizontal="center" vertical="center"/>
    </xf>
    <xf numFmtId="49" fontId="29" fillId="0" borderId="2" xfId="6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9" fontId="26" fillId="0" borderId="2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5" fillId="0" borderId="16" xfId="52" applyFont="1" applyBorder="1" applyAlignment="1">
      <alignment horizontal="center" vertical="top"/>
    </xf>
    <xf numFmtId="0" fontId="39" fillId="0" borderId="57" xfId="52" applyFont="1" applyBorder="1" applyAlignment="1">
      <alignment horizontal="left" vertical="center"/>
    </xf>
    <xf numFmtId="0" fontId="39" fillId="0" borderId="16" xfId="52" applyFont="1" applyBorder="1" applyAlignment="1">
      <alignment horizontal="left" vertical="center"/>
    </xf>
    <xf numFmtId="0" fontId="39" fillId="0" borderId="29" xfId="52" applyFont="1" applyBorder="1" applyAlignment="1">
      <alignment horizontal="left" vertical="center"/>
    </xf>
    <xf numFmtId="0" fontId="28" fillId="0" borderId="49" xfId="52" applyFont="1" applyBorder="1" applyAlignment="1">
      <alignment horizontal="left" vertical="center"/>
    </xf>
    <xf numFmtId="0" fontId="28" fillId="0" borderId="48" xfId="52" applyFont="1" applyBorder="1" applyAlignment="1">
      <alignment horizontal="left" vertical="center"/>
    </xf>
    <xf numFmtId="0" fontId="39" fillId="0" borderId="50" xfId="52" applyFont="1" applyBorder="1" applyAlignment="1">
      <alignment vertical="center"/>
    </xf>
    <xf numFmtId="0" fontId="18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18" fillId="0" borderId="51" xfId="52" applyFont="1" applyBorder="1" applyAlignment="1">
      <alignment vertical="center"/>
    </xf>
    <xf numFmtId="0" fontId="39" fillId="0" borderId="51" xfId="52" applyFont="1" applyBorder="1" applyAlignment="1">
      <alignment vertical="center"/>
    </xf>
    <xf numFmtId="0" fontId="39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39" fillId="0" borderId="51" xfId="52" applyFont="1" applyBorder="1" applyAlignment="1">
      <alignment horizontal="center" vertical="center"/>
    </xf>
    <xf numFmtId="0" fontId="18" fillId="0" borderId="51" xfId="52" applyFont="1" applyBorder="1" applyAlignment="1">
      <alignment horizontal="center" vertical="center"/>
    </xf>
    <xf numFmtId="0" fontId="21" fillId="0" borderId="19" xfId="52" applyFont="1" applyBorder="1" applyAlignment="1">
      <alignment horizontal="center" vertical="center"/>
    </xf>
    <xf numFmtId="0" fontId="18" fillId="0" borderId="19" xfId="52" applyFont="1" applyBorder="1" applyAlignment="1">
      <alignment horizontal="center" vertical="center"/>
    </xf>
    <xf numFmtId="0" fontId="39" fillId="0" borderId="43" xfId="52" applyFont="1" applyBorder="1" applyAlignment="1">
      <alignment horizontal="left" vertical="center" wrapText="1"/>
    </xf>
    <xf numFmtId="0" fontId="39" fillId="0" borderId="44" xfId="52" applyFont="1" applyBorder="1" applyAlignment="1">
      <alignment horizontal="left" vertical="center" wrapText="1"/>
    </xf>
    <xf numFmtId="0" fontId="39" fillId="0" borderId="58" xfId="52" applyFont="1" applyBorder="1" applyAlignment="1">
      <alignment horizontal="left" vertical="center"/>
    </xf>
    <xf numFmtId="0" fontId="39" fillId="0" borderId="59" xfId="52" applyFont="1" applyBorder="1" applyAlignment="1">
      <alignment horizontal="left" vertical="center"/>
    </xf>
    <xf numFmtId="0" fontId="46" fillId="0" borderId="60" xfId="52" applyFont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/>
    <xf numFmtId="9" fontId="21" fillId="0" borderId="2" xfId="52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9" fontId="21" fillId="0" borderId="51" xfId="52" applyNumberFormat="1" applyFont="1" applyBorder="1" applyAlignment="1">
      <alignment horizontal="center" vertical="center"/>
    </xf>
    <xf numFmtId="9" fontId="21" fillId="0" borderId="19" xfId="52" applyNumberFormat="1" applyFont="1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25" xfId="52" applyNumberFormat="1" applyFont="1" applyBorder="1" applyAlignment="1">
      <alignment horizontal="left" vertical="center"/>
    </xf>
    <xf numFmtId="9" fontId="21" fillId="0" borderId="43" xfId="52" applyNumberFormat="1" applyFont="1" applyBorder="1" applyAlignment="1">
      <alignment horizontal="left" vertical="center"/>
    </xf>
    <xf numFmtId="9" fontId="21" fillId="0" borderId="44" xfId="52" applyNumberFormat="1" applyFont="1" applyBorder="1" applyAlignment="1">
      <alignment horizontal="left" vertical="center"/>
    </xf>
    <xf numFmtId="0" fontId="38" fillId="0" borderId="50" xfId="52" applyFont="1" applyFill="1" applyBorder="1" applyAlignment="1">
      <alignment horizontal="left" vertical="center"/>
    </xf>
    <xf numFmtId="0" fontId="38" fillId="0" borderId="51" xfId="52" applyFont="1" applyFill="1" applyBorder="1" applyAlignment="1">
      <alignment horizontal="left" vertical="center"/>
    </xf>
    <xf numFmtId="0" fontId="38" fillId="0" borderId="41" xfId="52" applyFont="1" applyFill="1" applyBorder="1" applyAlignment="1">
      <alignment horizontal="left" vertical="center"/>
    </xf>
    <xf numFmtId="0" fontId="38" fillId="0" borderId="44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8" fillId="0" borderId="37" xfId="52" applyFont="1" applyBorder="1" applyAlignment="1">
      <alignment vertical="center"/>
    </xf>
    <xf numFmtId="0" fontId="49" fillId="0" borderId="48" xfId="52" applyFont="1" applyBorder="1" applyAlignment="1">
      <alignment horizontal="center" vertical="center"/>
    </xf>
    <xf numFmtId="0" fontId="28" fillId="0" borderId="38" xfId="52" applyFont="1" applyBorder="1" applyAlignment="1">
      <alignment vertical="center"/>
    </xf>
    <xf numFmtId="0" fontId="21" fillId="0" borderId="61" xfId="52" applyFont="1" applyBorder="1" applyAlignment="1">
      <alignment vertical="center"/>
    </xf>
    <xf numFmtId="0" fontId="28" fillId="0" borderId="61" xfId="52" applyFont="1" applyBorder="1" applyAlignment="1">
      <alignment vertical="center"/>
    </xf>
    <xf numFmtId="58" fontId="18" fillId="0" borderId="38" xfId="52" applyNumberFormat="1" applyFont="1" applyBorder="1" applyAlignment="1">
      <alignment vertical="center"/>
    </xf>
    <xf numFmtId="0" fontId="28" fillId="0" borderId="29" xfId="52" applyFont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39" fillId="0" borderId="63" xfId="52" applyFont="1" applyBorder="1" applyAlignment="1">
      <alignment horizontal="left" vertical="center"/>
    </xf>
    <xf numFmtId="0" fontId="28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36" xfId="52" applyFont="1" applyBorder="1" applyAlignment="1">
      <alignment horizontal="left" vertical="center" wrapText="1"/>
    </xf>
    <xf numFmtId="0" fontId="39" fillId="0" borderId="56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50" fillId="0" borderId="35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/>
    </xf>
    <xf numFmtId="0" fontId="28" fillId="0" borderId="55" xfId="0" applyFont="1" applyBorder="1" applyAlignment="1">
      <alignment horizontal="left" vertical="center"/>
    </xf>
    <xf numFmtId="9" fontId="21" fillId="0" borderId="34" xfId="52" applyNumberFormat="1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0" fontId="38" fillId="0" borderId="56" xfId="52" applyFont="1" applyFill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28" fillId="0" borderId="64" xfId="52" applyFont="1" applyBorder="1" applyAlignment="1">
      <alignment horizontal="center" vertical="center"/>
    </xf>
    <xf numFmtId="0" fontId="21" fillId="0" borderId="61" xfId="52" applyFont="1" applyBorder="1" applyAlignment="1">
      <alignment horizontal="center" vertical="center"/>
    </xf>
    <xf numFmtId="0" fontId="21" fillId="0" borderId="63" xfId="52" applyFont="1" applyBorder="1" applyAlignment="1">
      <alignment horizontal="center" vertical="center"/>
    </xf>
    <xf numFmtId="0" fontId="21" fillId="0" borderId="63" xfId="52" applyFont="1" applyFill="1" applyBorder="1" applyAlignment="1">
      <alignment horizontal="left" vertical="center"/>
    </xf>
    <xf numFmtId="0" fontId="51" fillId="0" borderId="65" xfId="0" applyFont="1" applyBorder="1" applyAlignment="1">
      <alignment horizontal="center" vertical="center" wrapText="1"/>
    </xf>
    <xf numFmtId="0" fontId="51" fillId="0" borderId="66" xfId="0" applyFont="1" applyBorder="1" applyAlignment="1">
      <alignment horizontal="center" vertical="center" wrapText="1"/>
    </xf>
    <xf numFmtId="0" fontId="52" fillId="0" borderId="67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5" borderId="5" xfId="0" applyFont="1" applyFill="1" applyBorder="1" applyAlignment="1">
      <alignment horizontal="center" vertical="center"/>
    </xf>
    <xf numFmtId="0" fontId="52" fillId="5" borderId="7" xfId="0" applyFont="1" applyFill="1" applyBorder="1" applyAlignment="1">
      <alignment horizontal="center" vertical="center"/>
    </xf>
    <xf numFmtId="0" fontId="52" fillId="5" borderId="2" xfId="0" applyFont="1" applyFill="1" applyBorder="1"/>
    <xf numFmtId="0" fontId="0" fillId="0" borderId="67" xfId="0" applyBorder="1"/>
    <xf numFmtId="0" fontId="0" fillId="5" borderId="2" xfId="0" applyFill="1" applyBorder="1"/>
    <xf numFmtId="0" fontId="0" fillId="0" borderId="68" xfId="0" applyBorder="1"/>
    <xf numFmtId="0" fontId="0" fillId="0" borderId="69" xfId="0" applyBorder="1"/>
    <xf numFmtId="0" fontId="0" fillId="5" borderId="69" xfId="0" applyFill="1" applyBorder="1"/>
    <xf numFmtId="0" fontId="0" fillId="6" borderId="0" xfId="0" applyFill="1"/>
    <xf numFmtId="0" fontId="51" fillId="0" borderId="70" xfId="0" applyFont="1" applyBorder="1" applyAlignment="1">
      <alignment horizontal="center" vertical="center" wrapText="1"/>
    </xf>
    <xf numFmtId="0" fontId="52" fillId="0" borderId="71" xfId="0" applyFont="1" applyBorder="1" applyAlignment="1">
      <alignment horizontal="center" vertical="center"/>
    </xf>
    <xf numFmtId="0" fontId="52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2" fillId="7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5" fillId="0" borderId="2" xfId="63" applyFill="1" applyBorder="1" applyAlignment="1" quotePrefix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常规 71" xfId="62"/>
    <cellStyle name="S16" xfId="63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90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463025" y="104044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336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90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336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09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463025" y="104044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09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002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90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09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09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335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90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43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14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3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14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3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14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3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114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114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3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3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71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71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71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71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71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80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5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52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7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5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7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5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7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5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5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7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7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5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7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5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7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336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71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90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09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5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42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42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30480</xdr:colOff>
      <xdr:row>2</xdr:row>
      <xdr:rowOff>41910</xdr:rowOff>
    </xdr:from>
    <xdr:to>
      <xdr:col>9</xdr:col>
      <xdr:colOff>78105</xdr:colOff>
      <xdr:row>4</xdr:row>
      <xdr:rowOff>65405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73265" y="622935"/>
          <a:ext cx="1114425" cy="4997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8.xml"/><Relationship Id="rId8" Type="http://schemas.openxmlformats.org/officeDocument/2006/relationships/ctrlProp" Target="../ctrlProps/ctrlProp137.xml"/><Relationship Id="rId7" Type="http://schemas.openxmlformats.org/officeDocument/2006/relationships/ctrlProp" Target="../ctrlProps/ctrlProp136.xml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1" Type="http://schemas.openxmlformats.org/officeDocument/2006/relationships/ctrlProp" Target="../ctrlProps/ctrlProp170.xml"/><Relationship Id="rId40" Type="http://schemas.openxmlformats.org/officeDocument/2006/relationships/ctrlProp" Target="../ctrlProps/ctrlProp169.xml"/><Relationship Id="rId4" Type="http://schemas.openxmlformats.org/officeDocument/2006/relationships/ctrlProp" Target="../ctrlProps/ctrlProp133.xml"/><Relationship Id="rId39" Type="http://schemas.openxmlformats.org/officeDocument/2006/relationships/ctrlProp" Target="../ctrlProps/ctrlProp168.xml"/><Relationship Id="rId38" Type="http://schemas.openxmlformats.org/officeDocument/2006/relationships/ctrlProp" Target="../ctrlProps/ctrlProp167.xml"/><Relationship Id="rId37" Type="http://schemas.openxmlformats.org/officeDocument/2006/relationships/ctrlProp" Target="../ctrlProps/ctrlProp166.xml"/><Relationship Id="rId36" Type="http://schemas.openxmlformats.org/officeDocument/2006/relationships/ctrlProp" Target="../ctrlProps/ctrlProp165.xml"/><Relationship Id="rId35" Type="http://schemas.openxmlformats.org/officeDocument/2006/relationships/ctrlProp" Target="../ctrlProps/ctrlProp164.xml"/><Relationship Id="rId34" Type="http://schemas.openxmlformats.org/officeDocument/2006/relationships/ctrlProp" Target="../ctrlProps/ctrlProp163.xml"/><Relationship Id="rId33" Type="http://schemas.openxmlformats.org/officeDocument/2006/relationships/ctrlProp" Target="../ctrlProps/ctrlProp162.xml"/><Relationship Id="rId32" Type="http://schemas.openxmlformats.org/officeDocument/2006/relationships/ctrlProp" Target="../ctrlProps/ctrlProp161.xml"/><Relationship Id="rId31" Type="http://schemas.openxmlformats.org/officeDocument/2006/relationships/ctrlProp" Target="../ctrlProps/ctrlProp160.xml"/><Relationship Id="rId30" Type="http://schemas.openxmlformats.org/officeDocument/2006/relationships/ctrlProp" Target="../ctrlProps/ctrlProp159.xml"/><Relationship Id="rId3" Type="http://schemas.openxmlformats.org/officeDocument/2006/relationships/ctrlProp" Target="../ctrlProps/ctrlProp132.xml"/><Relationship Id="rId29" Type="http://schemas.openxmlformats.org/officeDocument/2006/relationships/ctrlProp" Target="../ctrlProps/ctrlProp158.xml"/><Relationship Id="rId28" Type="http://schemas.openxmlformats.org/officeDocument/2006/relationships/ctrlProp" Target="../ctrlProps/ctrlProp157.xml"/><Relationship Id="rId27" Type="http://schemas.openxmlformats.org/officeDocument/2006/relationships/ctrlProp" Target="../ctrlProps/ctrlProp156.xml"/><Relationship Id="rId26" Type="http://schemas.openxmlformats.org/officeDocument/2006/relationships/ctrlProp" Target="../ctrlProps/ctrlProp155.xml"/><Relationship Id="rId25" Type="http://schemas.openxmlformats.org/officeDocument/2006/relationships/ctrlProp" Target="../ctrlProps/ctrlProp154.xml"/><Relationship Id="rId24" Type="http://schemas.openxmlformats.org/officeDocument/2006/relationships/ctrlProp" Target="../ctrlProps/ctrlProp153.xml"/><Relationship Id="rId23" Type="http://schemas.openxmlformats.org/officeDocument/2006/relationships/ctrlProp" Target="../ctrlProps/ctrlProp152.xml"/><Relationship Id="rId22" Type="http://schemas.openxmlformats.org/officeDocument/2006/relationships/ctrlProp" Target="../ctrlProps/ctrlProp151.xml"/><Relationship Id="rId21" Type="http://schemas.openxmlformats.org/officeDocument/2006/relationships/ctrlProp" Target="../ctrlProps/ctrlProp150.xml"/><Relationship Id="rId20" Type="http://schemas.openxmlformats.org/officeDocument/2006/relationships/ctrlProp" Target="../ctrlProps/ctrlProp14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48.xml"/><Relationship Id="rId18" Type="http://schemas.openxmlformats.org/officeDocument/2006/relationships/ctrlProp" Target="../ctrlProps/ctrlProp147.xml"/><Relationship Id="rId17" Type="http://schemas.openxmlformats.org/officeDocument/2006/relationships/ctrlProp" Target="../ctrlProps/ctrlProp146.xml"/><Relationship Id="rId16" Type="http://schemas.openxmlformats.org/officeDocument/2006/relationships/ctrlProp" Target="../ctrlProps/ctrlProp145.xml"/><Relationship Id="rId15" Type="http://schemas.openxmlformats.org/officeDocument/2006/relationships/ctrlProp" Target="../ctrlProps/ctrlProp144.xml"/><Relationship Id="rId14" Type="http://schemas.openxmlformats.org/officeDocument/2006/relationships/ctrlProp" Target="../ctrlProps/ctrlProp143.xml"/><Relationship Id="rId13" Type="http://schemas.openxmlformats.org/officeDocument/2006/relationships/ctrlProp" Target="../ctrlProps/ctrlProp142.xml"/><Relationship Id="rId12" Type="http://schemas.openxmlformats.org/officeDocument/2006/relationships/ctrlProp" Target="../ctrlProps/ctrlProp141.xml"/><Relationship Id="rId11" Type="http://schemas.openxmlformats.org/officeDocument/2006/relationships/ctrlProp" Target="../ctrlProps/ctrlProp140.xml"/><Relationship Id="rId10" Type="http://schemas.openxmlformats.org/officeDocument/2006/relationships/ctrlProp" Target="../ctrlProps/ctrlProp13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8" customWidth="1"/>
    <col min="3" max="3" width="10.125" customWidth="1"/>
  </cols>
  <sheetData>
    <row r="1" ht="21" customHeight="1" spans="1:2">
      <c r="A1" s="439"/>
      <c r="B1" s="440" t="s">
        <v>0</v>
      </c>
    </row>
    <row r="2" spans="1:2">
      <c r="A2" s="9">
        <v>1</v>
      </c>
      <c r="B2" s="441" t="s">
        <v>1</v>
      </c>
    </row>
    <row r="3" spans="1:2">
      <c r="A3" s="9">
        <v>2</v>
      </c>
      <c r="B3" s="441" t="s">
        <v>2</v>
      </c>
    </row>
    <row r="4" spans="1:2">
      <c r="A4" s="9">
        <v>3</v>
      </c>
      <c r="B4" s="441" t="s">
        <v>3</v>
      </c>
    </row>
    <row r="5" spans="1:2">
      <c r="A5" s="9">
        <v>4</v>
      </c>
      <c r="B5" s="441" t="s">
        <v>4</v>
      </c>
    </row>
    <row r="6" spans="1:2">
      <c r="A6" s="9">
        <v>5</v>
      </c>
      <c r="B6" s="441" t="s">
        <v>5</v>
      </c>
    </row>
    <row r="7" spans="1:2">
      <c r="A7" s="9">
        <v>6</v>
      </c>
      <c r="B7" s="441" t="s">
        <v>6</v>
      </c>
    </row>
    <row r="8" s="437" customFormat="1" ht="15" customHeight="1" spans="1:2">
      <c r="A8" s="442">
        <v>7</v>
      </c>
      <c r="B8" s="443" t="s">
        <v>7</v>
      </c>
    </row>
    <row r="9" ht="18.95" customHeight="1" spans="1:2">
      <c r="A9" s="439"/>
      <c r="B9" s="444" t="s">
        <v>8</v>
      </c>
    </row>
    <row r="10" ht="15.95" customHeight="1" spans="1:2">
      <c r="A10" s="9">
        <v>1</v>
      </c>
      <c r="B10" s="445" t="s">
        <v>9</v>
      </c>
    </row>
    <row r="11" spans="1:2">
      <c r="A11" s="9">
        <v>2</v>
      </c>
      <c r="B11" s="441" t="s">
        <v>10</v>
      </c>
    </row>
    <row r="12" spans="1:2">
      <c r="A12" s="9">
        <v>3</v>
      </c>
      <c r="B12" s="443" t="s">
        <v>11</v>
      </c>
    </row>
    <row r="13" spans="1:2">
      <c r="A13" s="9">
        <v>4</v>
      </c>
      <c r="B13" s="441" t="s">
        <v>12</v>
      </c>
    </row>
    <row r="14" spans="1:2">
      <c r="A14" s="9">
        <v>5</v>
      </c>
      <c r="B14" s="441" t="s">
        <v>13</v>
      </c>
    </row>
    <row r="15" spans="1:2">
      <c r="A15" s="9">
        <v>6</v>
      </c>
      <c r="B15" s="441" t="s">
        <v>14</v>
      </c>
    </row>
    <row r="16" spans="1:2">
      <c r="A16" s="9">
        <v>7</v>
      </c>
      <c r="B16" s="441" t="s">
        <v>15</v>
      </c>
    </row>
    <row r="17" spans="1:2">
      <c r="A17" s="9">
        <v>8</v>
      </c>
      <c r="B17" s="441" t="s">
        <v>16</v>
      </c>
    </row>
    <row r="18" spans="1:2">
      <c r="A18" s="9">
        <v>9</v>
      </c>
      <c r="B18" s="441" t="s">
        <v>17</v>
      </c>
    </row>
    <row r="19" spans="1:2">
      <c r="A19" s="9"/>
      <c r="B19" s="441"/>
    </row>
    <row r="20" ht="20.25" spans="1:2">
      <c r="A20" s="439"/>
      <c r="B20" s="440" t="s">
        <v>18</v>
      </c>
    </row>
    <row r="21" spans="1:2">
      <c r="A21" s="9">
        <v>1</v>
      </c>
      <c r="B21" s="446" t="s">
        <v>19</v>
      </c>
    </row>
    <row r="22" spans="1:2">
      <c r="A22" s="9">
        <v>2</v>
      </c>
      <c r="B22" s="441" t="s">
        <v>20</v>
      </c>
    </row>
    <row r="23" spans="1:2">
      <c r="A23" s="9">
        <v>3</v>
      </c>
      <c r="B23" s="441" t="s">
        <v>21</v>
      </c>
    </row>
    <row r="24" spans="1:2">
      <c r="A24" s="9">
        <v>4</v>
      </c>
      <c r="B24" s="441" t="s">
        <v>22</v>
      </c>
    </row>
    <row r="25" spans="1:2">
      <c r="A25" s="9">
        <v>5</v>
      </c>
      <c r="B25" s="441" t="s">
        <v>23</v>
      </c>
    </row>
    <row r="26" spans="1:2">
      <c r="A26" s="9">
        <v>6</v>
      </c>
      <c r="B26" s="441" t="s">
        <v>24</v>
      </c>
    </row>
    <row r="27" spans="1:2">
      <c r="A27" s="9">
        <v>7</v>
      </c>
      <c r="B27" s="441" t="s">
        <v>25</v>
      </c>
    </row>
    <row r="28" spans="1:2">
      <c r="A28" s="9"/>
      <c r="B28" s="441"/>
    </row>
    <row r="29" ht="20.25" spans="1:2">
      <c r="A29" s="439"/>
      <c r="B29" s="440" t="s">
        <v>26</v>
      </c>
    </row>
    <row r="30" spans="1:2">
      <c r="A30" s="9">
        <v>1</v>
      </c>
      <c r="B30" s="446" t="s">
        <v>27</v>
      </c>
    </row>
    <row r="31" spans="1:2">
      <c r="A31" s="9">
        <v>2</v>
      </c>
      <c r="B31" s="441" t="s">
        <v>28</v>
      </c>
    </row>
    <row r="32" spans="1:2">
      <c r="A32" s="9">
        <v>3</v>
      </c>
      <c r="B32" s="441" t="s">
        <v>29</v>
      </c>
    </row>
    <row r="33" ht="28.5" spans="1:2">
      <c r="A33" s="9">
        <v>4</v>
      </c>
      <c r="B33" s="441" t="s">
        <v>30</v>
      </c>
    </row>
    <row r="34" spans="1:2">
      <c r="A34" s="9">
        <v>5</v>
      </c>
      <c r="B34" s="441" t="s">
        <v>31</v>
      </c>
    </row>
    <row r="35" spans="1:2">
      <c r="A35" s="9">
        <v>6</v>
      </c>
      <c r="B35" s="441" t="s">
        <v>32</v>
      </c>
    </row>
    <row r="36" spans="1:2">
      <c r="A36" s="9">
        <v>7</v>
      </c>
      <c r="B36" s="441" t="s">
        <v>33</v>
      </c>
    </row>
    <row r="37" spans="1:2">
      <c r="A37" s="9"/>
      <c r="B37" s="441"/>
    </row>
    <row r="39" spans="1:2">
      <c r="A39" s="447" t="s">
        <v>34</v>
      </c>
      <c r="B39" s="44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6.4" customWidth="1"/>
    <col min="4" max="4" width="21.2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313</v>
      </c>
      <c r="B2" s="5" t="s">
        <v>318</v>
      </c>
      <c r="C2" s="5" t="s">
        <v>314</v>
      </c>
      <c r="D2" s="5" t="s">
        <v>315</v>
      </c>
      <c r="E2" s="5" t="s">
        <v>316</v>
      </c>
      <c r="F2" s="5" t="s">
        <v>317</v>
      </c>
      <c r="G2" s="4" t="s">
        <v>340</v>
      </c>
      <c r="H2" s="4"/>
      <c r="I2" s="4" t="s">
        <v>341</v>
      </c>
      <c r="J2" s="4"/>
      <c r="K2" s="6" t="s">
        <v>342</v>
      </c>
      <c r="L2" s="70" t="s">
        <v>343</v>
      </c>
      <c r="M2" s="19" t="s">
        <v>344</v>
      </c>
    </row>
    <row r="3" s="1" customFormat="1" ht="16.5" spans="1:13">
      <c r="A3" s="4"/>
      <c r="B3" s="7"/>
      <c r="C3" s="7"/>
      <c r="D3" s="7"/>
      <c r="E3" s="7"/>
      <c r="F3" s="7"/>
      <c r="G3" s="4" t="s">
        <v>345</v>
      </c>
      <c r="H3" s="4" t="s">
        <v>346</v>
      </c>
      <c r="I3" s="4" t="s">
        <v>345</v>
      </c>
      <c r="J3" s="4" t="s">
        <v>346</v>
      </c>
      <c r="K3" s="8"/>
      <c r="L3" s="71"/>
      <c r="M3" s="20"/>
    </row>
    <row r="4" ht="22" customHeight="1" spans="1:13">
      <c r="A4" s="57">
        <v>1</v>
      </c>
      <c r="B4" s="23" t="s">
        <v>331</v>
      </c>
      <c r="C4" s="24" t="s">
        <v>328</v>
      </c>
      <c r="D4" s="24" t="s">
        <v>329</v>
      </c>
      <c r="E4" s="24" t="s">
        <v>330</v>
      </c>
      <c r="F4" s="25" t="s">
        <v>62</v>
      </c>
      <c r="G4" s="58">
        <v>-0.02</v>
      </c>
      <c r="H4" s="58">
        <v>-0.02</v>
      </c>
      <c r="I4" s="58">
        <v>-0.02</v>
      </c>
      <c r="J4" s="58">
        <v>-0.02</v>
      </c>
      <c r="K4" s="72"/>
      <c r="L4" s="11" t="s">
        <v>96</v>
      </c>
      <c r="M4" s="11" t="s">
        <v>347</v>
      </c>
    </row>
    <row r="5" ht="22" customHeight="1" spans="1:13">
      <c r="A5" s="57">
        <v>2</v>
      </c>
      <c r="B5" s="23" t="s">
        <v>331</v>
      </c>
      <c r="C5" s="24" t="s">
        <v>332</v>
      </c>
      <c r="D5" s="24" t="s">
        <v>329</v>
      </c>
      <c r="E5" s="24" t="s">
        <v>333</v>
      </c>
      <c r="F5" s="25" t="s">
        <v>62</v>
      </c>
      <c r="G5" s="58">
        <v>-0.02</v>
      </c>
      <c r="H5" s="58">
        <v>-0.01</v>
      </c>
      <c r="I5" s="58">
        <v>-0.02</v>
      </c>
      <c r="J5" s="58">
        <v>-0.01</v>
      </c>
      <c r="K5" s="72"/>
      <c r="L5" s="11" t="s">
        <v>96</v>
      </c>
      <c r="M5" s="11" t="s">
        <v>347</v>
      </c>
    </row>
    <row r="6" ht="22" customHeight="1" spans="1:13">
      <c r="A6" s="57">
        <v>3</v>
      </c>
      <c r="B6" s="23" t="s">
        <v>331</v>
      </c>
      <c r="C6" s="24" t="s">
        <v>334</v>
      </c>
      <c r="D6" s="24" t="s">
        <v>329</v>
      </c>
      <c r="E6" s="24" t="s">
        <v>335</v>
      </c>
      <c r="F6" s="25" t="s">
        <v>62</v>
      </c>
      <c r="G6" s="58">
        <v>-0.01</v>
      </c>
      <c r="H6" s="58">
        <v>-0.01</v>
      </c>
      <c r="I6" s="58">
        <v>-0.02</v>
      </c>
      <c r="J6" s="58">
        <v>-0.01</v>
      </c>
      <c r="K6" s="72"/>
      <c r="L6" s="11" t="s">
        <v>96</v>
      </c>
      <c r="M6" s="11" t="s">
        <v>347</v>
      </c>
    </row>
    <row r="7" ht="22" customHeight="1" spans="1:13">
      <c r="A7" s="57"/>
      <c r="B7" s="28"/>
      <c r="C7" s="27"/>
      <c r="D7" s="28"/>
      <c r="E7" s="27"/>
      <c r="F7" s="29"/>
      <c r="G7" s="59"/>
      <c r="H7" s="60"/>
      <c r="I7" s="58"/>
      <c r="J7" s="58"/>
      <c r="K7" s="72"/>
      <c r="L7" s="11"/>
      <c r="M7" s="11"/>
    </row>
    <row r="8" ht="22" customHeight="1" spans="1:13">
      <c r="A8" s="57"/>
      <c r="B8" s="28"/>
      <c r="C8" s="30"/>
      <c r="D8" s="28"/>
      <c r="E8" s="27"/>
      <c r="F8" s="29"/>
      <c r="G8" s="59"/>
      <c r="H8" s="60"/>
      <c r="I8" s="58"/>
      <c r="J8" s="58"/>
      <c r="K8" s="72"/>
      <c r="L8" s="11"/>
      <c r="M8" s="11"/>
    </row>
    <row r="9" customFormat="1" ht="22" customHeight="1" spans="1:13">
      <c r="A9" s="61"/>
      <c r="B9" s="62"/>
      <c r="C9" s="63"/>
      <c r="D9" s="28"/>
      <c r="E9" s="64"/>
      <c r="F9" s="29"/>
      <c r="G9" s="65"/>
      <c r="H9" s="66"/>
      <c r="I9" s="50"/>
      <c r="J9" s="51"/>
      <c r="K9" s="51"/>
      <c r="L9" s="21"/>
      <c r="M9" s="73"/>
    </row>
    <row r="10" s="2" customFormat="1" ht="18.75" spans="1:13">
      <c r="A10" s="13" t="s">
        <v>348</v>
      </c>
      <c r="B10" s="14"/>
      <c r="C10" s="14"/>
      <c r="D10" s="26"/>
      <c r="E10" s="15"/>
      <c r="F10" s="67"/>
      <c r="G10" s="31"/>
      <c r="H10" s="13" t="s">
        <v>337</v>
      </c>
      <c r="I10" s="14"/>
      <c r="J10" s="14"/>
      <c r="K10" s="15"/>
      <c r="L10" s="50"/>
      <c r="M10" s="21"/>
    </row>
    <row r="11" ht="84" customHeight="1" spans="1:13">
      <c r="A11" s="68" t="s">
        <v>349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4"/>
    </row>
  </sheetData>
  <mergeCells count="16">
    <mergeCell ref="A1:M1"/>
    <mergeCell ref="G2:H2"/>
    <mergeCell ref="I2:J2"/>
    <mergeCell ref="I9:L9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A14" sqref="A14:W14"/>
    </sheetView>
  </sheetViews>
  <sheetFormatPr defaultColWidth="9" defaultRowHeight="14.25"/>
  <cols>
    <col min="1" max="2" width="8.625" customWidth="1"/>
    <col min="3" max="3" width="13.5" customWidth="1"/>
    <col min="4" max="4" width="18.2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351</v>
      </c>
      <c r="B2" s="5" t="s">
        <v>318</v>
      </c>
      <c r="C2" s="5" t="s">
        <v>314</v>
      </c>
      <c r="D2" s="5" t="s">
        <v>315</v>
      </c>
      <c r="E2" s="5" t="s">
        <v>316</v>
      </c>
      <c r="F2" s="5" t="s">
        <v>317</v>
      </c>
      <c r="G2" s="39" t="s">
        <v>352</v>
      </c>
      <c r="H2" s="40"/>
      <c r="I2" s="54"/>
      <c r="J2" s="39" t="s">
        <v>353</v>
      </c>
      <c r="K2" s="40"/>
      <c r="L2" s="54"/>
      <c r="M2" s="39" t="s">
        <v>354</v>
      </c>
      <c r="N2" s="40"/>
      <c r="O2" s="54"/>
      <c r="P2" s="39" t="s">
        <v>355</v>
      </c>
      <c r="Q2" s="40"/>
      <c r="R2" s="54"/>
      <c r="S2" s="40" t="s">
        <v>356</v>
      </c>
      <c r="T2" s="40"/>
      <c r="U2" s="54"/>
      <c r="V2" s="35" t="s">
        <v>357</v>
      </c>
      <c r="W2" s="35" t="s">
        <v>327</v>
      </c>
    </row>
    <row r="3" s="1" customFormat="1" ht="16.5" spans="1:23">
      <c r="A3" s="7"/>
      <c r="B3" s="41"/>
      <c r="C3" s="41"/>
      <c r="D3" s="41"/>
      <c r="E3" s="41"/>
      <c r="F3" s="41"/>
      <c r="G3" s="4" t="s">
        <v>358</v>
      </c>
      <c r="H3" s="4" t="s">
        <v>68</v>
      </c>
      <c r="I3" s="4" t="s">
        <v>318</v>
      </c>
      <c r="J3" s="4" t="s">
        <v>358</v>
      </c>
      <c r="K3" s="4" t="s">
        <v>68</v>
      </c>
      <c r="L3" s="4" t="s">
        <v>318</v>
      </c>
      <c r="M3" s="4" t="s">
        <v>358</v>
      </c>
      <c r="N3" s="4" t="s">
        <v>68</v>
      </c>
      <c r="O3" s="4" t="s">
        <v>318</v>
      </c>
      <c r="P3" s="4" t="s">
        <v>358</v>
      </c>
      <c r="Q3" s="4" t="s">
        <v>68</v>
      </c>
      <c r="R3" s="4" t="s">
        <v>318</v>
      </c>
      <c r="S3" s="4" t="s">
        <v>358</v>
      </c>
      <c r="T3" s="4" t="s">
        <v>68</v>
      </c>
      <c r="U3" s="4" t="s">
        <v>318</v>
      </c>
      <c r="V3" s="56"/>
      <c r="W3" s="56"/>
    </row>
    <row r="4" ht="18.75" spans="1:23">
      <c r="A4" s="42" t="s">
        <v>359</v>
      </c>
      <c r="B4" s="23" t="s">
        <v>331</v>
      </c>
      <c r="C4" s="24" t="s">
        <v>328</v>
      </c>
      <c r="D4" s="24" t="s">
        <v>329</v>
      </c>
      <c r="E4" s="24" t="s">
        <v>330</v>
      </c>
      <c r="F4" s="25" t="s">
        <v>62</v>
      </c>
      <c r="G4" s="32" t="s">
        <v>360</v>
      </c>
      <c r="H4" s="43"/>
      <c r="I4" s="43" t="s">
        <v>361</v>
      </c>
      <c r="J4" s="43"/>
      <c r="K4" s="32"/>
      <c r="L4" s="32"/>
      <c r="M4" s="11"/>
      <c r="N4" s="11"/>
      <c r="O4" s="11"/>
      <c r="P4" s="11"/>
      <c r="Q4" s="11"/>
      <c r="R4" s="11"/>
      <c r="S4" s="11"/>
      <c r="T4" s="11"/>
      <c r="U4" s="11"/>
      <c r="V4" s="11" t="s">
        <v>362</v>
      </c>
      <c r="W4" s="11"/>
    </row>
    <row r="5" ht="18.75" spans="1:23">
      <c r="A5" s="44"/>
      <c r="B5" s="23" t="s">
        <v>331</v>
      </c>
      <c r="C5" s="24" t="s">
        <v>332</v>
      </c>
      <c r="D5" s="24" t="s">
        <v>329</v>
      </c>
      <c r="E5" s="24" t="s">
        <v>333</v>
      </c>
      <c r="F5" s="25" t="s">
        <v>62</v>
      </c>
      <c r="G5" s="45" t="s">
        <v>363</v>
      </c>
      <c r="H5" s="46"/>
      <c r="I5" s="55"/>
      <c r="J5" s="45" t="s">
        <v>364</v>
      </c>
      <c r="K5" s="46"/>
      <c r="L5" s="55"/>
      <c r="M5" s="39" t="s">
        <v>365</v>
      </c>
      <c r="N5" s="40"/>
      <c r="O5" s="54"/>
      <c r="P5" s="39" t="s">
        <v>366</v>
      </c>
      <c r="Q5" s="40"/>
      <c r="R5" s="54"/>
      <c r="S5" s="40" t="s">
        <v>367</v>
      </c>
      <c r="T5" s="40"/>
      <c r="U5" s="54"/>
      <c r="V5" s="11"/>
      <c r="W5" s="11"/>
    </row>
    <row r="6" ht="18.75" spans="1:23">
      <c r="A6" s="44"/>
      <c r="B6" s="23" t="s">
        <v>331</v>
      </c>
      <c r="C6" s="24" t="s">
        <v>334</v>
      </c>
      <c r="D6" s="24" t="s">
        <v>329</v>
      </c>
      <c r="E6" s="24" t="s">
        <v>335</v>
      </c>
      <c r="F6" s="25" t="s">
        <v>62</v>
      </c>
      <c r="G6" s="47" t="s">
        <v>358</v>
      </c>
      <c r="H6" s="47" t="s">
        <v>68</v>
      </c>
      <c r="I6" s="47" t="s">
        <v>318</v>
      </c>
      <c r="J6" s="47" t="s">
        <v>358</v>
      </c>
      <c r="K6" s="47" t="s">
        <v>68</v>
      </c>
      <c r="L6" s="47" t="s">
        <v>318</v>
      </c>
      <c r="M6" s="4" t="s">
        <v>358</v>
      </c>
      <c r="N6" s="4" t="s">
        <v>68</v>
      </c>
      <c r="O6" s="4" t="s">
        <v>318</v>
      </c>
      <c r="P6" s="4" t="s">
        <v>358</v>
      </c>
      <c r="Q6" s="4" t="s">
        <v>68</v>
      </c>
      <c r="R6" s="4" t="s">
        <v>318</v>
      </c>
      <c r="S6" s="4" t="s">
        <v>358</v>
      </c>
      <c r="T6" s="4" t="s">
        <v>68</v>
      </c>
      <c r="U6" s="4" t="s">
        <v>318</v>
      </c>
      <c r="V6" s="11"/>
      <c r="W6" s="11"/>
    </row>
    <row r="7" spans="1:23">
      <c r="A7" s="44"/>
      <c r="B7" s="48"/>
      <c r="C7" s="27"/>
      <c r="D7" s="49"/>
      <c r="E7" s="27"/>
      <c r="F7" s="29"/>
      <c r="G7" s="32"/>
      <c r="H7" s="43"/>
      <c r="I7" s="43"/>
      <c r="J7" s="43"/>
      <c r="K7" s="43"/>
      <c r="L7" s="3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15" spans="1:23">
      <c r="A8" s="44"/>
      <c r="B8" s="48"/>
      <c r="C8" s="30"/>
      <c r="D8" s="49"/>
      <c r="E8" s="27"/>
      <c r="F8" s="29"/>
      <c r="G8" s="11"/>
      <c r="H8" s="43"/>
      <c r="I8" s="4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4"/>
      <c r="B9" s="48"/>
      <c r="C9" s="30"/>
      <c r="D9" s="49"/>
      <c r="E9" s="27"/>
      <c r="F9" s="29"/>
      <c r="G9" s="11"/>
      <c r="H9" s="43"/>
      <c r="I9" s="4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ht="15" spans="1:23">
      <c r="A10" s="44"/>
      <c r="B10" s="48"/>
      <c r="C10" s="30"/>
      <c r="D10" s="49"/>
      <c r="E10" s="27"/>
      <c r="F10" s="29"/>
      <c r="G10" s="11"/>
      <c r="H10" s="43"/>
      <c r="I10" s="43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5" spans="1:23">
      <c r="A11" s="44"/>
      <c r="B11" s="48"/>
      <c r="C11" s="30"/>
      <c r="D11" s="49"/>
      <c r="E11" s="27"/>
      <c r="F11" s="29"/>
      <c r="G11" s="11"/>
      <c r="H11" s="43"/>
      <c r="I11" s="43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33" customHeight="1" spans="1:23">
      <c r="A12" s="9"/>
      <c r="B12" s="9"/>
      <c r="C12" s="9"/>
      <c r="D12" s="9"/>
      <c r="E12" s="9"/>
      <c r="F12" s="50"/>
      <c r="G12" s="51"/>
      <c r="H12" s="51"/>
      <c r="I12" s="21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33" customHeight="1" spans="1:23">
      <c r="A13" s="13" t="s">
        <v>348</v>
      </c>
      <c r="B13" s="14"/>
      <c r="C13" s="14"/>
      <c r="D13" s="14"/>
      <c r="E13" s="15"/>
      <c r="F13" s="16"/>
      <c r="G13" s="31"/>
      <c r="H13" s="38"/>
      <c r="I13" s="38"/>
      <c r="J13" s="13" t="s">
        <v>337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5"/>
      <c r="V13" s="14"/>
      <c r="W13" s="21"/>
    </row>
    <row r="14" ht="80" customHeight="1" spans="1:23">
      <c r="A14" s="52" t="s">
        <v>368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F12:I12"/>
    <mergeCell ref="A13:E13"/>
    <mergeCell ref="F13:G13"/>
    <mergeCell ref="J13:U13"/>
    <mergeCell ref="A14:W14"/>
    <mergeCell ref="A2:A3"/>
    <mergeCell ref="A4:A11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370</v>
      </c>
      <c r="B2" s="35" t="s">
        <v>314</v>
      </c>
      <c r="C2" s="35" t="s">
        <v>315</v>
      </c>
      <c r="D2" s="35" t="s">
        <v>316</v>
      </c>
      <c r="E2" s="35" t="s">
        <v>317</v>
      </c>
      <c r="F2" s="35" t="s">
        <v>318</v>
      </c>
      <c r="G2" s="34" t="s">
        <v>371</v>
      </c>
      <c r="H2" s="34" t="s">
        <v>372</v>
      </c>
      <c r="I2" s="34" t="s">
        <v>373</v>
      </c>
      <c r="J2" s="34" t="s">
        <v>372</v>
      </c>
      <c r="K2" s="34" t="s">
        <v>374</v>
      </c>
      <c r="L2" s="34" t="s">
        <v>372</v>
      </c>
      <c r="M2" s="35" t="s">
        <v>357</v>
      </c>
      <c r="N2" s="35" t="s">
        <v>327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6" t="s">
        <v>370</v>
      </c>
      <c r="B4" s="37" t="s">
        <v>375</v>
      </c>
      <c r="C4" s="37" t="s">
        <v>358</v>
      </c>
      <c r="D4" s="37" t="s">
        <v>316</v>
      </c>
      <c r="E4" s="35" t="s">
        <v>317</v>
      </c>
      <c r="F4" s="35" t="s">
        <v>318</v>
      </c>
      <c r="G4" s="34" t="s">
        <v>371</v>
      </c>
      <c r="H4" s="34" t="s">
        <v>372</v>
      </c>
      <c r="I4" s="34" t="s">
        <v>373</v>
      </c>
      <c r="J4" s="34" t="s">
        <v>372</v>
      </c>
      <c r="K4" s="34" t="s">
        <v>374</v>
      </c>
      <c r="L4" s="34" t="s">
        <v>372</v>
      </c>
      <c r="M4" s="35" t="s">
        <v>357</v>
      </c>
      <c r="N4" s="35" t="s">
        <v>327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376</v>
      </c>
      <c r="B11" s="14"/>
      <c r="C11" s="14"/>
      <c r="D11" s="15"/>
      <c r="E11" s="16"/>
      <c r="F11" s="38"/>
      <c r="G11" s="31"/>
      <c r="H11" s="38"/>
      <c r="I11" s="13" t="s">
        <v>377</v>
      </c>
      <c r="J11" s="14"/>
      <c r="K11" s="14"/>
      <c r="L11" s="14"/>
      <c r="M11" s="14"/>
      <c r="N11" s="21"/>
    </row>
    <row r="12" ht="16.5" spans="1:14">
      <c r="A12" s="17" t="s">
        <v>378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D20" sqref="D20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351</v>
      </c>
      <c r="B2" s="5" t="s">
        <v>318</v>
      </c>
      <c r="C2" s="5" t="s">
        <v>314</v>
      </c>
      <c r="D2" s="5" t="s">
        <v>315</v>
      </c>
      <c r="E2" s="5" t="s">
        <v>316</v>
      </c>
      <c r="F2" s="5" t="s">
        <v>317</v>
      </c>
      <c r="G2" s="4" t="s">
        <v>380</v>
      </c>
      <c r="H2" s="4" t="s">
        <v>381</v>
      </c>
      <c r="I2" s="4" t="s">
        <v>382</v>
      </c>
      <c r="J2" s="4" t="s">
        <v>383</v>
      </c>
      <c r="K2" s="5" t="s">
        <v>357</v>
      </c>
      <c r="L2" s="5" t="s">
        <v>327</v>
      </c>
    </row>
    <row r="3" ht="18.75" spans="1:12">
      <c r="A3" s="22" t="s">
        <v>359</v>
      </c>
      <c r="B3" s="23" t="s">
        <v>331</v>
      </c>
      <c r="C3" s="24" t="s">
        <v>328</v>
      </c>
      <c r="D3" s="24" t="s">
        <v>329</v>
      </c>
      <c r="E3" s="24" t="s">
        <v>330</v>
      </c>
      <c r="F3" s="25" t="s">
        <v>62</v>
      </c>
      <c r="G3" s="11" t="s">
        <v>384</v>
      </c>
      <c r="H3" s="11" t="s">
        <v>385</v>
      </c>
      <c r="I3" s="32"/>
      <c r="J3" s="11"/>
      <c r="K3" s="33" t="s">
        <v>386</v>
      </c>
      <c r="L3" s="11" t="s">
        <v>347</v>
      </c>
    </row>
    <row r="4" ht="18.75" spans="1:12">
      <c r="A4" s="22"/>
      <c r="B4" s="23" t="s">
        <v>331</v>
      </c>
      <c r="C4" s="24" t="s">
        <v>332</v>
      </c>
      <c r="D4" s="24" t="s">
        <v>329</v>
      </c>
      <c r="E4" s="24" t="s">
        <v>333</v>
      </c>
      <c r="F4" s="25" t="s">
        <v>62</v>
      </c>
      <c r="G4" s="11" t="s">
        <v>384</v>
      </c>
      <c r="H4" s="11" t="s">
        <v>385</v>
      </c>
      <c r="I4" s="32"/>
      <c r="J4" s="11"/>
      <c r="K4" s="33" t="s">
        <v>386</v>
      </c>
      <c r="L4" s="11" t="s">
        <v>347</v>
      </c>
    </row>
    <row r="5" ht="18.75" spans="1:12">
      <c r="A5" s="22"/>
      <c r="B5" s="23" t="s">
        <v>331</v>
      </c>
      <c r="C5" s="24" t="s">
        <v>334</v>
      </c>
      <c r="D5" s="24" t="s">
        <v>329</v>
      </c>
      <c r="E5" s="24" t="s">
        <v>335</v>
      </c>
      <c r="F5" s="25" t="s">
        <v>62</v>
      </c>
      <c r="G5" s="11" t="s">
        <v>384</v>
      </c>
      <c r="H5" s="11" t="s">
        <v>385</v>
      </c>
      <c r="I5" s="32"/>
      <c r="J5" s="11"/>
      <c r="K5" s="33" t="s">
        <v>386</v>
      </c>
      <c r="L5" s="11" t="s">
        <v>347</v>
      </c>
    </row>
    <row r="6" ht="15" spans="1:12">
      <c r="A6" s="22"/>
      <c r="B6" s="26"/>
      <c r="C6" s="27"/>
      <c r="D6" s="28"/>
      <c r="E6" s="27"/>
      <c r="F6" s="29"/>
      <c r="G6" s="11"/>
      <c r="H6" s="11"/>
      <c r="I6" s="32"/>
      <c r="J6" s="11"/>
      <c r="K6" s="33"/>
      <c r="L6" s="11"/>
    </row>
    <row r="7" ht="15" spans="1:12">
      <c r="A7" s="22"/>
      <c r="B7" s="26"/>
      <c r="C7" s="30"/>
      <c r="D7" s="28"/>
      <c r="E7" s="27"/>
      <c r="F7" s="29"/>
      <c r="G7" s="11"/>
      <c r="H7" s="11"/>
      <c r="I7" s="32"/>
      <c r="J7" s="9"/>
      <c r="K7" s="33"/>
      <c r="L7" s="11"/>
    </row>
    <row r="8" ht="15" spans="1:12">
      <c r="A8" s="22"/>
      <c r="B8" s="26"/>
      <c r="C8" s="30"/>
      <c r="D8" s="28"/>
      <c r="E8" s="27"/>
      <c r="F8" s="29"/>
      <c r="G8" s="11"/>
      <c r="H8" s="11"/>
      <c r="I8" s="32"/>
      <c r="J8" s="9"/>
      <c r="K8" s="33"/>
      <c r="L8" s="11"/>
    </row>
    <row r="9" ht="15" spans="1:12">
      <c r="A9" s="22"/>
      <c r="B9" s="26"/>
      <c r="C9" s="30"/>
      <c r="D9" s="28"/>
      <c r="E9" s="27"/>
      <c r="F9" s="29"/>
      <c r="G9" s="11"/>
      <c r="H9" s="11"/>
      <c r="I9" s="32"/>
      <c r="J9" s="9"/>
      <c r="K9" s="33"/>
      <c r="L9" s="11"/>
    </row>
    <row r="10" ht="15" spans="1:12">
      <c r="A10" s="22"/>
      <c r="B10" s="26"/>
      <c r="C10" s="30"/>
      <c r="D10" s="28"/>
      <c r="E10" s="27"/>
      <c r="F10" s="29"/>
      <c r="G10" s="11"/>
      <c r="H10" s="11"/>
      <c r="I10" s="32"/>
      <c r="J10" s="9"/>
      <c r="K10" s="33"/>
      <c r="L10" s="11"/>
    </row>
    <row r="11" spans="1:12">
      <c r="A11" s="9"/>
      <c r="B11" s="26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9"/>
      <c r="B12" s="9"/>
      <c r="C12" s="9"/>
      <c r="D12" s="9"/>
      <c r="E12" s="9"/>
      <c r="F12" s="9"/>
      <c r="G12" s="9"/>
      <c r="H12" s="13"/>
      <c r="I12" s="14"/>
      <c r="J12" s="14"/>
      <c r="K12" s="15"/>
      <c r="L12" s="9"/>
    </row>
    <row r="13" s="2" customFormat="1" ht="18.75" spans="1:12">
      <c r="A13" s="13" t="s">
        <v>387</v>
      </c>
      <c r="B13" s="14"/>
      <c r="C13" s="14"/>
      <c r="D13" s="14"/>
      <c r="E13" s="15"/>
      <c r="F13" s="16"/>
      <c r="G13" s="31"/>
      <c r="H13" s="13" t="s">
        <v>388</v>
      </c>
      <c r="I13" s="14"/>
      <c r="J13" s="14"/>
      <c r="K13" s="14"/>
      <c r="L13" s="21"/>
    </row>
    <row r="14" ht="16.5" spans="1:12">
      <c r="A14" s="17" t="s">
        <v>389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6">
    <mergeCell ref="A1:J1"/>
    <mergeCell ref="H12:K12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8" sqref="K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313</v>
      </c>
      <c r="B2" s="5" t="s">
        <v>318</v>
      </c>
      <c r="C2" s="5" t="s">
        <v>358</v>
      </c>
      <c r="D2" s="5" t="s">
        <v>316</v>
      </c>
      <c r="E2" s="5" t="s">
        <v>317</v>
      </c>
      <c r="F2" s="4" t="s">
        <v>391</v>
      </c>
      <c r="G2" s="4" t="s">
        <v>341</v>
      </c>
      <c r="H2" s="6" t="s">
        <v>342</v>
      </c>
      <c r="I2" s="19" t="s">
        <v>344</v>
      </c>
    </row>
    <row r="3" s="1" customFormat="1" ht="16.5" spans="1:9">
      <c r="A3" s="4"/>
      <c r="B3" s="7"/>
      <c r="C3" s="7"/>
      <c r="D3" s="7"/>
      <c r="E3" s="7"/>
      <c r="F3" s="4" t="s">
        <v>392</v>
      </c>
      <c r="G3" s="4" t="s">
        <v>345</v>
      </c>
      <c r="H3" s="8"/>
      <c r="I3" s="20"/>
    </row>
    <row r="4" ht="22.5" spans="1:9">
      <c r="A4" s="9">
        <v>1</v>
      </c>
      <c r="B4" s="9" t="s">
        <v>393</v>
      </c>
      <c r="C4" s="10" t="s">
        <v>394</v>
      </c>
      <c r="D4" s="449" t="s">
        <v>395</v>
      </c>
      <c r="E4" s="11" t="s">
        <v>62</v>
      </c>
      <c r="F4" s="12">
        <v>-0.04</v>
      </c>
      <c r="G4" s="12">
        <v>-0.03</v>
      </c>
      <c r="H4" s="12">
        <v>-0.07</v>
      </c>
      <c r="I4" s="11" t="s">
        <v>347</v>
      </c>
    </row>
    <row r="5" ht="22.5" spans="1:9">
      <c r="A5" s="9">
        <v>2</v>
      </c>
      <c r="B5" s="9" t="s">
        <v>393</v>
      </c>
      <c r="C5" s="10" t="s">
        <v>394</v>
      </c>
      <c r="D5" s="449" t="s">
        <v>396</v>
      </c>
      <c r="E5" s="11" t="s">
        <v>62</v>
      </c>
      <c r="F5" s="12">
        <v>-0.05</v>
      </c>
      <c r="G5" s="12">
        <v>-0.04</v>
      </c>
      <c r="H5" s="12">
        <v>-0.09</v>
      </c>
      <c r="I5" s="11" t="s">
        <v>347</v>
      </c>
    </row>
    <row r="6" ht="22.5" spans="1:9">
      <c r="A6" s="9">
        <v>3</v>
      </c>
      <c r="B6" s="9" t="s">
        <v>393</v>
      </c>
      <c r="C6" s="10" t="s">
        <v>394</v>
      </c>
      <c r="D6" s="449" t="s">
        <v>397</v>
      </c>
      <c r="E6" s="11" t="s">
        <v>62</v>
      </c>
      <c r="F6" s="12">
        <v>-0.03</v>
      </c>
      <c r="G6" s="12">
        <v>-0.03</v>
      </c>
      <c r="H6" s="12">
        <v>-0.06</v>
      </c>
      <c r="I6" s="11" t="s">
        <v>347</v>
      </c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398</v>
      </c>
      <c r="B12" s="14"/>
      <c r="C12" s="14"/>
      <c r="D12" s="15"/>
      <c r="E12" s="16"/>
      <c r="F12" s="13" t="s">
        <v>399</v>
      </c>
      <c r="G12" s="14"/>
      <c r="H12" s="15"/>
      <c r="I12" s="21"/>
    </row>
    <row r="13" ht="16.5" spans="1:9">
      <c r="A13" s="17" t="s">
        <v>400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7" t="s">
        <v>35</v>
      </c>
      <c r="C2" s="418"/>
      <c r="D2" s="418"/>
      <c r="E2" s="418"/>
      <c r="F2" s="418"/>
      <c r="G2" s="418"/>
      <c r="H2" s="418"/>
      <c r="I2" s="432"/>
    </row>
    <row r="3" ht="27.95" customHeight="1" spans="2:9">
      <c r="B3" s="419"/>
      <c r="C3" s="420"/>
      <c r="D3" s="421" t="s">
        <v>36</v>
      </c>
      <c r="E3" s="422"/>
      <c r="F3" s="423" t="s">
        <v>37</v>
      </c>
      <c r="G3" s="424"/>
      <c r="H3" s="421" t="s">
        <v>38</v>
      </c>
      <c r="I3" s="433"/>
    </row>
    <row r="4" ht="27.95" customHeight="1" spans="2:9">
      <c r="B4" s="419" t="s">
        <v>39</v>
      </c>
      <c r="C4" s="420" t="s">
        <v>40</v>
      </c>
      <c r="D4" s="420" t="s">
        <v>41</v>
      </c>
      <c r="E4" s="420" t="s">
        <v>42</v>
      </c>
      <c r="F4" s="425" t="s">
        <v>41</v>
      </c>
      <c r="G4" s="425" t="s">
        <v>42</v>
      </c>
      <c r="H4" s="420" t="s">
        <v>41</v>
      </c>
      <c r="I4" s="434" t="s">
        <v>42</v>
      </c>
    </row>
    <row r="5" ht="27.95" customHeight="1" spans="2:9">
      <c r="B5" s="426" t="s">
        <v>43</v>
      </c>
      <c r="C5" s="9">
        <v>13</v>
      </c>
      <c r="D5" s="9">
        <v>0</v>
      </c>
      <c r="E5" s="9">
        <v>1</v>
      </c>
      <c r="F5" s="427">
        <v>0</v>
      </c>
      <c r="G5" s="427">
        <v>1</v>
      </c>
      <c r="H5" s="9">
        <v>1</v>
      </c>
      <c r="I5" s="435">
        <v>2</v>
      </c>
    </row>
    <row r="6" ht="27.95" customHeight="1" spans="2:9">
      <c r="B6" s="426" t="s">
        <v>44</v>
      </c>
      <c r="C6" s="9">
        <v>20</v>
      </c>
      <c r="D6" s="9">
        <v>0</v>
      </c>
      <c r="E6" s="9">
        <v>1</v>
      </c>
      <c r="F6" s="427">
        <v>1</v>
      </c>
      <c r="G6" s="427">
        <v>2</v>
      </c>
      <c r="H6" s="9">
        <v>2</v>
      </c>
      <c r="I6" s="435">
        <v>3</v>
      </c>
    </row>
    <row r="7" ht="27.95" customHeight="1" spans="2:9">
      <c r="B7" s="426" t="s">
        <v>45</v>
      </c>
      <c r="C7" s="9">
        <v>32</v>
      </c>
      <c r="D7" s="9">
        <v>0</v>
      </c>
      <c r="E7" s="9">
        <v>1</v>
      </c>
      <c r="F7" s="427">
        <v>2</v>
      </c>
      <c r="G7" s="427">
        <v>3</v>
      </c>
      <c r="H7" s="9">
        <v>3</v>
      </c>
      <c r="I7" s="435">
        <v>4</v>
      </c>
    </row>
    <row r="8" ht="27.95" customHeight="1" spans="2:9">
      <c r="B8" s="426" t="s">
        <v>46</v>
      </c>
      <c r="C8" s="9">
        <v>50</v>
      </c>
      <c r="D8" s="9">
        <v>1</v>
      </c>
      <c r="E8" s="9">
        <v>2</v>
      </c>
      <c r="F8" s="427">
        <v>3</v>
      </c>
      <c r="G8" s="427">
        <v>4</v>
      </c>
      <c r="H8" s="9">
        <v>5</v>
      </c>
      <c r="I8" s="435">
        <v>6</v>
      </c>
    </row>
    <row r="9" ht="27.95" customHeight="1" spans="2:9">
      <c r="B9" s="426" t="s">
        <v>47</v>
      </c>
      <c r="C9" s="9">
        <v>80</v>
      </c>
      <c r="D9" s="9">
        <v>2</v>
      </c>
      <c r="E9" s="9">
        <v>3</v>
      </c>
      <c r="F9" s="427">
        <v>5</v>
      </c>
      <c r="G9" s="427">
        <v>6</v>
      </c>
      <c r="H9" s="9">
        <v>7</v>
      </c>
      <c r="I9" s="435">
        <v>8</v>
      </c>
    </row>
    <row r="10" ht="27.95" customHeight="1" spans="2:9">
      <c r="B10" s="426" t="s">
        <v>48</v>
      </c>
      <c r="C10" s="9">
        <v>125</v>
      </c>
      <c r="D10" s="9">
        <v>3</v>
      </c>
      <c r="E10" s="9">
        <v>4</v>
      </c>
      <c r="F10" s="427">
        <v>7</v>
      </c>
      <c r="G10" s="427">
        <v>8</v>
      </c>
      <c r="H10" s="9">
        <v>10</v>
      </c>
      <c r="I10" s="435">
        <v>11</v>
      </c>
    </row>
    <row r="11" ht="27.95" customHeight="1" spans="2:9">
      <c r="B11" s="426" t="s">
        <v>49</v>
      </c>
      <c r="C11" s="9">
        <v>200</v>
      </c>
      <c r="D11" s="9">
        <v>5</v>
      </c>
      <c r="E11" s="9">
        <v>6</v>
      </c>
      <c r="F11" s="427">
        <v>10</v>
      </c>
      <c r="G11" s="427">
        <v>11</v>
      </c>
      <c r="H11" s="9">
        <v>14</v>
      </c>
      <c r="I11" s="435">
        <v>15</v>
      </c>
    </row>
    <row r="12" ht="27.95" customHeight="1" spans="2:9">
      <c r="B12" s="428" t="s">
        <v>50</v>
      </c>
      <c r="C12" s="429">
        <v>315</v>
      </c>
      <c r="D12" s="429">
        <v>7</v>
      </c>
      <c r="E12" s="429">
        <v>8</v>
      </c>
      <c r="F12" s="430">
        <v>14</v>
      </c>
      <c r="G12" s="430">
        <v>15</v>
      </c>
      <c r="H12" s="429">
        <v>21</v>
      </c>
      <c r="I12" s="436">
        <v>22</v>
      </c>
    </row>
    <row r="14" spans="2:4">
      <c r="B14" s="431" t="s">
        <v>51</v>
      </c>
      <c r="C14" s="431"/>
      <c r="D14" s="4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M6" sqref="M6:P11"/>
    </sheetView>
  </sheetViews>
  <sheetFormatPr defaultColWidth="10.375" defaultRowHeight="16.5" customHeight="1"/>
  <cols>
    <col min="1" max="1" width="11.125" style="238" customWidth="1"/>
    <col min="2" max="9" width="10.375" style="238"/>
    <col min="10" max="10" width="8.875" style="238" customWidth="1"/>
    <col min="11" max="11" width="12" style="238" customWidth="1"/>
    <col min="12" max="12" width="10.375" style="238"/>
    <col min="13" max="13" width="12.625" style="238"/>
    <col min="14" max="16384" width="10.375" style="238"/>
  </cols>
  <sheetData>
    <row r="1" ht="21" spans="1:11">
      <c r="A1" s="349" t="s">
        <v>52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15" spans="1:11">
      <c r="A2" s="239" t="s">
        <v>53</v>
      </c>
      <c r="B2" s="240" t="s">
        <v>54</v>
      </c>
      <c r="C2" s="240"/>
      <c r="D2" s="241" t="s">
        <v>55</v>
      </c>
      <c r="E2" s="241"/>
      <c r="F2" s="240" t="s">
        <v>56</v>
      </c>
      <c r="G2" s="240"/>
      <c r="H2" s="242" t="s">
        <v>57</v>
      </c>
      <c r="I2" s="313" t="s">
        <v>56</v>
      </c>
      <c r="J2" s="313"/>
      <c r="K2" s="314"/>
    </row>
    <row r="3" ht="14.25" spans="1:11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ht="14.25" spans="1:11">
      <c r="A4" s="249" t="s">
        <v>61</v>
      </c>
      <c r="B4" s="153" t="s">
        <v>62</v>
      </c>
      <c r="C4" s="154"/>
      <c r="D4" s="249" t="s">
        <v>63</v>
      </c>
      <c r="E4" s="250"/>
      <c r="F4" s="251" t="s">
        <v>64</v>
      </c>
      <c r="G4" s="252"/>
      <c r="H4" s="249" t="s">
        <v>65</v>
      </c>
      <c r="I4" s="250"/>
      <c r="J4" s="153" t="s">
        <v>66</v>
      </c>
      <c r="K4" s="154" t="s">
        <v>67</v>
      </c>
    </row>
    <row r="5" ht="14.25" spans="1:11">
      <c r="A5" s="253" t="s">
        <v>68</v>
      </c>
      <c r="B5" s="153" t="s">
        <v>69</v>
      </c>
      <c r="C5" s="154"/>
      <c r="D5" s="249" t="s">
        <v>70</v>
      </c>
      <c r="E5" s="250"/>
      <c r="F5" s="251">
        <v>45805</v>
      </c>
      <c r="G5" s="252"/>
      <c r="H5" s="249" t="s">
        <v>71</v>
      </c>
      <c r="I5" s="250"/>
      <c r="J5" s="153" t="s">
        <v>66</v>
      </c>
      <c r="K5" s="154" t="s">
        <v>67</v>
      </c>
    </row>
    <row r="6" ht="14.25" spans="1:11">
      <c r="A6" s="249" t="s">
        <v>72</v>
      </c>
      <c r="B6" s="254" t="s">
        <v>73</v>
      </c>
      <c r="C6" s="255">
        <v>6</v>
      </c>
      <c r="D6" s="253" t="s">
        <v>74</v>
      </c>
      <c r="E6" s="256"/>
      <c r="F6" s="251">
        <v>45836</v>
      </c>
      <c r="G6" s="252"/>
      <c r="H6" s="249" t="s">
        <v>75</v>
      </c>
      <c r="I6" s="250"/>
      <c r="J6" s="153" t="s">
        <v>66</v>
      </c>
      <c r="K6" s="154" t="s">
        <v>67</v>
      </c>
    </row>
    <row r="7" ht="14.25" spans="1:11">
      <c r="A7" s="249" t="s">
        <v>76</v>
      </c>
      <c r="B7" s="257">
        <v>9068</v>
      </c>
      <c r="C7" s="258"/>
      <c r="D7" s="253" t="s">
        <v>77</v>
      </c>
      <c r="E7" s="259"/>
      <c r="F7" s="251">
        <v>45839</v>
      </c>
      <c r="G7" s="252"/>
      <c r="H7" s="249" t="s">
        <v>78</v>
      </c>
      <c r="I7" s="250"/>
      <c r="J7" s="153" t="s">
        <v>66</v>
      </c>
      <c r="K7" s="154" t="s">
        <v>67</v>
      </c>
    </row>
    <row r="8" ht="21" customHeight="1" spans="1:16">
      <c r="A8" s="260" t="s">
        <v>79</v>
      </c>
      <c r="B8" s="261" t="s">
        <v>80</v>
      </c>
      <c r="C8" s="262"/>
      <c r="D8" s="263" t="s">
        <v>81</v>
      </c>
      <c r="E8" s="264"/>
      <c r="F8" s="265">
        <v>45841</v>
      </c>
      <c r="G8" s="266"/>
      <c r="H8" s="263" t="s">
        <v>82</v>
      </c>
      <c r="I8" s="264"/>
      <c r="J8" s="283" t="s">
        <v>66</v>
      </c>
      <c r="K8" s="315" t="s">
        <v>67</v>
      </c>
      <c r="M8" s="208"/>
      <c r="N8" s="208"/>
      <c r="O8" s="208"/>
      <c r="P8" s="208"/>
    </row>
    <row r="9" ht="15" spans="1:16">
      <c r="A9" s="350" t="s">
        <v>83</v>
      </c>
      <c r="B9" s="351"/>
      <c r="C9" s="351"/>
      <c r="D9" s="352"/>
      <c r="E9" s="352"/>
      <c r="F9" s="352"/>
      <c r="G9" s="352"/>
      <c r="H9" s="352"/>
      <c r="I9" s="352"/>
      <c r="J9" s="352"/>
      <c r="K9" s="399"/>
      <c r="M9" s="210"/>
      <c r="N9" s="211"/>
      <c r="O9" s="211"/>
      <c r="P9" s="211"/>
    </row>
    <row r="10" ht="15" spans="1:16">
      <c r="A10" s="353" t="s">
        <v>84</v>
      </c>
      <c r="B10" s="354"/>
      <c r="C10" s="354"/>
      <c r="D10" s="354"/>
      <c r="E10" s="354"/>
      <c r="F10" s="354"/>
      <c r="G10" s="354"/>
      <c r="H10" s="354"/>
      <c r="I10" s="354"/>
      <c r="J10" s="354"/>
      <c r="K10" s="400"/>
      <c r="M10" s="211"/>
      <c r="N10" s="211"/>
      <c r="O10" s="211"/>
      <c r="P10" s="211"/>
    </row>
    <row r="11" ht="14.25" spans="1:11">
      <c r="A11" s="355" t="s">
        <v>85</v>
      </c>
      <c r="B11" s="356" t="s">
        <v>86</v>
      </c>
      <c r="C11" s="357" t="s">
        <v>87</v>
      </c>
      <c r="D11" s="358"/>
      <c r="E11" s="359" t="s">
        <v>88</v>
      </c>
      <c r="F11" s="356" t="s">
        <v>86</v>
      </c>
      <c r="G11" s="357" t="s">
        <v>87</v>
      </c>
      <c r="H11" s="357" t="s">
        <v>89</v>
      </c>
      <c r="I11" s="359" t="s">
        <v>90</v>
      </c>
      <c r="J11" s="356" t="s">
        <v>86</v>
      </c>
      <c r="K11" s="401" t="s">
        <v>87</v>
      </c>
    </row>
    <row r="12" ht="14.25" spans="1:11">
      <c r="A12" s="253" t="s">
        <v>91</v>
      </c>
      <c r="B12" s="273" t="s">
        <v>86</v>
      </c>
      <c r="C12" s="153" t="s">
        <v>87</v>
      </c>
      <c r="D12" s="259"/>
      <c r="E12" s="256" t="s">
        <v>92</v>
      </c>
      <c r="F12" s="273" t="s">
        <v>86</v>
      </c>
      <c r="G12" s="153" t="s">
        <v>87</v>
      </c>
      <c r="H12" s="153" t="s">
        <v>89</v>
      </c>
      <c r="I12" s="256" t="s">
        <v>93</v>
      </c>
      <c r="J12" s="273" t="s">
        <v>86</v>
      </c>
      <c r="K12" s="154" t="s">
        <v>87</v>
      </c>
    </row>
    <row r="13" ht="14.25" spans="1:11">
      <c r="A13" s="253" t="s">
        <v>94</v>
      </c>
      <c r="B13" s="273" t="s">
        <v>86</v>
      </c>
      <c r="C13" s="153" t="s">
        <v>87</v>
      </c>
      <c r="D13" s="259"/>
      <c r="E13" s="256" t="s">
        <v>95</v>
      </c>
      <c r="F13" s="153" t="s">
        <v>96</v>
      </c>
      <c r="G13" s="153" t="s">
        <v>97</v>
      </c>
      <c r="H13" s="153" t="s">
        <v>89</v>
      </c>
      <c r="I13" s="256" t="s">
        <v>98</v>
      </c>
      <c r="J13" s="273" t="s">
        <v>86</v>
      </c>
      <c r="K13" s="154" t="s">
        <v>87</v>
      </c>
    </row>
    <row r="14" ht="15" spans="1:11">
      <c r="A14" s="263" t="s">
        <v>99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17"/>
    </row>
    <row r="15" ht="15" spans="1:11">
      <c r="A15" s="353" t="s">
        <v>100</v>
      </c>
      <c r="B15" s="354"/>
      <c r="C15" s="354"/>
      <c r="D15" s="354"/>
      <c r="E15" s="354"/>
      <c r="F15" s="354"/>
      <c r="G15" s="354"/>
      <c r="H15" s="354"/>
      <c r="I15" s="354"/>
      <c r="J15" s="354"/>
      <c r="K15" s="400"/>
    </row>
    <row r="16" ht="14.25" spans="1:11">
      <c r="A16" s="360" t="s">
        <v>101</v>
      </c>
      <c r="B16" s="357" t="s">
        <v>96</v>
      </c>
      <c r="C16" s="357" t="s">
        <v>97</v>
      </c>
      <c r="D16" s="361"/>
      <c r="E16" s="362" t="s">
        <v>102</v>
      </c>
      <c r="F16" s="357" t="s">
        <v>96</v>
      </c>
      <c r="G16" s="357" t="s">
        <v>97</v>
      </c>
      <c r="H16" s="363"/>
      <c r="I16" s="362" t="s">
        <v>103</v>
      </c>
      <c r="J16" s="357" t="s">
        <v>96</v>
      </c>
      <c r="K16" s="401" t="s">
        <v>97</v>
      </c>
    </row>
    <row r="17" customHeight="1" spans="1:22">
      <c r="A17" s="290" t="s">
        <v>104</v>
      </c>
      <c r="B17" s="153" t="s">
        <v>96</v>
      </c>
      <c r="C17" s="153" t="s">
        <v>97</v>
      </c>
      <c r="D17" s="364"/>
      <c r="E17" s="291" t="s">
        <v>105</v>
      </c>
      <c r="F17" s="153" t="s">
        <v>96</v>
      </c>
      <c r="G17" s="153" t="s">
        <v>97</v>
      </c>
      <c r="H17" s="365"/>
      <c r="I17" s="291" t="s">
        <v>106</v>
      </c>
      <c r="J17" s="153" t="s">
        <v>96</v>
      </c>
      <c r="K17" s="154" t="s">
        <v>97</v>
      </c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</row>
    <row r="18" ht="18" customHeight="1" spans="1:11">
      <c r="A18" s="366" t="s">
        <v>107</v>
      </c>
      <c r="B18" s="367"/>
      <c r="C18" s="367"/>
      <c r="D18" s="367"/>
      <c r="E18" s="367"/>
      <c r="F18" s="367"/>
      <c r="G18" s="367"/>
      <c r="H18" s="367"/>
      <c r="I18" s="367"/>
      <c r="J18" s="367"/>
      <c r="K18" s="403"/>
    </row>
    <row r="19" s="348" customFormat="1" ht="18" customHeight="1" spans="1:11">
      <c r="A19" s="353" t="s">
        <v>108</v>
      </c>
      <c r="B19" s="354"/>
      <c r="C19" s="354"/>
      <c r="D19" s="354"/>
      <c r="E19" s="354"/>
      <c r="F19" s="354"/>
      <c r="G19" s="354"/>
      <c r="H19" s="354"/>
      <c r="I19" s="354"/>
      <c r="J19" s="354"/>
      <c r="K19" s="400"/>
    </row>
    <row r="20" customHeight="1" spans="1:11">
      <c r="A20" s="368" t="s">
        <v>109</v>
      </c>
      <c r="B20" s="369"/>
      <c r="C20" s="369"/>
      <c r="D20" s="369"/>
      <c r="E20" s="369"/>
      <c r="F20" s="369"/>
      <c r="G20" s="369"/>
      <c r="H20" s="369"/>
      <c r="I20" s="369"/>
      <c r="J20" s="369"/>
      <c r="K20" s="404"/>
    </row>
    <row r="21" ht="21.75" customHeight="1" spans="1:11">
      <c r="A21" s="370" t="s">
        <v>110</v>
      </c>
      <c r="B21" s="371"/>
      <c r="C21" s="372" t="s">
        <v>111</v>
      </c>
      <c r="D21" s="372" t="s">
        <v>112</v>
      </c>
      <c r="E21" s="372" t="s">
        <v>113</v>
      </c>
      <c r="F21" s="372" t="s">
        <v>114</v>
      </c>
      <c r="G21" s="372" t="s">
        <v>115</v>
      </c>
      <c r="H21" s="372" t="s">
        <v>116</v>
      </c>
      <c r="I21" s="371"/>
      <c r="J21" s="405"/>
      <c r="K21" s="322" t="s">
        <v>117</v>
      </c>
    </row>
    <row r="22" ht="23" customHeight="1" spans="1:11">
      <c r="A22" s="373" t="s">
        <v>118</v>
      </c>
      <c r="B22" s="374"/>
      <c r="C22" s="374" t="s">
        <v>96</v>
      </c>
      <c r="D22" s="374" t="s">
        <v>96</v>
      </c>
      <c r="E22" s="374" t="s">
        <v>96</v>
      </c>
      <c r="F22" s="374" t="s">
        <v>96</v>
      </c>
      <c r="G22" s="374" t="s">
        <v>96</v>
      </c>
      <c r="H22" s="374" t="s">
        <v>96</v>
      </c>
      <c r="I22" s="374"/>
      <c r="J22" s="374"/>
      <c r="K22" s="406"/>
    </row>
    <row r="23" ht="23" customHeight="1" spans="1:11">
      <c r="A23" s="373" t="s">
        <v>119</v>
      </c>
      <c r="B23" s="374"/>
      <c r="C23" s="374" t="s">
        <v>96</v>
      </c>
      <c r="D23" s="374" t="s">
        <v>96</v>
      </c>
      <c r="E23" s="374" t="s">
        <v>96</v>
      </c>
      <c r="F23" s="374" t="s">
        <v>96</v>
      </c>
      <c r="G23" s="374" t="s">
        <v>96</v>
      </c>
      <c r="H23" s="374" t="s">
        <v>96</v>
      </c>
      <c r="I23" s="374"/>
      <c r="J23" s="374"/>
      <c r="K23" s="406"/>
    </row>
    <row r="24" ht="23" customHeight="1" spans="1:11">
      <c r="A24" s="373" t="s">
        <v>120</v>
      </c>
      <c r="B24" s="374"/>
      <c r="C24" s="374" t="s">
        <v>96</v>
      </c>
      <c r="D24" s="374" t="s">
        <v>96</v>
      </c>
      <c r="E24" s="374" t="s">
        <v>96</v>
      </c>
      <c r="F24" s="374" t="s">
        <v>96</v>
      </c>
      <c r="G24" s="374" t="s">
        <v>96</v>
      </c>
      <c r="H24" s="374" t="s">
        <v>96</v>
      </c>
      <c r="I24" s="374"/>
      <c r="J24" s="374"/>
      <c r="K24" s="406"/>
    </row>
    <row r="25" ht="23" customHeight="1" spans="1:11">
      <c r="A25" s="375"/>
      <c r="B25" s="374"/>
      <c r="C25" s="374"/>
      <c r="D25" s="374"/>
      <c r="E25" s="374"/>
      <c r="F25" s="374"/>
      <c r="G25" s="374"/>
      <c r="H25" s="374"/>
      <c r="I25" s="374"/>
      <c r="J25" s="374"/>
      <c r="K25" s="406"/>
    </row>
    <row r="26" ht="23" customHeight="1" spans="1:11">
      <c r="A26" s="376"/>
      <c r="B26" s="377"/>
      <c r="C26" s="378"/>
      <c r="D26" s="378"/>
      <c r="E26" s="378"/>
      <c r="F26" s="378"/>
      <c r="G26" s="378"/>
      <c r="H26" s="378"/>
      <c r="I26" s="377"/>
      <c r="J26" s="377"/>
      <c r="K26" s="407"/>
    </row>
    <row r="27" ht="18" customHeight="1" spans="1:11">
      <c r="A27" s="379" t="s">
        <v>121</v>
      </c>
      <c r="B27" s="380"/>
      <c r="C27" s="380"/>
      <c r="D27" s="380"/>
      <c r="E27" s="380"/>
      <c r="F27" s="380"/>
      <c r="G27" s="380"/>
      <c r="H27" s="380"/>
      <c r="I27" s="380"/>
      <c r="J27" s="380"/>
      <c r="K27" s="408"/>
    </row>
    <row r="28" ht="18.75" customHeight="1" spans="1:11">
      <c r="A28" s="381"/>
      <c r="B28" s="382"/>
      <c r="C28" s="382"/>
      <c r="D28" s="382"/>
      <c r="E28" s="382"/>
      <c r="F28" s="382"/>
      <c r="G28" s="382"/>
      <c r="H28" s="382"/>
      <c r="I28" s="382"/>
      <c r="J28" s="382"/>
      <c r="K28" s="409"/>
    </row>
    <row r="29" ht="18.75" customHeight="1" spans="1:11">
      <c r="A29" s="383"/>
      <c r="B29" s="384"/>
      <c r="C29" s="384"/>
      <c r="D29" s="384"/>
      <c r="E29" s="384"/>
      <c r="F29" s="384"/>
      <c r="G29" s="384"/>
      <c r="H29" s="384"/>
      <c r="I29" s="384"/>
      <c r="J29" s="384"/>
      <c r="K29" s="410"/>
    </row>
    <row r="30" ht="18" customHeight="1" spans="1:11">
      <c r="A30" s="379" t="s">
        <v>122</v>
      </c>
      <c r="B30" s="380"/>
      <c r="C30" s="380"/>
      <c r="D30" s="380"/>
      <c r="E30" s="380"/>
      <c r="F30" s="380"/>
      <c r="G30" s="380"/>
      <c r="H30" s="380"/>
      <c r="I30" s="380"/>
      <c r="J30" s="380"/>
      <c r="K30" s="408"/>
    </row>
    <row r="31" ht="14.25" spans="1:11">
      <c r="A31" s="385" t="s">
        <v>123</v>
      </c>
      <c r="B31" s="386"/>
      <c r="C31" s="386"/>
      <c r="D31" s="386"/>
      <c r="E31" s="386"/>
      <c r="F31" s="386"/>
      <c r="G31" s="386"/>
      <c r="H31" s="386"/>
      <c r="I31" s="386"/>
      <c r="J31" s="386"/>
      <c r="K31" s="411"/>
    </row>
    <row r="32" ht="15" spans="1:11">
      <c r="A32" s="161" t="s">
        <v>124</v>
      </c>
      <c r="B32" s="162"/>
      <c r="C32" s="153" t="s">
        <v>66</v>
      </c>
      <c r="D32" s="153" t="s">
        <v>67</v>
      </c>
      <c r="E32" s="387" t="s">
        <v>125</v>
      </c>
      <c r="F32" s="388"/>
      <c r="G32" s="388"/>
      <c r="H32" s="388"/>
      <c r="I32" s="388"/>
      <c r="J32" s="388"/>
      <c r="K32" s="412"/>
    </row>
    <row r="33" ht="15" spans="1:11">
      <c r="A33" s="389" t="s">
        <v>126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</row>
    <row r="34" ht="21" customHeight="1" spans="1:11">
      <c r="A34" s="296" t="s">
        <v>127</v>
      </c>
      <c r="B34" s="297"/>
      <c r="C34" s="297"/>
      <c r="D34" s="297"/>
      <c r="E34" s="297"/>
      <c r="F34" s="297"/>
      <c r="G34" s="297"/>
      <c r="H34" s="297"/>
      <c r="I34" s="297"/>
      <c r="J34" s="297"/>
      <c r="K34" s="327"/>
    </row>
    <row r="35" ht="21" customHeight="1" spans="1:11">
      <c r="A35" s="298" t="s">
        <v>128</v>
      </c>
      <c r="B35" s="299"/>
      <c r="C35" s="299"/>
      <c r="D35" s="299"/>
      <c r="E35" s="299"/>
      <c r="F35" s="299"/>
      <c r="G35" s="299"/>
      <c r="H35" s="299"/>
      <c r="I35" s="299"/>
      <c r="J35" s="299"/>
      <c r="K35" s="328"/>
    </row>
    <row r="36" ht="21" customHeight="1" spans="1:11">
      <c r="A36" s="298" t="s">
        <v>129</v>
      </c>
      <c r="B36" s="299"/>
      <c r="C36" s="299"/>
      <c r="D36" s="299"/>
      <c r="E36" s="299"/>
      <c r="F36" s="299"/>
      <c r="G36" s="299"/>
      <c r="H36" s="299"/>
      <c r="I36" s="299"/>
      <c r="J36" s="299"/>
      <c r="K36" s="328"/>
    </row>
    <row r="37" ht="21" customHeight="1" spans="1:11">
      <c r="A37" s="298" t="s">
        <v>130</v>
      </c>
      <c r="B37" s="299"/>
      <c r="C37" s="299"/>
      <c r="D37" s="299"/>
      <c r="E37" s="299"/>
      <c r="F37" s="299"/>
      <c r="G37" s="299"/>
      <c r="H37" s="299"/>
      <c r="I37" s="299"/>
      <c r="J37" s="299"/>
      <c r="K37" s="328"/>
    </row>
    <row r="38" ht="21" customHeight="1" spans="1:11">
      <c r="A38" s="298"/>
      <c r="B38" s="299"/>
      <c r="C38" s="299"/>
      <c r="D38" s="299"/>
      <c r="E38" s="299"/>
      <c r="F38" s="299"/>
      <c r="G38" s="299"/>
      <c r="H38" s="299"/>
      <c r="I38" s="299"/>
      <c r="J38" s="299"/>
      <c r="K38" s="328"/>
    </row>
    <row r="39" ht="21" customHeight="1" spans="1:11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328"/>
    </row>
    <row r="40" ht="21" customHeight="1" spans="1:11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328"/>
    </row>
    <row r="41" ht="15" spans="1:11">
      <c r="A41" s="293" t="s">
        <v>131</v>
      </c>
      <c r="B41" s="294"/>
      <c r="C41" s="294"/>
      <c r="D41" s="294"/>
      <c r="E41" s="294"/>
      <c r="F41" s="294"/>
      <c r="G41" s="294"/>
      <c r="H41" s="294"/>
      <c r="I41" s="294"/>
      <c r="J41" s="294"/>
      <c r="K41" s="326"/>
    </row>
    <row r="42" ht="15" spans="1:11">
      <c r="A42" s="353" t="s">
        <v>132</v>
      </c>
      <c r="B42" s="354"/>
      <c r="C42" s="354"/>
      <c r="D42" s="354"/>
      <c r="E42" s="354"/>
      <c r="F42" s="354"/>
      <c r="G42" s="354"/>
      <c r="H42" s="354"/>
      <c r="I42" s="354"/>
      <c r="J42" s="354"/>
      <c r="K42" s="400"/>
    </row>
    <row r="43" ht="14.25" spans="1:11">
      <c r="A43" s="360" t="s">
        <v>133</v>
      </c>
      <c r="B43" s="357" t="s">
        <v>96</v>
      </c>
      <c r="C43" s="357" t="s">
        <v>97</v>
      </c>
      <c r="D43" s="357" t="s">
        <v>89</v>
      </c>
      <c r="E43" s="362" t="s">
        <v>134</v>
      </c>
      <c r="F43" s="357" t="s">
        <v>96</v>
      </c>
      <c r="G43" s="357" t="s">
        <v>97</v>
      </c>
      <c r="H43" s="357" t="s">
        <v>89</v>
      </c>
      <c r="I43" s="362" t="s">
        <v>135</v>
      </c>
      <c r="J43" s="357" t="s">
        <v>96</v>
      </c>
      <c r="K43" s="401" t="s">
        <v>97</v>
      </c>
    </row>
    <row r="44" ht="14.25" spans="1:11">
      <c r="A44" s="290" t="s">
        <v>88</v>
      </c>
      <c r="B44" s="153" t="s">
        <v>96</v>
      </c>
      <c r="C44" s="153" t="s">
        <v>97</v>
      </c>
      <c r="D44" s="153" t="s">
        <v>89</v>
      </c>
      <c r="E44" s="291" t="s">
        <v>95</v>
      </c>
      <c r="F44" s="153" t="s">
        <v>96</v>
      </c>
      <c r="G44" s="153" t="s">
        <v>97</v>
      </c>
      <c r="H44" s="153" t="s">
        <v>89</v>
      </c>
      <c r="I44" s="291" t="s">
        <v>106</v>
      </c>
      <c r="J44" s="153" t="s">
        <v>96</v>
      </c>
      <c r="K44" s="154" t="s">
        <v>97</v>
      </c>
    </row>
    <row r="45" ht="15" spans="1:11">
      <c r="A45" s="263" t="s">
        <v>99</v>
      </c>
      <c r="B45" s="264"/>
      <c r="C45" s="264"/>
      <c r="D45" s="264"/>
      <c r="E45" s="264"/>
      <c r="F45" s="264"/>
      <c r="G45" s="264"/>
      <c r="H45" s="264"/>
      <c r="I45" s="264"/>
      <c r="J45" s="264"/>
      <c r="K45" s="317"/>
    </row>
    <row r="46" ht="15" spans="1:11">
      <c r="A46" s="389" t="s">
        <v>136</v>
      </c>
      <c r="B46" s="389"/>
      <c r="C46" s="389"/>
      <c r="D46" s="389"/>
      <c r="E46" s="389"/>
      <c r="F46" s="389"/>
      <c r="G46" s="389"/>
      <c r="H46" s="389"/>
      <c r="I46" s="389"/>
      <c r="J46" s="389"/>
      <c r="K46" s="389"/>
    </row>
    <row r="47" ht="15" spans="1:1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327"/>
    </row>
    <row r="48" ht="15" spans="1:11">
      <c r="A48" s="390" t="s">
        <v>137</v>
      </c>
      <c r="B48" s="391" t="s">
        <v>138</v>
      </c>
      <c r="C48" s="391"/>
      <c r="D48" s="392" t="s">
        <v>139</v>
      </c>
      <c r="E48" s="393" t="s">
        <v>140</v>
      </c>
      <c r="F48" s="394" t="s">
        <v>141</v>
      </c>
      <c r="G48" s="395">
        <v>45812</v>
      </c>
      <c r="H48" s="396" t="s">
        <v>142</v>
      </c>
      <c r="I48" s="413"/>
      <c r="J48" s="414" t="s">
        <v>143</v>
      </c>
      <c r="K48" s="415"/>
    </row>
    <row r="49" ht="15" spans="1:11">
      <c r="A49" s="389" t="s">
        <v>144</v>
      </c>
      <c r="B49" s="389"/>
      <c r="C49" s="389"/>
      <c r="D49" s="389"/>
      <c r="E49" s="389"/>
      <c r="F49" s="389"/>
      <c r="G49" s="389"/>
      <c r="H49" s="389"/>
      <c r="I49" s="389"/>
      <c r="J49" s="389"/>
      <c r="K49" s="389"/>
    </row>
    <row r="50" ht="15" spans="1:11">
      <c r="A50" s="397" t="s">
        <v>145</v>
      </c>
      <c r="B50" s="398"/>
      <c r="C50" s="398"/>
      <c r="D50" s="398"/>
      <c r="E50" s="398"/>
      <c r="F50" s="398"/>
      <c r="G50" s="398"/>
      <c r="H50" s="398"/>
      <c r="I50" s="398"/>
      <c r="J50" s="398"/>
      <c r="K50" s="416"/>
    </row>
    <row r="51" ht="15" spans="1:11">
      <c r="A51" s="390" t="s">
        <v>137</v>
      </c>
      <c r="B51" s="391" t="s">
        <v>138</v>
      </c>
      <c r="C51" s="391"/>
      <c r="D51" s="392" t="s">
        <v>139</v>
      </c>
      <c r="E51" s="393" t="s">
        <v>140</v>
      </c>
      <c r="F51" s="394" t="s">
        <v>141</v>
      </c>
      <c r="G51" s="395">
        <v>45812</v>
      </c>
      <c r="H51" s="396" t="s">
        <v>142</v>
      </c>
      <c r="I51" s="413"/>
      <c r="J51" s="414" t="s">
        <v>143</v>
      </c>
      <c r="K51" s="415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M8:P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A2" sqref="A2:P19"/>
    </sheetView>
  </sheetViews>
  <sheetFormatPr defaultColWidth="9" defaultRowHeight="14.25"/>
  <cols>
    <col min="1" max="1" width="15.625" style="90" customWidth="1"/>
    <col min="2" max="2" width="9" style="90" customWidth="1"/>
    <col min="3" max="4" width="8.5" style="91" customWidth="1"/>
    <col min="5" max="7" width="8.5" style="90" customWidth="1"/>
    <col min="8" max="8" width="7.75" style="90" customWidth="1"/>
    <col min="9" max="9" width="2.75" style="90" customWidth="1"/>
    <col min="10" max="10" width="9.15833333333333" style="90" customWidth="1"/>
    <col min="11" max="11" width="10.75" style="90" customWidth="1"/>
    <col min="12" max="15" width="9.75" style="90" customWidth="1"/>
    <col min="16" max="16" width="9.75" style="334" customWidth="1"/>
    <col min="17" max="254" width="9" style="90"/>
    <col min="255" max="16384" width="9" style="93"/>
  </cols>
  <sheetData>
    <row r="1" s="90" customFormat="1" ht="29" customHeight="1" spans="1:257">
      <c r="A1" s="94" t="s">
        <v>146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342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  <c r="IW1" s="93"/>
    </row>
    <row r="2" s="90" customFormat="1" ht="20" customHeight="1" spans="1:257">
      <c r="A2" s="135" t="s">
        <v>61</v>
      </c>
      <c r="B2" s="335" t="str">
        <f>首期!B4</f>
        <v>TAJJAN91211</v>
      </c>
      <c r="C2" s="336"/>
      <c r="D2" s="335"/>
      <c r="E2" s="337" t="s">
        <v>68</v>
      </c>
      <c r="F2" s="338" t="str">
        <f>首期!B5</f>
        <v>男式长袖T恤</v>
      </c>
      <c r="G2" s="338"/>
      <c r="H2" s="338"/>
      <c r="I2" s="134"/>
      <c r="J2" s="135" t="s">
        <v>57</v>
      </c>
      <c r="K2" s="136" t="s">
        <v>56</v>
      </c>
      <c r="L2" s="136"/>
      <c r="M2" s="136"/>
      <c r="N2" s="136"/>
      <c r="O2" s="136"/>
      <c r="P2" s="34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  <c r="IW2" s="93"/>
    </row>
    <row r="3" s="90" customFormat="1" spans="1:257">
      <c r="A3" s="339" t="s">
        <v>147</v>
      </c>
      <c r="B3" s="104" t="s">
        <v>148</v>
      </c>
      <c r="C3" s="105"/>
      <c r="D3" s="104"/>
      <c r="E3" s="104"/>
      <c r="F3" s="104"/>
      <c r="G3" s="104"/>
      <c r="H3" s="104"/>
      <c r="I3" s="134"/>
      <c r="J3" s="137"/>
      <c r="K3" s="137"/>
      <c r="L3" s="137"/>
      <c r="M3" s="137"/>
      <c r="N3" s="137"/>
      <c r="O3" s="137"/>
      <c r="P3" s="34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  <c r="IW3" s="93"/>
    </row>
    <row r="4" s="90" customFormat="1" ht="16.5" spans="1:257">
      <c r="A4" s="339"/>
      <c r="B4" s="107" t="s">
        <v>111</v>
      </c>
      <c r="C4" s="107" t="s">
        <v>112</v>
      </c>
      <c r="D4" s="108" t="s">
        <v>113</v>
      </c>
      <c r="E4" s="107" t="s">
        <v>114</v>
      </c>
      <c r="F4" s="107" t="s">
        <v>115</v>
      </c>
      <c r="G4" s="107" t="s">
        <v>149</v>
      </c>
      <c r="H4" s="107" t="s">
        <v>150</v>
      </c>
      <c r="I4" s="134"/>
      <c r="J4" s="344"/>
      <c r="K4" s="345" t="s">
        <v>120</v>
      </c>
      <c r="L4" s="345" t="s">
        <v>151</v>
      </c>
      <c r="M4" s="345" t="s">
        <v>152</v>
      </c>
      <c r="N4" s="346"/>
      <c r="O4" s="346"/>
      <c r="P4" s="346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</row>
    <row r="5" s="90" customFormat="1" ht="16.5" spans="1:257">
      <c r="A5" s="339"/>
      <c r="B5" s="107" t="s">
        <v>153</v>
      </c>
      <c r="C5" s="107" t="s">
        <v>154</v>
      </c>
      <c r="D5" s="108" t="s">
        <v>155</v>
      </c>
      <c r="E5" s="107" t="s">
        <v>156</v>
      </c>
      <c r="F5" s="107" t="s">
        <v>157</v>
      </c>
      <c r="G5" s="107" t="s">
        <v>158</v>
      </c>
      <c r="H5" s="107" t="s">
        <v>159</v>
      </c>
      <c r="I5" s="134"/>
      <c r="J5" s="139"/>
      <c r="K5" s="347"/>
      <c r="L5" s="344" t="s">
        <v>113</v>
      </c>
      <c r="M5" s="344" t="s">
        <v>113</v>
      </c>
      <c r="N5" s="231"/>
      <c r="O5" s="347"/>
      <c r="P5" s="347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  <c r="IW5" s="93"/>
    </row>
    <row r="6" s="90" customFormat="1" ht="20" customHeight="1" spans="1:257">
      <c r="A6" s="112" t="s">
        <v>160</v>
      </c>
      <c r="B6" s="110">
        <f>C6-1</f>
        <v>66.5</v>
      </c>
      <c r="C6" s="110">
        <f>D6-2</f>
        <v>67.5</v>
      </c>
      <c r="D6" s="111">
        <v>69.5</v>
      </c>
      <c r="E6" s="110">
        <f>D6+2</f>
        <v>71.5</v>
      </c>
      <c r="F6" s="110">
        <f>E6+2</f>
        <v>73.5</v>
      </c>
      <c r="G6" s="110">
        <f>F6+1</f>
        <v>74.5</v>
      </c>
      <c r="H6" s="110">
        <f>G6+1</f>
        <v>75.5</v>
      </c>
      <c r="I6" s="134"/>
      <c r="J6" s="139"/>
      <c r="K6" s="139"/>
      <c r="L6" s="139" t="s">
        <v>161</v>
      </c>
      <c r="M6" s="139" t="s">
        <v>162</v>
      </c>
      <c r="N6" s="139"/>
      <c r="O6" s="139"/>
      <c r="P6" s="139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  <c r="IW6" s="93"/>
    </row>
    <row r="7" s="90" customFormat="1" ht="20" customHeight="1" spans="1:257">
      <c r="A7" s="112" t="s">
        <v>163</v>
      </c>
      <c r="B7" s="110">
        <f t="shared" ref="B7:B9" si="0">C7-4</f>
        <v>101</v>
      </c>
      <c r="C7" s="110">
        <f t="shared" ref="C7:C9" si="1">D7-4</f>
        <v>105</v>
      </c>
      <c r="D7" s="111">
        <v>109</v>
      </c>
      <c r="E7" s="110">
        <f t="shared" ref="E7:E9" si="2">D7+4</f>
        <v>113</v>
      </c>
      <c r="F7" s="110">
        <f>E7+4</f>
        <v>117</v>
      </c>
      <c r="G7" s="110">
        <f t="shared" ref="G7:G9" si="3">F7+6</f>
        <v>123</v>
      </c>
      <c r="H7" s="110">
        <f>G7+6</f>
        <v>129</v>
      </c>
      <c r="I7" s="134"/>
      <c r="J7" s="139"/>
      <c r="K7" s="139"/>
      <c r="L7" s="139" t="s">
        <v>164</v>
      </c>
      <c r="M7" s="139" t="s">
        <v>165</v>
      </c>
      <c r="N7" s="139"/>
      <c r="O7" s="139"/>
      <c r="P7" s="139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</row>
    <row r="8" s="90" customFormat="1" ht="20" customHeight="1" spans="1:257">
      <c r="A8" s="112" t="s">
        <v>166</v>
      </c>
      <c r="B8" s="110">
        <f t="shared" si="0"/>
        <v>98</v>
      </c>
      <c r="C8" s="110">
        <f t="shared" si="1"/>
        <v>102</v>
      </c>
      <c r="D8" s="340" t="s">
        <v>167</v>
      </c>
      <c r="E8" s="110">
        <f t="shared" si="2"/>
        <v>110</v>
      </c>
      <c r="F8" s="110">
        <f>E8+5</f>
        <v>115</v>
      </c>
      <c r="G8" s="110">
        <f t="shared" si="3"/>
        <v>121</v>
      </c>
      <c r="H8" s="110">
        <f>G8+7</f>
        <v>128</v>
      </c>
      <c r="I8" s="134"/>
      <c r="J8" s="139"/>
      <c r="K8" s="139"/>
      <c r="L8" s="139" t="s">
        <v>164</v>
      </c>
      <c r="M8" s="139" t="s">
        <v>164</v>
      </c>
      <c r="N8" s="139"/>
      <c r="O8" s="139"/>
      <c r="P8" s="139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  <c r="IW8" s="93"/>
    </row>
    <row r="9" s="90" customFormat="1" ht="20" customHeight="1" spans="1:257">
      <c r="A9" s="112" t="s">
        <v>168</v>
      </c>
      <c r="B9" s="110">
        <f t="shared" si="0"/>
        <v>98</v>
      </c>
      <c r="C9" s="110">
        <f t="shared" si="1"/>
        <v>102</v>
      </c>
      <c r="D9" s="340" t="s">
        <v>167</v>
      </c>
      <c r="E9" s="110">
        <f t="shared" si="2"/>
        <v>110</v>
      </c>
      <c r="F9" s="110">
        <f>E9+5</f>
        <v>115</v>
      </c>
      <c r="G9" s="110">
        <f t="shared" si="3"/>
        <v>121</v>
      </c>
      <c r="H9" s="110">
        <f>G9+7</f>
        <v>128</v>
      </c>
      <c r="I9" s="134"/>
      <c r="J9" s="139"/>
      <c r="K9" s="139"/>
      <c r="L9" s="139" t="s">
        <v>169</v>
      </c>
      <c r="M9" s="139" t="s">
        <v>170</v>
      </c>
      <c r="N9" s="139"/>
      <c r="O9" s="139"/>
      <c r="P9" s="139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  <c r="IW9" s="93"/>
    </row>
    <row r="10" s="90" customFormat="1" ht="20" customHeight="1" spans="1:257">
      <c r="A10" s="112" t="s">
        <v>171</v>
      </c>
      <c r="B10" s="110">
        <f>C10-1.2</f>
        <v>43.6</v>
      </c>
      <c r="C10" s="110">
        <f>D10-1.2</f>
        <v>44.8</v>
      </c>
      <c r="D10" s="340" t="s">
        <v>172</v>
      </c>
      <c r="E10" s="110">
        <f>D10+1.2</f>
        <v>47.2</v>
      </c>
      <c r="F10" s="110">
        <f>E10+1.2</f>
        <v>48.4</v>
      </c>
      <c r="G10" s="110">
        <f>F10+1.4</f>
        <v>49.8</v>
      </c>
      <c r="H10" s="110">
        <f>G10+1.4</f>
        <v>51.2</v>
      </c>
      <c r="I10" s="134"/>
      <c r="J10" s="139"/>
      <c r="K10" s="139"/>
      <c r="L10" s="139" t="s">
        <v>173</v>
      </c>
      <c r="M10" s="139" t="s">
        <v>173</v>
      </c>
      <c r="N10" s="139"/>
      <c r="O10" s="139"/>
      <c r="P10" s="139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  <c r="IW10" s="93"/>
    </row>
    <row r="11" s="90" customFormat="1" ht="20" customHeight="1" spans="1:257">
      <c r="A11" s="112" t="s">
        <v>174</v>
      </c>
      <c r="B11" s="110">
        <f>C11-0.6</f>
        <v>62.2</v>
      </c>
      <c r="C11" s="110">
        <f>D11-1.2</f>
        <v>62.8</v>
      </c>
      <c r="D11" s="340" t="s">
        <v>175</v>
      </c>
      <c r="E11" s="110">
        <f>D11+1.2</f>
        <v>65.2</v>
      </c>
      <c r="F11" s="110">
        <f>E11+1.2</f>
        <v>66.4</v>
      </c>
      <c r="G11" s="110">
        <f>F11+0.6</f>
        <v>67</v>
      </c>
      <c r="H11" s="110">
        <f>G11+0.6</f>
        <v>67.6</v>
      </c>
      <c r="I11" s="134"/>
      <c r="J11" s="139"/>
      <c r="K11" s="139"/>
      <c r="L11" s="139" t="s">
        <v>161</v>
      </c>
      <c r="M11" s="139" t="s">
        <v>162</v>
      </c>
      <c r="N11" s="139"/>
      <c r="O11" s="139"/>
      <c r="P11" s="139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  <c r="IW11" s="93"/>
    </row>
    <row r="12" s="90" customFormat="1" ht="20" customHeight="1" spans="1:257">
      <c r="A12" s="112" t="s">
        <v>176</v>
      </c>
      <c r="B12" s="110">
        <f>C12-0.7</f>
        <v>18.6</v>
      </c>
      <c r="C12" s="110">
        <f>D12-0.7</f>
        <v>19.3</v>
      </c>
      <c r="D12" s="341" t="s">
        <v>177</v>
      </c>
      <c r="E12" s="110">
        <f>D12+0.7</f>
        <v>20.7</v>
      </c>
      <c r="F12" s="110">
        <f>E12+0.7</f>
        <v>21.4</v>
      </c>
      <c r="G12" s="110">
        <f>F12+0.95</f>
        <v>22.35</v>
      </c>
      <c r="H12" s="110">
        <f>G12+0.95</f>
        <v>23.3</v>
      </c>
      <c r="I12" s="134"/>
      <c r="J12" s="139"/>
      <c r="K12" s="139"/>
      <c r="L12" s="139" t="s">
        <v>170</v>
      </c>
      <c r="M12" s="139" t="s">
        <v>178</v>
      </c>
      <c r="N12" s="139"/>
      <c r="O12" s="139"/>
      <c r="P12" s="139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  <c r="IW12" s="93"/>
    </row>
    <row r="13" s="90" customFormat="1" ht="20" customHeight="1" spans="1:257">
      <c r="A13" s="115" t="s">
        <v>179</v>
      </c>
      <c r="B13" s="116">
        <f>C13-0.6</f>
        <v>14.3</v>
      </c>
      <c r="C13" s="116">
        <f>D13-0.6</f>
        <v>14.9</v>
      </c>
      <c r="D13" s="117">
        <v>15.5</v>
      </c>
      <c r="E13" s="116">
        <f>D13+0.6</f>
        <v>16.1</v>
      </c>
      <c r="F13" s="116">
        <f>E13+0.6</f>
        <v>16.7</v>
      </c>
      <c r="G13" s="116">
        <f>F13+0.95</f>
        <v>17.65</v>
      </c>
      <c r="H13" s="116">
        <f>G13+0.95</f>
        <v>18.6</v>
      </c>
      <c r="I13" s="134"/>
      <c r="J13" s="139"/>
      <c r="K13" s="139"/>
      <c r="L13" s="139" t="s">
        <v>164</v>
      </c>
      <c r="M13" s="139" t="s">
        <v>164</v>
      </c>
      <c r="N13" s="139"/>
      <c r="O13" s="139"/>
      <c r="P13" s="139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  <c r="IW13" s="93"/>
    </row>
    <row r="14" s="90" customFormat="1" ht="20" customHeight="1" spans="1:257">
      <c r="A14" s="115" t="s">
        <v>180</v>
      </c>
      <c r="B14" s="116">
        <f>C14-0.4</f>
        <v>9.7</v>
      </c>
      <c r="C14" s="116">
        <f>D14-0.4</f>
        <v>10.1</v>
      </c>
      <c r="D14" s="117">
        <v>10.5</v>
      </c>
      <c r="E14" s="116">
        <f>D14+0.4</f>
        <v>10.9</v>
      </c>
      <c r="F14" s="116">
        <f>E14+0.4</f>
        <v>11.3</v>
      </c>
      <c r="G14" s="116">
        <f>F14+0.6</f>
        <v>11.9</v>
      </c>
      <c r="H14" s="116">
        <f>G14+0.6</f>
        <v>12.5</v>
      </c>
      <c r="I14" s="134"/>
      <c r="J14" s="139"/>
      <c r="K14" s="139"/>
      <c r="L14" s="139" t="s">
        <v>178</v>
      </c>
      <c r="M14" s="139" t="s">
        <v>181</v>
      </c>
      <c r="N14" s="139"/>
      <c r="O14" s="139"/>
      <c r="P14" s="139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="90" customFormat="1" ht="20" customHeight="1" spans="1:257">
      <c r="A15" s="118" t="s">
        <v>182</v>
      </c>
      <c r="B15" s="119">
        <f>C15-1</f>
        <v>46</v>
      </c>
      <c r="C15" s="119">
        <f>D15-1</f>
        <v>47</v>
      </c>
      <c r="D15" s="120">
        <v>48</v>
      </c>
      <c r="E15" s="119">
        <f>D15+1</f>
        <v>49</v>
      </c>
      <c r="F15" s="119">
        <f>E15+1</f>
        <v>50</v>
      </c>
      <c r="G15" s="119">
        <f>F15+1.5</f>
        <v>51.5</v>
      </c>
      <c r="H15" s="119">
        <f>G15+1.5</f>
        <v>53</v>
      </c>
      <c r="I15" s="134"/>
      <c r="J15" s="139"/>
      <c r="K15" s="139"/>
      <c r="L15" s="139" t="s">
        <v>164</v>
      </c>
      <c r="M15" s="139" t="s">
        <v>164</v>
      </c>
      <c r="N15" s="139"/>
      <c r="O15" s="139"/>
      <c r="P15" s="139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  <c r="IW15" s="93"/>
    </row>
    <row r="16" s="90" customFormat="1" ht="20" customHeight="1" spans="1:257">
      <c r="A16" s="112" t="s">
        <v>183</v>
      </c>
      <c r="B16" s="110">
        <f>C16</f>
        <v>16.5</v>
      </c>
      <c r="C16" s="110">
        <f>D16-0.5</f>
        <v>16.5</v>
      </c>
      <c r="D16" s="111">
        <v>17</v>
      </c>
      <c r="E16" s="110">
        <f t="shared" ref="E16:H16" si="4">D16</f>
        <v>17</v>
      </c>
      <c r="F16" s="110">
        <f>E16+1</f>
        <v>18</v>
      </c>
      <c r="G16" s="110">
        <f t="shared" si="4"/>
        <v>18</v>
      </c>
      <c r="H16" s="110">
        <f t="shared" si="4"/>
        <v>18</v>
      </c>
      <c r="I16" s="134"/>
      <c r="J16" s="139"/>
      <c r="K16" s="139"/>
      <c r="L16" s="139" t="s">
        <v>164</v>
      </c>
      <c r="M16" s="139" t="s">
        <v>164</v>
      </c>
      <c r="N16" s="139"/>
      <c r="O16" s="139"/>
      <c r="P16" s="139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</row>
    <row r="17" s="90" customFormat="1" ht="20" customHeight="1" spans="1:257">
      <c r="A17" s="112" t="s">
        <v>184</v>
      </c>
      <c r="B17" s="110">
        <f>D17</f>
        <v>2</v>
      </c>
      <c r="C17" s="110">
        <f>D17</f>
        <v>2</v>
      </c>
      <c r="D17" s="111">
        <v>2</v>
      </c>
      <c r="E17" s="110">
        <f>D17</f>
        <v>2</v>
      </c>
      <c r="F17" s="110">
        <f>D17</f>
        <v>2</v>
      </c>
      <c r="G17" s="110">
        <f>D17</f>
        <v>2</v>
      </c>
      <c r="H17" s="110">
        <f>D17</f>
        <v>2</v>
      </c>
      <c r="I17" s="134"/>
      <c r="J17" s="139"/>
      <c r="K17" s="139"/>
      <c r="L17" s="139" t="s">
        <v>164</v>
      </c>
      <c r="M17" s="139" t="s">
        <v>164</v>
      </c>
      <c r="N17" s="139"/>
      <c r="O17" s="139"/>
      <c r="P17" s="139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</row>
    <row r="18" s="90" customFormat="1" ht="20" customHeight="1" spans="1:257">
      <c r="A18" s="112" t="s">
        <v>185</v>
      </c>
      <c r="B18" s="110">
        <f>C18-0.5</f>
        <v>17.3</v>
      </c>
      <c r="C18" s="110">
        <f>D18-0.7</f>
        <v>17.8</v>
      </c>
      <c r="D18" s="111">
        <v>18.5</v>
      </c>
      <c r="E18" s="110">
        <f>D18+0.7</f>
        <v>19.2</v>
      </c>
      <c r="F18" s="110">
        <f>E18+0.7</f>
        <v>19.9</v>
      </c>
      <c r="G18" s="110">
        <f>F18+0.5</f>
        <v>20.4</v>
      </c>
      <c r="H18" s="110">
        <f>G18+0.5</f>
        <v>20.9</v>
      </c>
      <c r="I18" s="134"/>
      <c r="J18" s="139"/>
      <c r="K18" s="139"/>
      <c r="L18" s="139" t="s">
        <v>164</v>
      </c>
      <c r="M18" s="139" t="s">
        <v>164</v>
      </c>
      <c r="N18" s="139"/>
      <c r="O18" s="139"/>
      <c r="P18" s="139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</row>
    <row r="19" s="90" customFormat="1" ht="20" customHeight="1" spans="1:257">
      <c r="A19" s="112" t="s">
        <v>186</v>
      </c>
      <c r="B19" s="110">
        <v>6.4</v>
      </c>
      <c r="C19" s="110">
        <v>6.7</v>
      </c>
      <c r="D19" s="111">
        <v>7</v>
      </c>
      <c r="E19" s="110">
        <v>7.3</v>
      </c>
      <c r="F19" s="110">
        <v>7.6</v>
      </c>
      <c r="G19" s="110">
        <v>7.9</v>
      </c>
      <c r="H19" s="110">
        <v>8.2</v>
      </c>
      <c r="I19" s="134"/>
      <c r="J19" s="141"/>
      <c r="K19" s="141"/>
      <c r="L19" s="139" t="s">
        <v>164</v>
      </c>
      <c r="M19" s="139" t="s">
        <v>164</v>
      </c>
      <c r="N19" s="141"/>
      <c r="O19" s="139"/>
      <c r="P19" s="139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</row>
    <row r="20" s="90" customFormat="1" ht="16.5" spans="1:257">
      <c r="A20" s="129"/>
      <c r="B20" s="129"/>
      <c r="C20" s="130"/>
      <c r="D20" s="130"/>
      <c r="E20" s="131"/>
      <c r="F20" s="130"/>
      <c r="G20" s="130"/>
      <c r="H20" s="130"/>
      <c r="P20" s="342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</row>
    <row r="21" s="90" customFormat="1" spans="1:257">
      <c r="A21" s="132" t="s">
        <v>187</v>
      </c>
      <c r="B21" s="132"/>
      <c r="C21" s="133"/>
      <c r="D21" s="133"/>
      <c r="P21" s="342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</row>
    <row r="22" s="90" customFormat="1" spans="3:257">
      <c r="C22" s="91"/>
      <c r="D22" s="91"/>
      <c r="J22" s="142" t="s">
        <v>188</v>
      </c>
      <c r="K22" s="237">
        <v>45812</v>
      </c>
      <c r="L22" s="142" t="s">
        <v>189</v>
      </c>
      <c r="M22" s="142" t="s">
        <v>140</v>
      </c>
      <c r="N22" s="142" t="s">
        <v>190</v>
      </c>
      <c r="O22" s="90" t="s">
        <v>143</v>
      </c>
      <c r="P22" s="342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  <c r="IW22" s="93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28" workbookViewId="0">
      <selection activeCell="E52" sqref="E52:G52"/>
    </sheetView>
  </sheetViews>
  <sheetFormatPr defaultColWidth="10" defaultRowHeight="16.5" customHeight="1"/>
  <cols>
    <col min="1" max="1" width="10.875" style="238" customWidth="1"/>
    <col min="2" max="16384" width="10" style="238"/>
  </cols>
  <sheetData>
    <row r="1" ht="22.5" customHeight="1" spans="1:11">
      <c r="A1" s="147" t="s">
        <v>191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239" t="s">
        <v>53</v>
      </c>
      <c r="B2" s="240" t="s">
        <v>54</v>
      </c>
      <c r="C2" s="240"/>
      <c r="D2" s="241" t="s">
        <v>55</v>
      </c>
      <c r="E2" s="241"/>
      <c r="F2" s="240" t="s">
        <v>56</v>
      </c>
      <c r="G2" s="240"/>
      <c r="H2" s="242" t="s">
        <v>57</v>
      </c>
      <c r="I2" s="313" t="s">
        <v>56</v>
      </c>
      <c r="J2" s="313"/>
      <c r="K2" s="314"/>
    </row>
    <row r="3" customHeight="1" spans="1:11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customHeight="1" spans="1:11">
      <c r="A4" s="249" t="s">
        <v>61</v>
      </c>
      <c r="B4" s="153" t="s">
        <v>62</v>
      </c>
      <c r="C4" s="154"/>
      <c r="D4" s="249" t="s">
        <v>63</v>
      </c>
      <c r="E4" s="250"/>
      <c r="F4" s="251" t="s">
        <v>64</v>
      </c>
      <c r="G4" s="252"/>
      <c r="H4" s="249" t="s">
        <v>65</v>
      </c>
      <c r="I4" s="250"/>
      <c r="J4" s="153" t="s">
        <v>66</v>
      </c>
      <c r="K4" s="154" t="s">
        <v>67</v>
      </c>
    </row>
    <row r="5" customHeight="1" spans="1:11">
      <c r="A5" s="253" t="s">
        <v>68</v>
      </c>
      <c r="B5" s="153" t="s">
        <v>69</v>
      </c>
      <c r="C5" s="154"/>
      <c r="D5" s="249" t="s">
        <v>70</v>
      </c>
      <c r="E5" s="250"/>
      <c r="F5" s="251">
        <v>45805</v>
      </c>
      <c r="G5" s="252"/>
      <c r="H5" s="249" t="s">
        <v>71</v>
      </c>
      <c r="I5" s="250"/>
      <c r="J5" s="153" t="s">
        <v>66</v>
      </c>
      <c r="K5" s="154" t="s">
        <v>67</v>
      </c>
    </row>
    <row r="6" customHeight="1" spans="1:11">
      <c r="A6" s="249" t="s">
        <v>72</v>
      </c>
      <c r="B6" s="254" t="s">
        <v>73</v>
      </c>
      <c r="C6" s="255">
        <v>6</v>
      </c>
      <c r="D6" s="253" t="s">
        <v>74</v>
      </c>
      <c r="E6" s="256"/>
      <c r="F6" s="251">
        <v>45836</v>
      </c>
      <c r="G6" s="252"/>
      <c r="H6" s="249" t="s">
        <v>75</v>
      </c>
      <c r="I6" s="250"/>
      <c r="J6" s="153" t="s">
        <v>66</v>
      </c>
      <c r="K6" s="154" t="s">
        <v>67</v>
      </c>
    </row>
    <row r="7" customHeight="1" spans="1:11">
      <c r="A7" s="249" t="s">
        <v>76</v>
      </c>
      <c r="B7" s="257">
        <v>9068</v>
      </c>
      <c r="C7" s="258"/>
      <c r="D7" s="253" t="s">
        <v>77</v>
      </c>
      <c r="E7" s="259"/>
      <c r="F7" s="251">
        <v>45839</v>
      </c>
      <c r="G7" s="252"/>
      <c r="H7" s="249" t="s">
        <v>78</v>
      </c>
      <c r="I7" s="250"/>
      <c r="J7" s="153" t="s">
        <v>66</v>
      </c>
      <c r="K7" s="154" t="s">
        <v>67</v>
      </c>
    </row>
    <row r="8" customHeight="1" spans="1:16">
      <c r="A8" s="260" t="s">
        <v>79</v>
      </c>
      <c r="B8" s="261" t="s">
        <v>80</v>
      </c>
      <c r="C8" s="262"/>
      <c r="D8" s="263" t="s">
        <v>81</v>
      </c>
      <c r="E8" s="264"/>
      <c r="F8" s="265">
        <v>45841</v>
      </c>
      <c r="G8" s="266"/>
      <c r="H8" s="263" t="s">
        <v>82</v>
      </c>
      <c r="I8" s="264"/>
      <c r="J8" s="283" t="s">
        <v>66</v>
      </c>
      <c r="K8" s="315" t="s">
        <v>67</v>
      </c>
      <c r="P8" s="206" t="s">
        <v>192</v>
      </c>
    </row>
    <row r="9" customHeight="1" spans="1:11">
      <c r="A9" s="267" t="s">
        <v>193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customHeight="1" spans="1:11">
      <c r="A10" s="268" t="s">
        <v>85</v>
      </c>
      <c r="B10" s="269" t="s">
        <v>86</v>
      </c>
      <c r="C10" s="270" t="s">
        <v>87</v>
      </c>
      <c r="D10" s="271"/>
      <c r="E10" s="272" t="s">
        <v>90</v>
      </c>
      <c r="F10" s="269" t="s">
        <v>86</v>
      </c>
      <c r="G10" s="270" t="s">
        <v>87</v>
      </c>
      <c r="H10" s="269"/>
      <c r="I10" s="272" t="s">
        <v>88</v>
      </c>
      <c r="J10" s="269" t="s">
        <v>86</v>
      </c>
      <c r="K10" s="316" t="s">
        <v>87</v>
      </c>
    </row>
    <row r="11" customHeight="1" spans="1:11">
      <c r="A11" s="253" t="s">
        <v>91</v>
      </c>
      <c r="B11" s="273" t="s">
        <v>86</v>
      </c>
      <c r="C11" s="153" t="s">
        <v>87</v>
      </c>
      <c r="D11" s="259"/>
      <c r="E11" s="256" t="s">
        <v>93</v>
      </c>
      <c r="F11" s="273" t="s">
        <v>86</v>
      </c>
      <c r="G11" s="153" t="s">
        <v>87</v>
      </c>
      <c r="H11" s="273"/>
      <c r="I11" s="256" t="s">
        <v>98</v>
      </c>
      <c r="J11" s="273" t="s">
        <v>86</v>
      </c>
      <c r="K11" s="154" t="s">
        <v>87</v>
      </c>
    </row>
    <row r="12" customHeight="1" spans="1:11">
      <c r="A12" s="263" t="s">
        <v>125</v>
      </c>
      <c r="B12" s="264"/>
      <c r="C12" s="264"/>
      <c r="D12" s="264"/>
      <c r="E12" s="264"/>
      <c r="F12" s="264"/>
      <c r="G12" s="264"/>
      <c r="H12" s="264"/>
      <c r="I12" s="264"/>
      <c r="J12" s="264"/>
      <c r="K12" s="317"/>
    </row>
    <row r="13" customHeight="1" spans="1:11">
      <c r="A13" s="274" t="s">
        <v>194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customHeight="1" spans="1:11">
      <c r="A14" s="275" t="s">
        <v>195</v>
      </c>
      <c r="B14" s="276"/>
      <c r="C14" s="276"/>
      <c r="D14" s="276"/>
      <c r="E14" s="276"/>
      <c r="F14" s="276"/>
      <c r="G14" s="276"/>
      <c r="H14" s="277"/>
      <c r="I14" s="318"/>
      <c r="J14" s="318"/>
      <c r="K14" s="319"/>
    </row>
    <row r="15" customHeight="1" spans="1:11">
      <c r="A15" s="278"/>
      <c r="B15" s="279"/>
      <c r="C15" s="279"/>
      <c r="D15" s="280"/>
      <c r="E15" s="281"/>
      <c r="F15" s="279"/>
      <c r="G15" s="279"/>
      <c r="H15" s="280"/>
      <c r="I15" s="320"/>
      <c r="J15" s="321"/>
      <c r="K15" s="322"/>
    </row>
    <row r="16" customHeight="1" spans="1:11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315"/>
    </row>
    <row r="17" customHeight="1" spans="1:11">
      <c r="A17" s="274" t="s">
        <v>196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customHeight="1" spans="1:11">
      <c r="A18" s="284" t="s">
        <v>197</v>
      </c>
      <c r="B18" s="285"/>
      <c r="C18" s="285"/>
      <c r="D18" s="285"/>
      <c r="E18" s="285"/>
      <c r="F18" s="285"/>
      <c r="G18" s="285"/>
      <c r="H18" s="285"/>
      <c r="I18" s="318"/>
      <c r="J18" s="318"/>
      <c r="K18" s="319"/>
    </row>
    <row r="19" customHeight="1" spans="1:11">
      <c r="A19" s="278"/>
      <c r="B19" s="279"/>
      <c r="C19" s="279"/>
      <c r="D19" s="280"/>
      <c r="E19" s="281"/>
      <c r="F19" s="279"/>
      <c r="G19" s="279"/>
      <c r="H19" s="280"/>
      <c r="I19" s="320"/>
      <c r="J19" s="321"/>
      <c r="K19" s="322"/>
    </row>
    <row r="20" customHeight="1" spans="1:1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315"/>
    </row>
    <row r="21" customHeight="1" spans="1:11">
      <c r="A21" s="286" t="s">
        <v>122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customHeight="1" spans="1:11">
      <c r="A22" s="148" t="s">
        <v>123</v>
      </c>
      <c r="B22" s="182"/>
      <c r="C22" s="182"/>
      <c r="D22" s="182"/>
      <c r="E22" s="182"/>
      <c r="F22" s="182"/>
      <c r="G22" s="182"/>
      <c r="H22" s="182"/>
      <c r="I22" s="182"/>
      <c r="J22" s="182"/>
      <c r="K22" s="214"/>
    </row>
    <row r="23" customHeight="1" spans="1:11">
      <c r="A23" s="161" t="s">
        <v>124</v>
      </c>
      <c r="B23" s="162"/>
      <c r="C23" s="153" t="s">
        <v>66</v>
      </c>
      <c r="D23" s="153" t="s">
        <v>67</v>
      </c>
      <c r="E23" s="160"/>
      <c r="F23" s="160"/>
      <c r="G23" s="160"/>
      <c r="H23" s="160"/>
      <c r="I23" s="160"/>
      <c r="J23" s="160"/>
      <c r="K23" s="203"/>
    </row>
    <row r="24" customHeight="1" spans="1:11">
      <c r="A24" s="287" t="s">
        <v>198</v>
      </c>
      <c r="B24" s="156"/>
      <c r="C24" s="156"/>
      <c r="D24" s="156"/>
      <c r="E24" s="156"/>
      <c r="F24" s="156"/>
      <c r="G24" s="156"/>
      <c r="H24" s="156"/>
      <c r="I24" s="156"/>
      <c r="J24" s="156"/>
      <c r="K24" s="323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24"/>
    </row>
    <row r="26" customHeight="1" spans="1:11">
      <c r="A26" s="267" t="s">
        <v>132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customHeight="1" spans="1:11">
      <c r="A27" s="243" t="s">
        <v>133</v>
      </c>
      <c r="B27" s="270" t="s">
        <v>96</v>
      </c>
      <c r="C27" s="270" t="s">
        <v>97</v>
      </c>
      <c r="D27" s="270" t="s">
        <v>89</v>
      </c>
      <c r="E27" s="244" t="s">
        <v>134</v>
      </c>
      <c r="F27" s="270" t="s">
        <v>96</v>
      </c>
      <c r="G27" s="270" t="s">
        <v>97</v>
      </c>
      <c r="H27" s="270" t="s">
        <v>89</v>
      </c>
      <c r="I27" s="244" t="s">
        <v>135</v>
      </c>
      <c r="J27" s="270" t="s">
        <v>96</v>
      </c>
      <c r="K27" s="316" t="s">
        <v>97</v>
      </c>
    </row>
    <row r="28" customHeight="1" spans="1:11">
      <c r="A28" s="290" t="s">
        <v>88</v>
      </c>
      <c r="B28" s="153" t="s">
        <v>96</v>
      </c>
      <c r="C28" s="153" t="s">
        <v>97</v>
      </c>
      <c r="D28" s="153" t="s">
        <v>89</v>
      </c>
      <c r="E28" s="291" t="s">
        <v>95</v>
      </c>
      <c r="F28" s="153" t="s">
        <v>96</v>
      </c>
      <c r="G28" s="153" t="s">
        <v>97</v>
      </c>
      <c r="H28" s="153" t="s">
        <v>89</v>
      </c>
      <c r="I28" s="291" t="s">
        <v>106</v>
      </c>
      <c r="J28" s="153" t="s">
        <v>96</v>
      </c>
      <c r="K28" s="154" t="s">
        <v>97</v>
      </c>
    </row>
    <row r="29" customHeight="1" spans="1:11">
      <c r="A29" s="249" t="s">
        <v>99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5"/>
    </row>
    <row r="30" customHeight="1" spans="1:1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326"/>
    </row>
    <row r="31" customHeight="1" spans="1:11">
      <c r="A31" s="295" t="s">
        <v>199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ht="21" customHeight="1" spans="1:11">
      <c r="A32" s="296" t="s">
        <v>127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27"/>
    </row>
    <row r="33" ht="21" customHeight="1" spans="1:11">
      <c r="A33" s="298" t="s">
        <v>128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8"/>
    </row>
    <row r="34" ht="21" customHeight="1" spans="1:11">
      <c r="A34" s="298" t="s">
        <v>129</v>
      </c>
      <c r="B34" s="299"/>
      <c r="C34" s="299"/>
      <c r="D34" s="299"/>
      <c r="E34" s="299"/>
      <c r="F34" s="299"/>
      <c r="G34" s="299"/>
      <c r="H34" s="299"/>
      <c r="I34" s="299"/>
      <c r="J34" s="299"/>
      <c r="K34" s="328"/>
    </row>
    <row r="35" ht="21" customHeight="1" spans="1:11">
      <c r="A35" s="298" t="s">
        <v>130</v>
      </c>
      <c r="B35" s="299"/>
      <c r="C35" s="299"/>
      <c r="D35" s="299"/>
      <c r="E35" s="299"/>
      <c r="F35" s="299"/>
      <c r="G35" s="299"/>
      <c r="H35" s="299"/>
      <c r="I35" s="299"/>
      <c r="J35" s="299"/>
      <c r="K35" s="328"/>
    </row>
    <row r="36" ht="21" customHeight="1" spans="1:11">
      <c r="A36" s="298"/>
      <c r="B36" s="299"/>
      <c r="C36" s="299"/>
      <c r="D36" s="299"/>
      <c r="E36" s="299"/>
      <c r="F36" s="299"/>
      <c r="G36" s="299"/>
      <c r="H36" s="299"/>
      <c r="I36" s="299"/>
      <c r="J36" s="299"/>
      <c r="K36" s="328"/>
    </row>
    <row r="37" ht="21" customHeight="1" spans="1:11">
      <c r="A37" s="298"/>
      <c r="B37" s="299"/>
      <c r="C37" s="299"/>
      <c r="D37" s="299"/>
      <c r="E37" s="299"/>
      <c r="F37" s="299"/>
      <c r="G37" s="299"/>
      <c r="H37" s="299"/>
      <c r="I37" s="299"/>
      <c r="J37" s="299"/>
      <c r="K37" s="328"/>
    </row>
    <row r="38" ht="21" customHeight="1" spans="1:11">
      <c r="A38" s="298"/>
      <c r="B38" s="299"/>
      <c r="C38" s="299"/>
      <c r="D38" s="299"/>
      <c r="E38" s="299"/>
      <c r="F38" s="299"/>
      <c r="G38" s="299"/>
      <c r="H38" s="299"/>
      <c r="I38" s="299"/>
      <c r="J38" s="299"/>
      <c r="K38" s="328"/>
    </row>
    <row r="39" ht="21" customHeight="1" spans="1:11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328"/>
    </row>
    <row r="40" ht="21" customHeight="1" spans="1:11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328"/>
    </row>
    <row r="41" ht="21" customHeight="1" spans="1:1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328"/>
    </row>
    <row r="42" ht="21" customHeight="1" spans="1:11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328"/>
    </row>
    <row r="43" ht="17.25" customHeight="1" spans="1:11">
      <c r="A43" s="293" t="s">
        <v>131</v>
      </c>
      <c r="B43" s="294"/>
      <c r="C43" s="294"/>
      <c r="D43" s="294"/>
      <c r="E43" s="294"/>
      <c r="F43" s="294"/>
      <c r="G43" s="294"/>
      <c r="H43" s="294"/>
      <c r="I43" s="294"/>
      <c r="J43" s="294"/>
      <c r="K43" s="326"/>
    </row>
    <row r="44" customHeight="1" spans="1:11">
      <c r="A44" s="295" t="s">
        <v>200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ht="18" customHeight="1" spans="1:11">
      <c r="A45" s="300" t="s">
        <v>125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29"/>
    </row>
    <row r="46" ht="18" customHeight="1" spans="1:11">
      <c r="A46" s="300" t="s">
        <v>201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29"/>
    </row>
    <row r="47" ht="18" customHeight="1" spans="1:11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324"/>
    </row>
    <row r="48" ht="21" customHeight="1" spans="1:11">
      <c r="A48" s="302" t="s">
        <v>137</v>
      </c>
      <c r="B48" s="303" t="s">
        <v>138</v>
      </c>
      <c r="C48" s="303"/>
      <c r="D48" s="304" t="s">
        <v>139</v>
      </c>
      <c r="E48" s="304" t="s">
        <v>140</v>
      </c>
      <c r="F48" s="304" t="s">
        <v>141</v>
      </c>
      <c r="G48" s="305">
        <v>45824</v>
      </c>
      <c r="H48" s="306" t="s">
        <v>142</v>
      </c>
      <c r="I48" s="306"/>
      <c r="J48" s="303" t="s">
        <v>143</v>
      </c>
      <c r="K48" s="330"/>
    </row>
    <row r="49" customHeight="1" spans="1:11">
      <c r="A49" s="307" t="s">
        <v>144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31"/>
    </row>
    <row r="50" customHeight="1" spans="1:1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32"/>
    </row>
    <row r="51" customHeight="1" spans="1:11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33"/>
    </row>
    <row r="52" ht="21" customHeight="1" spans="1:11">
      <c r="A52" s="302" t="s">
        <v>137</v>
      </c>
      <c r="B52" s="303" t="s">
        <v>138</v>
      </c>
      <c r="C52" s="303"/>
      <c r="D52" s="304" t="s">
        <v>139</v>
      </c>
      <c r="E52" s="304" t="s">
        <v>140</v>
      </c>
      <c r="F52" s="304" t="s">
        <v>141</v>
      </c>
      <c r="G52" s="305">
        <v>45824</v>
      </c>
      <c r="H52" s="306" t="s">
        <v>142</v>
      </c>
      <c r="I52" s="306"/>
      <c r="J52" s="303" t="s">
        <v>143</v>
      </c>
      <c r="K52" s="33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B2" sqref="B2:D2"/>
    </sheetView>
  </sheetViews>
  <sheetFormatPr defaultColWidth="9" defaultRowHeight="14.25"/>
  <cols>
    <col min="1" max="1" width="13.625" style="90" customWidth="1"/>
    <col min="2" max="2" width="8.5" style="90" customWidth="1"/>
    <col min="3" max="3" width="8.5" style="91" customWidth="1"/>
    <col min="4" max="7" width="8.5" style="90" customWidth="1"/>
    <col min="8" max="8" width="10.125" style="90" customWidth="1"/>
    <col min="9" max="9" width="10.625" style="90" customWidth="1"/>
    <col min="10" max="14" width="12.625" style="90" customWidth="1"/>
    <col min="15" max="15" width="12.625" style="229" customWidth="1"/>
    <col min="16" max="247" width="9" style="90"/>
    <col min="248" max="16384" width="9" style="93"/>
  </cols>
  <sheetData>
    <row r="1" s="90" customFormat="1" ht="29" customHeight="1" spans="1:250">
      <c r="A1" s="94" t="s">
        <v>146</v>
      </c>
      <c r="B1" s="96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23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</row>
    <row r="2" s="90" customFormat="1" ht="20" customHeight="1" spans="1:250">
      <c r="A2" s="97" t="s">
        <v>61</v>
      </c>
      <c r="B2" s="98" t="str">
        <f>首期!B4</f>
        <v>TAJJAN91211</v>
      </c>
      <c r="C2" s="99"/>
      <c r="D2" s="100"/>
      <c r="E2" s="101" t="s">
        <v>68</v>
      </c>
      <c r="F2" s="102" t="str">
        <f>首期!B5</f>
        <v>男式长袖T恤</v>
      </c>
      <c r="G2" s="102"/>
      <c r="H2" s="102"/>
      <c r="I2" s="135" t="s">
        <v>57</v>
      </c>
      <c r="J2" s="136" t="s">
        <v>56</v>
      </c>
      <c r="K2" s="136"/>
      <c r="L2" s="136"/>
      <c r="M2" s="136"/>
      <c r="N2" s="136"/>
      <c r="O2" s="234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</row>
    <row r="3" s="90" customFormat="1" spans="1:250">
      <c r="A3" s="103" t="s">
        <v>147</v>
      </c>
      <c r="B3" s="104" t="s">
        <v>148</v>
      </c>
      <c r="C3" s="105"/>
      <c r="D3" s="104"/>
      <c r="E3" s="104"/>
      <c r="F3" s="104"/>
      <c r="G3" s="104"/>
      <c r="H3" s="104"/>
      <c r="I3" s="137" t="s">
        <v>202</v>
      </c>
      <c r="J3" s="137"/>
      <c r="K3" s="137"/>
      <c r="L3" s="137"/>
      <c r="M3" s="137"/>
      <c r="N3" s="137"/>
      <c r="O3" s="234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</row>
    <row r="4" s="90" customFormat="1" ht="16.5" spans="1:250">
      <c r="A4" s="103"/>
      <c r="B4" s="106" t="s">
        <v>111</v>
      </c>
      <c r="C4" s="107" t="s">
        <v>112</v>
      </c>
      <c r="D4" s="108" t="s">
        <v>113</v>
      </c>
      <c r="E4" s="107" t="s">
        <v>114</v>
      </c>
      <c r="F4" s="107" t="s">
        <v>115</v>
      </c>
      <c r="G4" s="107" t="s">
        <v>149</v>
      </c>
      <c r="H4" s="107" t="s">
        <v>150</v>
      </c>
      <c r="I4" s="235"/>
      <c r="J4" s="106" t="s">
        <v>111</v>
      </c>
      <c r="K4" s="107" t="s">
        <v>112</v>
      </c>
      <c r="L4" s="108" t="s">
        <v>113</v>
      </c>
      <c r="M4" s="107" t="s">
        <v>114</v>
      </c>
      <c r="N4" s="107" t="s">
        <v>115</v>
      </c>
      <c r="O4" s="107" t="s">
        <v>149</v>
      </c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</row>
    <row r="5" s="90" customFormat="1" ht="20" customHeight="1" spans="1:250">
      <c r="A5" s="103"/>
      <c r="B5" s="106" t="s">
        <v>153</v>
      </c>
      <c r="C5" s="107" t="s">
        <v>154</v>
      </c>
      <c r="D5" s="108" t="s">
        <v>155</v>
      </c>
      <c r="E5" s="107" t="s">
        <v>156</v>
      </c>
      <c r="F5" s="107" t="s">
        <v>157</v>
      </c>
      <c r="G5" s="107" t="s">
        <v>158</v>
      </c>
      <c r="H5" s="107" t="s">
        <v>159</v>
      </c>
      <c r="I5" s="139"/>
      <c r="J5" s="139"/>
      <c r="K5" s="139" t="s">
        <v>120</v>
      </c>
      <c r="L5" s="139"/>
      <c r="M5" s="139" t="s">
        <v>120</v>
      </c>
      <c r="N5" s="139" t="s">
        <v>120</v>
      </c>
      <c r="O5" s="139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</row>
    <row r="6" s="90" customFormat="1" ht="20" customHeight="1" spans="1:250">
      <c r="A6" s="109" t="s">
        <v>160</v>
      </c>
      <c r="B6" s="110">
        <f>C6-1</f>
        <v>66.5</v>
      </c>
      <c r="C6" s="110">
        <f>D6-2</f>
        <v>67.5</v>
      </c>
      <c r="D6" s="111">
        <v>69.5</v>
      </c>
      <c r="E6" s="110">
        <f>D6+2</f>
        <v>71.5</v>
      </c>
      <c r="F6" s="110">
        <f>E6+2</f>
        <v>73.5</v>
      </c>
      <c r="G6" s="110">
        <f>F6+1</f>
        <v>74.5</v>
      </c>
      <c r="H6" s="110">
        <f>G6+1</f>
        <v>75.5</v>
      </c>
      <c r="I6" s="139"/>
      <c r="J6" s="139"/>
      <c r="K6" s="236" t="s">
        <v>203</v>
      </c>
      <c r="L6" s="139"/>
      <c r="M6" s="139" t="s">
        <v>204</v>
      </c>
      <c r="N6" s="139" t="s">
        <v>205</v>
      </c>
      <c r="O6" s="139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</row>
    <row r="7" s="90" customFormat="1" ht="20" customHeight="1" spans="1:250">
      <c r="A7" s="112" t="s">
        <v>163</v>
      </c>
      <c r="B7" s="110">
        <f t="shared" ref="B7:B9" si="0">C7-4</f>
        <v>101</v>
      </c>
      <c r="C7" s="110">
        <f t="shared" ref="C7:C9" si="1">D7-4</f>
        <v>105</v>
      </c>
      <c r="D7" s="111">
        <v>109</v>
      </c>
      <c r="E7" s="110">
        <f t="shared" ref="E7:E9" si="2">D7+4</f>
        <v>113</v>
      </c>
      <c r="F7" s="110">
        <f>E7+4</f>
        <v>117</v>
      </c>
      <c r="G7" s="110">
        <f t="shared" ref="G7:G9" si="3">F7+6</f>
        <v>123</v>
      </c>
      <c r="H7" s="110">
        <f>G7+6</f>
        <v>129</v>
      </c>
      <c r="I7" s="139"/>
      <c r="J7" s="139"/>
      <c r="K7" s="139" t="s">
        <v>206</v>
      </c>
      <c r="L7" s="139"/>
      <c r="M7" s="139" t="s">
        <v>207</v>
      </c>
      <c r="N7" s="139" t="s">
        <v>208</v>
      </c>
      <c r="O7" s="139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</row>
    <row r="8" s="90" customFormat="1" ht="20" customHeight="1" spans="1:250">
      <c r="A8" s="112" t="s">
        <v>166</v>
      </c>
      <c r="B8" s="110">
        <f t="shared" si="0"/>
        <v>98</v>
      </c>
      <c r="C8" s="110">
        <f t="shared" si="1"/>
        <v>102</v>
      </c>
      <c r="D8" s="113" t="s">
        <v>167</v>
      </c>
      <c r="E8" s="110">
        <f t="shared" si="2"/>
        <v>110</v>
      </c>
      <c r="F8" s="110">
        <f>E8+5</f>
        <v>115</v>
      </c>
      <c r="G8" s="110">
        <f t="shared" si="3"/>
        <v>121</v>
      </c>
      <c r="H8" s="110">
        <f>G8+7</f>
        <v>128</v>
      </c>
      <c r="I8" s="139"/>
      <c r="J8" s="139"/>
      <c r="K8" s="139" t="s">
        <v>209</v>
      </c>
      <c r="L8" s="139"/>
      <c r="M8" s="139" t="s">
        <v>210</v>
      </c>
      <c r="N8" s="139" t="s">
        <v>207</v>
      </c>
      <c r="O8" s="139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</row>
    <row r="9" s="90" customFormat="1" ht="20" customHeight="1" spans="1:250">
      <c r="A9" s="112" t="s">
        <v>168</v>
      </c>
      <c r="B9" s="110">
        <f t="shared" si="0"/>
        <v>98</v>
      </c>
      <c r="C9" s="110">
        <f t="shared" si="1"/>
        <v>102</v>
      </c>
      <c r="D9" s="113" t="s">
        <v>167</v>
      </c>
      <c r="E9" s="110">
        <f t="shared" si="2"/>
        <v>110</v>
      </c>
      <c r="F9" s="110">
        <f>E9+5</f>
        <v>115</v>
      </c>
      <c r="G9" s="110">
        <f t="shared" si="3"/>
        <v>121</v>
      </c>
      <c r="H9" s="110">
        <f>G9+7</f>
        <v>128</v>
      </c>
      <c r="I9" s="139"/>
      <c r="J9" s="139"/>
      <c r="K9" s="139" t="s">
        <v>211</v>
      </c>
      <c r="L9" s="139"/>
      <c r="M9" s="139" t="s">
        <v>207</v>
      </c>
      <c r="N9" s="139" t="s">
        <v>207</v>
      </c>
      <c r="O9" s="139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</row>
    <row r="10" s="90" customFormat="1" ht="20" customHeight="1" spans="1:250">
      <c r="A10" s="112" t="s">
        <v>171</v>
      </c>
      <c r="B10" s="110">
        <f>C10-1.2</f>
        <v>43.6</v>
      </c>
      <c r="C10" s="110">
        <f>D10-1.2</f>
        <v>44.8</v>
      </c>
      <c r="D10" s="113" t="s">
        <v>172</v>
      </c>
      <c r="E10" s="110">
        <f>D10+1.2</f>
        <v>47.2</v>
      </c>
      <c r="F10" s="110">
        <f>E10+1.2</f>
        <v>48.4</v>
      </c>
      <c r="G10" s="110">
        <f>F10+1.4</f>
        <v>49.8</v>
      </c>
      <c r="H10" s="110">
        <f>G10+1.4</f>
        <v>51.2</v>
      </c>
      <c r="I10" s="139"/>
      <c r="J10" s="139"/>
      <c r="K10" s="139" t="s">
        <v>210</v>
      </c>
      <c r="L10" s="139"/>
      <c r="M10" s="139" t="s">
        <v>212</v>
      </c>
      <c r="N10" s="139" t="s">
        <v>213</v>
      </c>
      <c r="O10" s="139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</row>
    <row r="11" s="90" customFormat="1" ht="20" customHeight="1" spans="1:250">
      <c r="A11" s="112" t="s">
        <v>174</v>
      </c>
      <c r="B11" s="110">
        <f>C11-0.6</f>
        <v>62.2</v>
      </c>
      <c r="C11" s="110">
        <f>D11-1.2</f>
        <v>62.8</v>
      </c>
      <c r="D11" s="113" t="s">
        <v>175</v>
      </c>
      <c r="E11" s="110">
        <f>D11+1.2</f>
        <v>65.2</v>
      </c>
      <c r="F11" s="110">
        <f>E11+1.2</f>
        <v>66.4</v>
      </c>
      <c r="G11" s="110">
        <f>F11+0.6</f>
        <v>67</v>
      </c>
      <c r="H11" s="110">
        <f>G11+0.6</f>
        <v>67.6</v>
      </c>
      <c r="I11" s="139"/>
      <c r="J11" s="139"/>
      <c r="K11" s="139" t="s">
        <v>214</v>
      </c>
      <c r="L11" s="139"/>
      <c r="M11" s="139" t="s">
        <v>212</v>
      </c>
      <c r="N11" s="139" t="s">
        <v>213</v>
      </c>
      <c r="O11" s="139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</row>
    <row r="12" s="90" customFormat="1" ht="20" customHeight="1" spans="1:250">
      <c r="A12" s="112" t="s">
        <v>176</v>
      </c>
      <c r="B12" s="110">
        <f>C12-0.7</f>
        <v>18.6</v>
      </c>
      <c r="C12" s="110">
        <f>D12-0.7</f>
        <v>19.3</v>
      </c>
      <c r="D12" s="114" t="s">
        <v>177</v>
      </c>
      <c r="E12" s="110">
        <f>D12+0.7</f>
        <v>20.7</v>
      </c>
      <c r="F12" s="110">
        <f>E12+0.7</f>
        <v>21.4</v>
      </c>
      <c r="G12" s="110">
        <f>F12+0.95</f>
        <v>22.35</v>
      </c>
      <c r="H12" s="110">
        <f>G12+0.95</f>
        <v>23.3</v>
      </c>
      <c r="I12" s="139"/>
      <c r="J12" s="139"/>
      <c r="K12" s="139" t="s">
        <v>215</v>
      </c>
      <c r="L12" s="139"/>
      <c r="M12" s="139" t="s">
        <v>215</v>
      </c>
      <c r="N12" s="139" t="s">
        <v>216</v>
      </c>
      <c r="O12" s="139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</row>
    <row r="13" s="90" customFormat="1" ht="20" customHeight="1" spans="1:250">
      <c r="A13" s="115" t="s">
        <v>179</v>
      </c>
      <c r="B13" s="116">
        <f>C13-0.6</f>
        <v>14.3</v>
      </c>
      <c r="C13" s="116">
        <f>D13-0.6</f>
        <v>14.9</v>
      </c>
      <c r="D13" s="117">
        <v>15.5</v>
      </c>
      <c r="E13" s="116">
        <f>D13+0.6</f>
        <v>16.1</v>
      </c>
      <c r="F13" s="116">
        <f>E13+0.6</f>
        <v>16.7</v>
      </c>
      <c r="G13" s="116">
        <f>F13+0.95</f>
        <v>17.65</v>
      </c>
      <c r="H13" s="116">
        <f>G13+0.95</f>
        <v>18.6</v>
      </c>
      <c r="I13" s="139"/>
      <c r="J13" s="139"/>
      <c r="K13" s="139" t="s">
        <v>217</v>
      </c>
      <c r="L13" s="139"/>
      <c r="M13" s="139" t="s">
        <v>212</v>
      </c>
      <c r="N13" s="139" t="s">
        <v>218</v>
      </c>
      <c r="O13" s="139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</row>
    <row r="14" s="90" customFormat="1" ht="20" customHeight="1" spans="1:250">
      <c r="A14" s="115" t="s">
        <v>180</v>
      </c>
      <c r="B14" s="116">
        <f>C14-0.4</f>
        <v>9.7</v>
      </c>
      <c r="C14" s="116">
        <f>D14-0.4</f>
        <v>10.1</v>
      </c>
      <c r="D14" s="117">
        <v>10.5</v>
      </c>
      <c r="E14" s="116">
        <f>D14+0.4</f>
        <v>10.9</v>
      </c>
      <c r="F14" s="116">
        <f>E14+0.4</f>
        <v>11.3</v>
      </c>
      <c r="G14" s="116">
        <f>F14+0.6</f>
        <v>11.9</v>
      </c>
      <c r="H14" s="116">
        <f>G14+0.6</f>
        <v>12.5</v>
      </c>
      <c r="I14" s="139"/>
      <c r="J14" s="139"/>
      <c r="K14" s="139" t="s">
        <v>219</v>
      </c>
      <c r="L14" s="139"/>
      <c r="M14" s="139" t="s">
        <v>207</v>
      </c>
      <c r="N14" s="139" t="s">
        <v>219</v>
      </c>
      <c r="O14" s="139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</row>
    <row r="15" s="90" customFormat="1" ht="20" customHeight="1" spans="1:250">
      <c r="A15" s="118" t="s">
        <v>182</v>
      </c>
      <c r="B15" s="119">
        <f>C15-1</f>
        <v>46</v>
      </c>
      <c r="C15" s="119">
        <f>D15-1</f>
        <v>47</v>
      </c>
      <c r="D15" s="120">
        <v>48</v>
      </c>
      <c r="E15" s="119">
        <f>D15+1</f>
        <v>49</v>
      </c>
      <c r="F15" s="119">
        <f>E15+1</f>
        <v>50</v>
      </c>
      <c r="G15" s="119">
        <f>F15+1.5</f>
        <v>51.5</v>
      </c>
      <c r="H15" s="119">
        <f>G15+1.5</f>
        <v>53</v>
      </c>
      <c r="I15" s="139"/>
      <c r="J15" s="139"/>
      <c r="K15" s="139" t="s">
        <v>207</v>
      </c>
      <c r="L15" s="139"/>
      <c r="M15" s="139" t="s">
        <v>207</v>
      </c>
      <c r="N15" s="139" t="s">
        <v>207</v>
      </c>
      <c r="O15" s="139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</row>
    <row r="16" s="90" customFormat="1" ht="20" customHeight="1" spans="1:250">
      <c r="A16" s="112" t="s">
        <v>183</v>
      </c>
      <c r="B16" s="110">
        <f>C16</f>
        <v>16.5</v>
      </c>
      <c r="C16" s="110">
        <f>D16-0.5</f>
        <v>16.5</v>
      </c>
      <c r="D16" s="111">
        <v>17</v>
      </c>
      <c r="E16" s="110">
        <f t="shared" ref="E16:H16" si="4">D16</f>
        <v>17</v>
      </c>
      <c r="F16" s="110">
        <f>E16+1</f>
        <v>18</v>
      </c>
      <c r="G16" s="121">
        <f t="shared" si="4"/>
        <v>18</v>
      </c>
      <c r="H16" s="122">
        <f t="shared" si="4"/>
        <v>18</v>
      </c>
      <c r="I16" s="139"/>
      <c r="J16" s="139"/>
      <c r="K16" s="139" t="s">
        <v>207</v>
      </c>
      <c r="L16" s="139"/>
      <c r="M16" s="139" t="s">
        <v>207</v>
      </c>
      <c r="N16" s="139" t="s">
        <v>207</v>
      </c>
      <c r="O16" s="139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</row>
    <row r="17" s="90" customFormat="1" ht="20" customHeight="1" spans="1:250">
      <c r="A17" s="112" t="s">
        <v>184</v>
      </c>
      <c r="B17" s="110">
        <f>D17</f>
        <v>2</v>
      </c>
      <c r="C17" s="110">
        <f>D17</f>
        <v>2</v>
      </c>
      <c r="D17" s="111">
        <v>2</v>
      </c>
      <c r="E17" s="110">
        <f>D17</f>
        <v>2</v>
      </c>
      <c r="F17" s="110">
        <f>D17</f>
        <v>2</v>
      </c>
      <c r="G17" s="110">
        <f>D17</f>
        <v>2</v>
      </c>
      <c r="H17" s="110">
        <f>D17</f>
        <v>2</v>
      </c>
      <c r="I17" s="139"/>
      <c r="J17" s="139"/>
      <c r="K17" s="139" t="s">
        <v>207</v>
      </c>
      <c r="L17" s="139"/>
      <c r="M17" s="139" t="s">
        <v>207</v>
      </c>
      <c r="N17" s="139" t="s">
        <v>207</v>
      </c>
      <c r="O17" s="139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</row>
    <row r="18" s="90" customFormat="1" ht="20" customHeight="1" spans="1:250">
      <c r="A18" s="112" t="s">
        <v>185</v>
      </c>
      <c r="B18" s="110">
        <f>C18-0.5</f>
        <v>17.3</v>
      </c>
      <c r="C18" s="110">
        <f>D18-0.7</f>
        <v>17.8</v>
      </c>
      <c r="D18" s="111">
        <v>18.5</v>
      </c>
      <c r="E18" s="110">
        <f>D18+0.7</f>
        <v>19.2</v>
      </c>
      <c r="F18" s="110">
        <f>E18+0.7</f>
        <v>19.9</v>
      </c>
      <c r="G18" s="110">
        <f>F18+0.5</f>
        <v>20.4</v>
      </c>
      <c r="H18" s="110">
        <f>G18+0.5</f>
        <v>20.9</v>
      </c>
      <c r="I18" s="139"/>
      <c r="J18" s="139"/>
      <c r="K18" s="139" t="s">
        <v>207</v>
      </c>
      <c r="L18" s="139"/>
      <c r="M18" s="139" t="s">
        <v>207</v>
      </c>
      <c r="N18" s="139" t="s">
        <v>207</v>
      </c>
      <c r="O18" s="139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</row>
    <row r="19" s="90" customFormat="1" ht="20" customHeight="1" spans="1:250">
      <c r="A19" s="112" t="s">
        <v>186</v>
      </c>
      <c r="B19" s="110">
        <v>6.4</v>
      </c>
      <c r="C19" s="110">
        <v>6.7</v>
      </c>
      <c r="D19" s="111">
        <v>7</v>
      </c>
      <c r="E19" s="110">
        <v>7.3</v>
      </c>
      <c r="F19" s="110">
        <v>7.6</v>
      </c>
      <c r="G19" s="110">
        <v>7.9</v>
      </c>
      <c r="H19" s="110">
        <v>8.2</v>
      </c>
      <c r="I19" s="139"/>
      <c r="J19" s="139"/>
      <c r="K19" s="139" t="s">
        <v>207</v>
      </c>
      <c r="L19" s="139"/>
      <c r="M19" s="139" t="s">
        <v>207</v>
      </c>
      <c r="N19" s="139" t="s">
        <v>207</v>
      </c>
      <c r="O19" s="139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</row>
    <row r="20" s="90" customFormat="1" ht="20" customHeight="1" spans="1:250">
      <c r="A20" s="230"/>
      <c r="B20" s="127"/>
      <c r="C20" s="127"/>
      <c r="D20" s="128"/>
      <c r="E20" s="127"/>
      <c r="F20" s="127"/>
      <c r="G20" s="127"/>
      <c r="H20" s="231"/>
      <c r="I20" s="141"/>
      <c r="J20" s="141"/>
      <c r="K20" s="139"/>
      <c r="L20" s="141"/>
      <c r="M20" s="141"/>
      <c r="N20" s="139"/>
      <c r="O20" s="139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</row>
    <row r="21" s="90" customFormat="1" ht="16.5" spans="1:250">
      <c r="A21" s="129"/>
      <c r="B21" s="130"/>
      <c r="C21" s="130"/>
      <c r="D21" s="131"/>
      <c r="E21" s="130"/>
      <c r="F21" s="130"/>
      <c r="G21" s="232"/>
      <c r="O21" s="23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</row>
    <row r="22" s="90" customFormat="1" spans="1:250">
      <c r="A22" s="132" t="s">
        <v>187</v>
      </c>
      <c r="B22" s="132"/>
      <c r="C22" s="133"/>
      <c r="O22" s="23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</row>
    <row r="23" s="90" customFormat="1" spans="3:250">
      <c r="C23" s="91"/>
      <c r="I23" s="142" t="s">
        <v>188</v>
      </c>
      <c r="J23" s="237">
        <v>45824</v>
      </c>
      <c r="K23" s="237" t="s">
        <v>189</v>
      </c>
      <c r="L23" s="90" t="s">
        <v>140</v>
      </c>
      <c r="M23" s="142" t="s">
        <v>190</v>
      </c>
      <c r="N23" s="233" t="s">
        <v>143</v>
      </c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</row>
  </sheetData>
  <mergeCells count="7">
    <mergeCell ref="A1:N1"/>
    <mergeCell ref="B2:D2"/>
    <mergeCell ref="F2:H2"/>
    <mergeCell ref="J2:N2"/>
    <mergeCell ref="B3:H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workbookViewId="0">
      <selection activeCell="L17" sqref="L17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2.125" style="146" customWidth="1"/>
    <col min="12" max="16384" width="10.125" style="146"/>
  </cols>
  <sheetData>
    <row r="1" ht="23.25" spans="1:11">
      <c r="A1" s="147" t="s">
        <v>220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54</v>
      </c>
      <c r="C2" s="149"/>
      <c r="D2" s="150" t="s">
        <v>61</v>
      </c>
      <c r="E2" s="151" t="str">
        <f>首期!B4</f>
        <v>TAJJAN91211</v>
      </c>
      <c r="F2" s="152" t="s">
        <v>221</v>
      </c>
      <c r="G2" s="153" t="str">
        <f>首期!B5</f>
        <v>男式长袖T恤</v>
      </c>
      <c r="H2" s="154"/>
      <c r="I2" s="182" t="s">
        <v>57</v>
      </c>
      <c r="J2" s="201" t="s">
        <v>56</v>
      </c>
      <c r="K2" s="202"/>
    </row>
    <row r="3" ht="18" customHeight="1" spans="1:11">
      <c r="A3" s="155" t="s">
        <v>76</v>
      </c>
      <c r="B3" s="156">
        <f>首期!B7</f>
        <v>9068</v>
      </c>
      <c r="C3" s="156"/>
      <c r="D3" s="157" t="s">
        <v>222</v>
      </c>
      <c r="E3" s="158">
        <v>45848</v>
      </c>
      <c r="F3" s="159"/>
      <c r="G3" s="159"/>
      <c r="H3" s="160" t="s">
        <v>223</v>
      </c>
      <c r="I3" s="160"/>
      <c r="J3" s="160"/>
      <c r="K3" s="203"/>
    </row>
    <row r="4" ht="18" customHeight="1" spans="1:11">
      <c r="A4" s="161" t="s">
        <v>72</v>
      </c>
      <c r="B4" s="156">
        <v>3</v>
      </c>
      <c r="C4" s="156">
        <v>6</v>
      </c>
      <c r="D4" s="162" t="s">
        <v>224</v>
      </c>
      <c r="E4" s="159" t="s">
        <v>225</v>
      </c>
      <c r="F4" s="159"/>
      <c r="G4" s="159"/>
      <c r="H4" s="162" t="s">
        <v>226</v>
      </c>
      <c r="I4" s="162"/>
      <c r="J4" s="174" t="s">
        <v>66</v>
      </c>
      <c r="K4" s="204" t="s">
        <v>67</v>
      </c>
    </row>
    <row r="5" ht="18" customHeight="1" spans="1:11">
      <c r="A5" s="161" t="s">
        <v>227</v>
      </c>
      <c r="B5" s="156">
        <v>1</v>
      </c>
      <c r="C5" s="156"/>
      <c r="D5" s="157" t="s">
        <v>228</v>
      </c>
      <c r="E5" s="157"/>
      <c r="G5" s="157"/>
      <c r="H5" s="162" t="s">
        <v>229</v>
      </c>
      <c r="I5" s="162"/>
      <c r="J5" s="174" t="s">
        <v>66</v>
      </c>
      <c r="K5" s="204" t="s">
        <v>67</v>
      </c>
    </row>
    <row r="6" ht="18" customHeight="1" spans="1:13">
      <c r="A6" s="163" t="s">
        <v>230</v>
      </c>
      <c r="B6" s="164">
        <v>125</v>
      </c>
      <c r="C6" s="164"/>
      <c r="D6" s="165" t="s">
        <v>231</v>
      </c>
      <c r="E6" s="166"/>
      <c r="F6" s="166"/>
      <c r="G6" s="165"/>
      <c r="H6" s="167" t="s">
        <v>232</v>
      </c>
      <c r="I6" s="167"/>
      <c r="J6" s="166" t="s">
        <v>66</v>
      </c>
      <c r="K6" s="205" t="s">
        <v>67</v>
      </c>
      <c r="M6" s="206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6">
      <c r="A8" s="171" t="s">
        <v>233</v>
      </c>
      <c r="B8" s="152" t="s">
        <v>234</v>
      </c>
      <c r="C8" s="152" t="s">
        <v>235</v>
      </c>
      <c r="D8" s="152" t="s">
        <v>236</v>
      </c>
      <c r="E8" s="152" t="s">
        <v>237</v>
      </c>
      <c r="F8" s="152" t="s">
        <v>238</v>
      </c>
      <c r="G8" s="172" t="s">
        <v>239</v>
      </c>
      <c r="H8" s="173"/>
      <c r="I8" s="173"/>
      <c r="J8" s="173"/>
      <c r="K8" s="207"/>
      <c r="M8" s="208" t="s">
        <v>240</v>
      </c>
      <c r="N8" s="208"/>
      <c r="O8" s="208"/>
      <c r="P8" s="208"/>
    </row>
    <row r="9" ht="18" customHeight="1" spans="1:16">
      <c r="A9" s="161" t="s">
        <v>241</v>
      </c>
      <c r="B9" s="162"/>
      <c r="C9" s="174" t="s">
        <v>66</v>
      </c>
      <c r="D9" s="174" t="s">
        <v>67</v>
      </c>
      <c r="E9" s="157" t="s">
        <v>242</v>
      </c>
      <c r="F9" s="175" t="s">
        <v>243</v>
      </c>
      <c r="G9" s="176"/>
      <c r="H9" s="177"/>
      <c r="I9" s="177"/>
      <c r="J9" s="177"/>
      <c r="K9" s="209"/>
      <c r="M9" s="210"/>
      <c r="N9" s="211"/>
      <c r="O9" s="211"/>
      <c r="P9" s="211"/>
    </row>
    <row r="10" ht="18" customHeight="1" spans="1:16">
      <c r="A10" s="161" t="s">
        <v>244</v>
      </c>
      <c r="B10" s="162"/>
      <c r="C10" s="174" t="s">
        <v>66</v>
      </c>
      <c r="D10" s="174" t="s">
        <v>67</v>
      </c>
      <c r="E10" s="157" t="s">
        <v>245</v>
      </c>
      <c r="F10" s="175" t="s">
        <v>246</v>
      </c>
      <c r="G10" s="176" t="s">
        <v>247</v>
      </c>
      <c r="H10" s="177"/>
      <c r="I10" s="177"/>
      <c r="J10" s="177"/>
      <c r="K10" s="209"/>
      <c r="M10" s="211" t="s">
        <v>248</v>
      </c>
      <c r="N10" s="211"/>
      <c r="O10" s="211"/>
      <c r="P10" s="211"/>
    </row>
    <row r="11" ht="18" customHeight="1" spans="1:15">
      <c r="A11" s="178" t="s">
        <v>193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12"/>
      <c r="O11" s="213">
        <f>1252+1645</f>
        <v>2897</v>
      </c>
    </row>
    <row r="12" ht="18" customHeight="1" spans="1:11">
      <c r="A12" s="155" t="s">
        <v>90</v>
      </c>
      <c r="B12" s="174" t="s">
        <v>86</v>
      </c>
      <c r="C12" s="174" t="s">
        <v>87</v>
      </c>
      <c r="D12" s="175"/>
      <c r="E12" s="157" t="s">
        <v>88</v>
      </c>
      <c r="F12" s="174" t="s">
        <v>86</v>
      </c>
      <c r="G12" s="174" t="s">
        <v>87</v>
      </c>
      <c r="H12" s="174"/>
      <c r="I12" s="157" t="s">
        <v>249</v>
      </c>
      <c r="J12" s="174" t="s">
        <v>86</v>
      </c>
      <c r="K12" s="204" t="s">
        <v>87</v>
      </c>
    </row>
    <row r="13" ht="18" customHeight="1" spans="1:11">
      <c r="A13" s="155" t="s">
        <v>93</v>
      </c>
      <c r="B13" s="174" t="s">
        <v>86</v>
      </c>
      <c r="C13" s="174" t="s">
        <v>87</v>
      </c>
      <c r="D13" s="175"/>
      <c r="E13" s="157" t="s">
        <v>98</v>
      </c>
      <c r="F13" s="174" t="s">
        <v>86</v>
      </c>
      <c r="G13" s="174" t="s">
        <v>87</v>
      </c>
      <c r="H13" s="174"/>
      <c r="I13" s="157" t="s">
        <v>250</v>
      </c>
      <c r="J13" s="174" t="s">
        <v>86</v>
      </c>
      <c r="K13" s="204" t="s">
        <v>87</v>
      </c>
    </row>
    <row r="14" ht="18" customHeight="1" spans="1:11">
      <c r="A14" s="163" t="s">
        <v>251</v>
      </c>
      <c r="B14" s="166" t="s">
        <v>86</v>
      </c>
      <c r="C14" s="166" t="s">
        <v>87</v>
      </c>
      <c r="D14" s="180"/>
      <c r="E14" s="165" t="s">
        <v>252</v>
      </c>
      <c r="F14" s="166" t="s">
        <v>86</v>
      </c>
      <c r="G14" s="166" t="s">
        <v>87</v>
      </c>
      <c r="H14" s="166"/>
      <c r="I14" s="165" t="s">
        <v>253</v>
      </c>
      <c r="J14" s="166" t="s">
        <v>86</v>
      </c>
      <c r="K14" s="205" t="s">
        <v>87</v>
      </c>
    </row>
    <row r="15" ht="18" customHeight="1" spans="1:14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  <c r="N15" s="146">
        <f>1.7*50</f>
        <v>85</v>
      </c>
    </row>
    <row r="16" s="144" customFormat="1" ht="18" customHeight="1" spans="1:11">
      <c r="A16" s="148" t="s">
        <v>254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4"/>
    </row>
    <row r="17" ht="18" customHeight="1" spans="1:11">
      <c r="A17" s="161" t="s">
        <v>255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5"/>
    </row>
    <row r="18" ht="18" customHeight="1" spans="1:11">
      <c r="A18" s="161" t="s">
        <v>256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5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4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6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6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6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7"/>
    </row>
    <row r="24" ht="18" customHeight="1" spans="1:11">
      <c r="A24" s="161" t="s">
        <v>124</v>
      </c>
      <c r="B24" s="162"/>
      <c r="C24" s="174" t="s">
        <v>66</v>
      </c>
      <c r="D24" s="174" t="s">
        <v>67</v>
      </c>
      <c r="E24" s="160"/>
      <c r="F24" s="160"/>
      <c r="G24" s="160"/>
      <c r="H24" s="160"/>
      <c r="I24" s="160"/>
      <c r="J24" s="160"/>
      <c r="K24" s="203"/>
    </row>
    <row r="25" ht="18" customHeight="1" spans="1:11">
      <c r="A25" s="188" t="s">
        <v>257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8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258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9" t="s">
        <v>259</v>
      </c>
    </row>
    <row r="28" ht="23" customHeight="1" spans="1:11">
      <c r="A28" s="184" t="s">
        <v>260</v>
      </c>
      <c r="B28" s="185"/>
      <c r="C28" s="185"/>
      <c r="D28" s="185"/>
      <c r="E28" s="185"/>
      <c r="F28" s="185"/>
      <c r="G28" s="185"/>
      <c r="H28" s="185"/>
      <c r="I28" s="185"/>
      <c r="J28" s="220"/>
      <c r="K28" s="221">
        <v>2</v>
      </c>
    </row>
    <row r="29" ht="23" customHeight="1" spans="1:11">
      <c r="A29" s="184" t="s">
        <v>261</v>
      </c>
      <c r="B29" s="185"/>
      <c r="C29" s="185"/>
      <c r="D29" s="185"/>
      <c r="E29" s="185"/>
      <c r="F29" s="185"/>
      <c r="G29" s="185"/>
      <c r="H29" s="185"/>
      <c r="I29" s="185"/>
      <c r="J29" s="220"/>
      <c r="K29" s="209">
        <v>1</v>
      </c>
    </row>
    <row r="30" ht="23" customHeight="1" spans="1:11">
      <c r="A30" s="184" t="s">
        <v>262</v>
      </c>
      <c r="B30" s="185"/>
      <c r="C30" s="185"/>
      <c r="D30" s="185"/>
      <c r="E30" s="185"/>
      <c r="F30" s="185"/>
      <c r="G30" s="185"/>
      <c r="H30" s="185"/>
      <c r="I30" s="185"/>
      <c r="J30" s="220"/>
      <c r="K30" s="221">
        <v>1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20"/>
      <c r="K31" s="209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20"/>
      <c r="K32" s="222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20"/>
      <c r="K33" s="223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20"/>
      <c r="K34" s="209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20"/>
      <c r="K35" s="224"/>
    </row>
    <row r="36" ht="23" customHeight="1" spans="1:11">
      <c r="A36" s="192" t="s">
        <v>263</v>
      </c>
      <c r="B36" s="193"/>
      <c r="C36" s="193"/>
      <c r="D36" s="193"/>
      <c r="E36" s="193"/>
      <c r="F36" s="193"/>
      <c r="G36" s="193"/>
      <c r="H36" s="193"/>
      <c r="I36" s="193"/>
      <c r="J36" s="225"/>
      <c r="K36" s="226">
        <f>SUM(K28:K35)</f>
        <v>4</v>
      </c>
    </row>
    <row r="37" ht="18.75" customHeight="1" spans="1:11">
      <c r="A37" s="194" t="s">
        <v>264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7"/>
    </row>
    <row r="38" s="145" customFormat="1" ht="18.75" customHeight="1" spans="1:11">
      <c r="A38" s="161" t="s">
        <v>265</v>
      </c>
      <c r="B38" s="162"/>
      <c r="C38" s="162"/>
      <c r="D38" s="160" t="s">
        <v>266</v>
      </c>
      <c r="E38" s="160"/>
      <c r="F38" s="196" t="s">
        <v>267</v>
      </c>
      <c r="G38" s="197"/>
      <c r="H38" s="162" t="s">
        <v>268</v>
      </c>
      <c r="I38" s="162"/>
      <c r="J38" s="162" t="s">
        <v>269</v>
      </c>
      <c r="K38" s="215"/>
    </row>
    <row r="39" ht="18.75" customHeight="1" spans="1:11">
      <c r="A39" s="161" t="s">
        <v>125</v>
      </c>
      <c r="B39" s="162" t="s">
        <v>270</v>
      </c>
      <c r="C39" s="162"/>
      <c r="D39" s="162"/>
      <c r="E39" s="162"/>
      <c r="F39" s="162"/>
      <c r="G39" s="162"/>
      <c r="H39" s="162"/>
      <c r="I39" s="162"/>
      <c r="J39" s="162"/>
      <c r="K39" s="215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5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5"/>
    </row>
    <row r="42" ht="32.1" customHeight="1" spans="1:11">
      <c r="A42" s="163" t="s">
        <v>137</v>
      </c>
      <c r="B42" s="198" t="s">
        <v>271</v>
      </c>
      <c r="C42" s="198"/>
      <c r="D42" s="165" t="s">
        <v>272</v>
      </c>
      <c r="E42" s="180" t="s">
        <v>140</v>
      </c>
      <c r="F42" s="165" t="s">
        <v>141</v>
      </c>
      <c r="G42" s="199">
        <v>45838</v>
      </c>
      <c r="H42" s="200" t="s">
        <v>142</v>
      </c>
      <c r="I42" s="200"/>
      <c r="J42" s="198" t="s">
        <v>143</v>
      </c>
      <c r="K42" s="228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M8:P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tabSelected="1" workbookViewId="0">
      <selection activeCell="J6" sqref="J6"/>
    </sheetView>
  </sheetViews>
  <sheetFormatPr defaultColWidth="9" defaultRowHeight="14.25"/>
  <cols>
    <col min="1" max="1" width="13.625" style="90" customWidth="1"/>
    <col min="2" max="3" width="9.125" style="90" customWidth="1"/>
    <col min="4" max="4" width="9.125" style="91" customWidth="1"/>
    <col min="5" max="6" width="9.125" style="90" customWidth="1"/>
    <col min="7" max="7" width="8.5" style="90" customWidth="1"/>
    <col min="8" max="8" width="11.625" style="90" customWidth="1"/>
    <col min="9" max="9" width="2.75" style="90" customWidth="1"/>
    <col min="10" max="12" width="15.625" style="90" customWidth="1"/>
    <col min="13" max="13" width="15.625" style="92" customWidth="1"/>
    <col min="14" max="14" width="17.875" style="92" customWidth="1"/>
    <col min="15" max="15" width="17.625" style="92" customWidth="1"/>
    <col min="16" max="244" width="9" style="90"/>
    <col min="245" max="16384" width="9" style="93"/>
  </cols>
  <sheetData>
    <row r="1" s="90" customFormat="1" ht="29" customHeight="1" spans="1:247">
      <c r="A1" s="94" t="s">
        <v>146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</row>
    <row r="2" s="90" customFormat="1" ht="20" customHeight="1" spans="1:247">
      <c r="A2" s="97" t="s">
        <v>61</v>
      </c>
      <c r="B2" s="98" t="str">
        <f>首期!B4</f>
        <v>TAJJAN91211</v>
      </c>
      <c r="C2" s="99"/>
      <c r="D2" s="100"/>
      <c r="E2" s="101" t="s">
        <v>68</v>
      </c>
      <c r="F2" s="102" t="str">
        <f>首期!B5</f>
        <v>男式长袖T恤</v>
      </c>
      <c r="G2" s="102"/>
      <c r="H2" s="102"/>
      <c r="I2" s="134"/>
      <c r="J2" s="135" t="s">
        <v>57</v>
      </c>
      <c r="K2" s="136" t="s">
        <v>273</v>
      </c>
      <c r="L2" s="136"/>
      <c r="M2" s="136"/>
      <c r="N2" s="136"/>
      <c r="O2" s="136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</row>
    <row r="3" s="90" customFormat="1" spans="1:247">
      <c r="A3" s="103" t="s">
        <v>147</v>
      </c>
      <c r="B3" s="104" t="s">
        <v>148</v>
      </c>
      <c r="C3" s="105"/>
      <c r="D3" s="104"/>
      <c r="E3" s="104"/>
      <c r="F3" s="104"/>
      <c r="G3" s="104"/>
      <c r="H3" s="104"/>
      <c r="I3" s="134"/>
      <c r="J3" s="137"/>
      <c r="K3" s="137"/>
      <c r="L3" s="137"/>
      <c r="M3" s="137"/>
      <c r="N3" s="137"/>
      <c r="O3" s="137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</row>
    <row r="4" s="90" customFormat="1" ht="18" spans="1:247">
      <c r="A4" s="103"/>
      <c r="B4" s="106" t="s">
        <v>111</v>
      </c>
      <c r="C4" s="107" t="s">
        <v>112</v>
      </c>
      <c r="D4" s="108" t="s">
        <v>113</v>
      </c>
      <c r="E4" s="107" t="s">
        <v>114</v>
      </c>
      <c r="F4" s="107" t="s">
        <v>115</v>
      </c>
      <c r="G4" s="107" t="s">
        <v>149</v>
      </c>
      <c r="H4" s="107" t="s">
        <v>150</v>
      </c>
      <c r="I4" s="134"/>
      <c r="J4" s="138" t="s">
        <v>111</v>
      </c>
      <c r="K4" s="138" t="s">
        <v>112</v>
      </c>
      <c r="L4" s="138" t="s">
        <v>113</v>
      </c>
      <c r="M4" s="138" t="s">
        <v>114</v>
      </c>
      <c r="N4" s="138" t="s">
        <v>115</v>
      </c>
      <c r="O4" s="138" t="s">
        <v>149</v>
      </c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</row>
    <row r="5" s="90" customFormat="1" ht="16.5" spans="1:247">
      <c r="A5" s="103"/>
      <c r="B5" s="106" t="s">
        <v>153</v>
      </c>
      <c r="C5" s="107" t="s">
        <v>154</v>
      </c>
      <c r="D5" s="108" t="s">
        <v>155</v>
      </c>
      <c r="E5" s="107" t="s">
        <v>156</v>
      </c>
      <c r="F5" s="107" t="s">
        <v>157</v>
      </c>
      <c r="G5" s="107" t="s">
        <v>158</v>
      </c>
      <c r="H5" s="107" t="s">
        <v>159</v>
      </c>
      <c r="I5" s="134"/>
      <c r="J5" s="139" t="s">
        <v>119</v>
      </c>
      <c r="K5" s="139" t="s">
        <v>120</v>
      </c>
      <c r="L5" s="139" t="s">
        <v>119</v>
      </c>
      <c r="M5" s="139" t="s">
        <v>120</v>
      </c>
      <c r="N5" s="139" t="s">
        <v>119</v>
      </c>
      <c r="O5" s="139" t="s">
        <v>120</v>
      </c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</row>
    <row r="6" s="90" customFormat="1" ht="21" customHeight="1" spans="1:247">
      <c r="A6" s="109" t="s">
        <v>160</v>
      </c>
      <c r="B6" s="110">
        <f>C6-1</f>
        <v>66.5</v>
      </c>
      <c r="C6" s="110">
        <f>D6-2</f>
        <v>67.5</v>
      </c>
      <c r="D6" s="111">
        <v>69.5</v>
      </c>
      <c r="E6" s="110">
        <f>D6+2</f>
        <v>71.5</v>
      </c>
      <c r="F6" s="110">
        <f>E6+2</f>
        <v>73.5</v>
      </c>
      <c r="G6" s="110">
        <f>F6+1</f>
        <v>74.5</v>
      </c>
      <c r="H6" s="110">
        <f>G6+1</f>
        <v>75.5</v>
      </c>
      <c r="I6" s="134"/>
      <c r="J6" s="139" t="s">
        <v>274</v>
      </c>
      <c r="K6" s="139" t="s">
        <v>275</v>
      </c>
      <c r="L6" s="139" t="s">
        <v>276</v>
      </c>
      <c r="M6" s="140" t="s">
        <v>276</v>
      </c>
      <c r="N6" s="139" t="s">
        <v>277</v>
      </c>
      <c r="O6" s="139" t="s">
        <v>278</v>
      </c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</row>
    <row r="7" s="90" customFormat="1" ht="21" customHeight="1" spans="1:247">
      <c r="A7" s="112" t="s">
        <v>163</v>
      </c>
      <c r="B7" s="110">
        <f t="shared" ref="B7:B9" si="0">C7-4</f>
        <v>101</v>
      </c>
      <c r="C7" s="110">
        <f t="shared" ref="C7:C9" si="1">D7-4</f>
        <v>105</v>
      </c>
      <c r="D7" s="111">
        <v>109</v>
      </c>
      <c r="E7" s="110">
        <f t="shared" ref="E7:E9" si="2">D7+4</f>
        <v>113</v>
      </c>
      <c r="F7" s="110">
        <f>E7+4</f>
        <v>117</v>
      </c>
      <c r="G7" s="110">
        <f t="shared" ref="G7:G9" si="3">F7+6</f>
        <v>123</v>
      </c>
      <c r="H7" s="110">
        <f>G7+6</f>
        <v>129</v>
      </c>
      <c r="I7" s="134"/>
      <c r="J7" s="139" t="s">
        <v>279</v>
      </c>
      <c r="K7" s="139" t="s">
        <v>280</v>
      </c>
      <c r="L7" s="139" t="s">
        <v>280</v>
      </c>
      <c r="M7" s="140" t="s">
        <v>281</v>
      </c>
      <c r="N7" s="139" t="s">
        <v>280</v>
      </c>
      <c r="O7" s="139" t="s">
        <v>282</v>
      </c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</row>
    <row r="8" s="90" customFormat="1" ht="21" customHeight="1" spans="1:247">
      <c r="A8" s="112" t="s">
        <v>166</v>
      </c>
      <c r="B8" s="110">
        <f t="shared" si="0"/>
        <v>98</v>
      </c>
      <c r="C8" s="110">
        <f t="shared" si="1"/>
        <v>102</v>
      </c>
      <c r="D8" s="113" t="s">
        <v>167</v>
      </c>
      <c r="E8" s="110">
        <f t="shared" si="2"/>
        <v>110</v>
      </c>
      <c r="F8" s="110">
        <f>E8+5</f>
        <v>115</v>
      </c>
      <c r="G8" s="110">
        <f t="shared" si="3"/>
        <v>121</v>
      </c>
      <c r="H8" s="110">
        <f>G8+7</f>
        <v>128</v>
      </c>
      <c r="I8" s="134"/>
      <c r="J8" s="139" t="s">
        <v>279</v>
      </c>
      <c r="K8" s="139" t="s">
        <v>283</v>
      </c>
      <c r="L8" s="139" t="s">
        <v>284</v>
      </c>
      <c r="M8" s="139" t="s">
        <v>285</v>
      </c>
      <c r="N8" s="139" t="s">
        <v>283</v>
      </c>
      <c r="O8" s="139" t="s">
        <v>286</v>
      </c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</row>
    <row r="9" s="90" customFormat="1" ht="21" customHeight="1" spans="1:247">
      <c r="A9" s="112" t="s">
        <v>168</v>
      </c>
      <c r="B9" s="110">
        <f t="shared" si="0"/>
        <v>98</v>
      </c>
      <c r="C9" s="110">
        <f t="shared" si="1"/>
        <v>102</v>
      </c>
      <c r="D9" s="113" t="s">
        <v>167</v>
      </c>
      <c r="E9" s="110">
        <f t="shared" si="2"/>
        <v>110</v>
      </c>
      <c r="F9" s="110">
        <f>E9+5</f>
        <v>115</v>
      </c>
      <c r="G9" s="110">
        <f t="shared" si="3"/>
        <v>121</v>
      </c>
      <c r="H9" s="110">
        <f>G9+7</f>
        <v>128</v>
      </c>
      <c r="I9" s="134"/>
      <c r="J9" s="139" t="s">
        <v>287</v>
      </c>
      <c r="K9" s="139" t="s">
        <v>288</v>
      </c>
      <c r="L9" s="139" t="s">
        <v>276</v>
      </c>
      <c r="M9" s="140" t="s">
        <v>289</v>
      </c>
      <c r="N9" s="139" t="s">
        <v>290</v>
      </c>
      <c r="O9" s="139" t="s">
        <v>291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</row>
    <row r="10" s="90" customFormat="1" ht="21" customHeight="1" spans="1:247">
      <c r="A10" s="112" t="s">
        <v>171</v>
      </c>
      <c r="B10" s="110">
        <f>C10-1.2</f>
        <v>43.6</v>
      </c>
      <c r="C10" s="110">
        <f>D10-1.2</f>
        <v>44.8</v>
      </c>
      <c r="D10" s="113" t="s">
        <v>172</v>
      </c>
      <c r="E10" s="110">
        <f>D10+1.2</f>
        <v>47.2</v>
      </c>
      <c r="F10" s="110">
        <f>E10+1.2</f>
        <v>48.4</v>
      </c>
      <c r="G10" s="110">
        <f>F10+1.4</f>
        <v>49.8</v>
      </c>
      <c r="H10" s="110">
        <f>G10+1.4</f>
        <v>51.2</v>
      </c>
      <c r="I10" s="134"/>
      <c r="J10" s="139" t="s">
        <v>292</v>
      </c>
      <c r="K10" s="139" t="s">
        <v>293</v>
      </c>
      <c r="L10" s="139" t="s">
        <v>294</v>
      </c>
      <c r="M10" s="140" t="s">
        <v>295</v>
      </c>
      <c r="N10" s="139" t="s">
        <v>296</v>
      </c>
      <c r="O10" s="139" t="s">
        <v>297</v>
      </c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</row>
    <row r="11" s="90" customFormat="1" ht="21" customHeight="1" spans="1:247">
      <c r="A11" s="112" t="s">
        <v>174</v>
      </c>
      <c r="B11" s="110">
        <f>C11-0.6</f>
        <v>62.2</v>
      </c>
      <c r="C11" s="110">
        <f>D11-1.2</f>
        <v>62.8</v>
      </c>
      <c r="D11" s="113" t="s">
        <v>175</v>
      </c>
      <c r="E11" s="110">
        <f>D11+1.2</f>
        <v>65.2</v>
      </c>
      <c r="F11" s="110">
        <f>E11+1.2</f>
        <v>66.4</v>
      </c>
      <c r="G11" s="110">
        <f>F11+0.6</f>
        <v>67</v>
      </c>
      <c r="H11" s="110">
        <f>G11+0.6</f>
        <v>67.6</v>
      </c>
      <c r="I11" s="134"/>
      <c r="J11" s="139" t="s">
        <v>287</v>
      </c>
      <c r="K11" s="139" t="s">
        <v>298</v>
      </c>
      <c r="L11" s="139" t="s">
        <v>299</v>
      </c>
      <c r="M11" s="139" t="s">
        <v>300</v>
      </c>
      <c r="N11" s="139" t="s">
        <v>301</v>
      </c>
      <c r="O11" s="139" t="s">
        <v>302</v>
      </c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</row>
    <row r="12" s="90" customFormat="1" ht="21" customHeight="1" spans="1:247">
      <c r="A12" s="112" t="s">
        <v>176</v>
      </c>
      <c r="B12" s="110">
        <f>C12-0.7</f>
        <v>18.6</v>
      </c>
      <c r="C12" s="110">
        <f>D12-0.7</f>
        <v>19.3</v>
      </c>
      <c r="D12" s="114" t="s">
        <v>177</v>
      </c>
      <c r="E12" s="110">
        <f>D12+0.7</f>
        <v>20.7</v>
      </c>
      <c r="F12" s="110">
        <f>E12+0.7</f>
        <v>21.4</v>
      </c>
      <c r="G12" s="110">
        <f>F12+0.95</f>
        <v>22.35</v>
      </c>
      <c r="H12" s="110">
        <f>G12+0.95</f>
        <v>23.3</v>
      </c>
      <c r="I12" s="134"/>
      <c r="J12" s="139" t="s">
        <v>303</v>
      </c>
      <c r="K12" s="139" t="s">
        <v>304</v>
      </c>
      <c r="L12" s="139" t="s">
        <v>305</v>
      </c>
      <c r="M12" s="140" t="s">
        <v>306</v>
      </c>
      <c r="N12" s="139" t="s">
        <v>307</v>
      </c>
      <c r="O12" s="139" t="s">
        <v>304</v>
      </c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</row>
    <row r="13" s="90" customFormat="1" ht="21" customHeight="1" spans="1:247">
      <c r="A13" s="115" t="s">
        <v>179</v>
      </c>
      <c r="B13" s="116">
        <f>C13-0.6</f>
        <v>14.3</v>
      </c>
      <c r="C13" s="116">
        <f>D13-0.6</f>
        <v>14.9</v>
      </c>
      <c r="D13" s="117">
        <v>15.5</v>
      </c>
      <c r="E13" s="116">
        <f>D13+0.6</f>
        <v>16.1</v>
      </c>
      <c r="F13" s="116">
        <f>E13+0.6</f>
        <v>16.7</v>
      </c>
      <c r="G13" s="116">
        <f>F13+0.95</f>
        <v>17.65</v>
      </c>
      <c r="H13" s="116">
        <f>G13+0.95</f>
        <v>18.6</v>
      </c>
      <c r="I13" s="134"/>
      <c r="J13" s="139" t="s">
        <v>308</v>
      </c>
      <c r="K13" s="140" t="s">
        <v>306</v>
      </c>
      <c r="L13" s="139" t="s">
        <v>307</v>
      </c>
      <c r="M13" s="139" t="s">
        <v>303</v>
      </c>
      <c r="N13" s="139" t="s">
        <v>304</v>
      </c>
      <c r="O13" s="139" t="s">
        <v>305</v>
      </c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</row>
    <row r="14" s="90" customFormat="1" ht="21" customHeight="1" spans="1:247">
      <c r="A14" s="115" t="s">
        <v>180</v>
      </c>
      <c r="B14" s="116">
        <f>C14-0.4</f>
        <v>9.7</v>
      </c>
      <c r="C14" s="116">
        <f>D14-0.4</f>
        <v>10.1</v>
      </c>
      <c r="D14" s="117">
        <v>10.5</v>
      </c>
      <c r="E14" s="116">
        <f>D14+0.4</f>
        <v>10.9</v>
      </c>
      <c r="F14" s="116">
        <f>E14+0.4</f>
        <v>11.3</v>
      </c>
      <c r="G14" s="116">
        <f>F14+0.6</f>
        <v>11.9</v>
      </c>
      <c r="H14" s="116">
        <f>G14+0.6</f>
        <v>12.5</v>
      </c>
      <c r="I14" s="134"/>
      <c r="J14" s="139" t="s">
        <v>287</v>
      </c>
      <c r="K14" s="139" t="s">
        <v>309</v>
      </c>
      <c r="L14" s="139" t="s">
        <v>295</v>
      </c>
      <c r="M14" s="139" t="s">
        <v>310</v>
      </c>
      <c r="N14" s="139" t="s">
        <v>311</v>
      </c>
      <c r="O14" s="139" t="s">
        <v>310</v>
      </c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</row>
    <row r="15" s="90" customFormat="1" ht="21" customHeight="1" spans="1:247">
      <c r="A15" s="118" t="s">
        <v>182</v>
      </c>
      <c r="B15" s="119">
        <f>C15-1</f>
        <v>46</v>
      </c>
      <c r="C15" s="119">
        <f>D15-1</f>
        <v>47</v>
      </c>
      <c r="D15" s="120">
        <v>48</v>
      </c>
      <c r="E15" s="119">
        <f>D15+1</f>
        <v>49</v>
      </c>
      <c r="F15" s="119">
        <f>E15+1</f>
        <v>50</v>
      </c>
      <c r="G15" s="119">
        <f>F15+1.5</f>
        <v>51.5</v>
      </c>
      <c r="H15" s="119">
        <f>G15+1.5</f>
        <v>53</v>
      </c>
      <c r="I15" s="134"/>
      <c r="J15" s="139" t="s">
        <v>310</v>
      </c>
      <c r="K15" s="139" t="s">
        <v>310</v>
      </c>
      <c r="L15" s="139" t="s">
        <v>310</v>
      </c>
      <c r="M15" s="139" t="s">
        <v>310</v>
      </c>
      <c r="N15" s="139" t="s">
        <v>310</v>
      </c>
      <c r="O15" s="139" t="s">
        <v>310</v>
      </c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</row>
    <row r="16" s="90" customFormat="1" ht="21" customHeight="1" spans="1:247">
      <c r="A16" s="112" t="s">
        <v>183</v>
      </c>
      <c r="B16" s="110">
        <f>C16</f>
        <v>16.5</v>
      </c>
      <c r="C16" s="110">
        <f>D16-0.5</f>
        <v>16.5</v>
      </c>
      <c r="D16" s="111">
        <v>17</v>
      </c>
      <c r="E16" s="110">
        <f t="shared" ref="E16:H16" si="4">D16</f>
        <v>17</v>
      </c>
      <c r="F16" s="110">
        <f>E16+1</f>
        <v>18</v>
      </c>
      <c r="G16" s="121">
        <f t="shared" si="4"/>
        <v>18</v>
      </c>
      <c r="H16" s="122">
        <f t="shared" si="4"/>
        <v>18</v>
      </c>
      <c r="I16" s="134"/>
      <c r="J16" s="139" t="s">
        <v>310</v>
      </c>
      <c r="K16" s="139" t="s">
        <v>310</v>
      </c>
      <c r="L16" s="139" t="s">
        <v>310</v>
      </c>
      <c r="M16" s="139" t="s">
        <v>310</v>
      </c>
      <c r="N16" s="139" t="s">
        <v>310</v>
      </c>
      <c r="O16" s="139" t="s">
        <v>310</v>
      </c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</row>
    <row r="17" s="90" customFormat="1" ht="21" customHeight="1" spans="1:247">
      <c r="A17" s="112" t="s">
        <v>184</v>
      </c>
      <c r="B17" s="110">
        <f>D17</f>
        <v>2</v>
      </c>
      <c r="C17" s="110">
        <f>D17</f>
        <v>2</v>
      </c>
      <c r="D17" s="111">
        <v>2</v>
      </c>
      <c r="E17" s="110">
        <f>D17</f>
        <v>2</v>
      </c>
      <c r="F17" s="110">
        <f>D17</f>
        <v>2</v>
      </c>
      <c r="G17" s="110">
        <f>D17</f>
        <v>2</v>
      </c>
      <c r="H17" s="110">
        <f>D17</f>
        <v>2</v>
      </c>
      <c r="I17" s="134"/>
      <c r="J17" s="139" t="s">
        <v>310</v>
      </c>
      <c r="K17" s="139" t="s">
        <v>310</v>
      </c>
      <c r="L17" s="139" t="s">
        <v>310</v>
      </c>
      <c r="M17" s="139" t="s">
        <v>310</v>
      </c>
      <c r="N17" s="139" t="s">
        <v>310</v>
      </c>
      <c r="O17" s="139" t="s">
        <v>310</v>
      </c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</row>
    <row r="18" s="90" customFormat="1" ht="21" customHeight="1" spans="1:247">
      <c r="A18" s="112" t="s">
        <v>185</v>
      </c>
      <c r="B18" s="110">
        <f>C18-0.5</f>
        <v>17.3</v>
      </c>
      <c r="C18" s="110">
        <f>D18-0.7</f>
        <v>17.8</v>
      </c>
      <c r="D18" s="111">
        <v>18.5</v>
      </c>
      <c r="E18" s="110">
        <f>D18+0.7</f>
        <v>19.2</v>
      </c>
      <c r="F18" s="110">
        <f>E18+0.7</f>
        <v>19.9</v>
      </c>
      <c r="G18" s="110">
        <f>F18+0.5</f>
        <v>20.4</v>
      </c>
      <c r="H18" s="110">
        <f>G18+0.5</f>
        <v>20.9</v>
      </c>
      <c r="I18" s="134"/>
      <c r="J18" s="139" t="s">
        <v>310</v>
      </c>
      <c r="K18" s="139" t="s">
        <v>310</v>
      </c>
      <c r="L18" s="139" t="s">
        <v>310</v>
      </c>
      <c r="M18" s="139" t="s">
        <v>310</v>
      </c>
      <c r="N18" s="139" t="s">
        <v>310</v>
      </c>
      <c r="O18" s="139" t="s">
        <v>310</v>
      </c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</row>
    <row r="19" s="90" customFormat="1" ht="21" customHeight="1" spans="1:247">
      <c r="A19" s="112" t="s">
        <v>186</v>
      </c>
      <c r="B19" s="110">
        <v>6.4</v>
      </c>
      <c r="C19" s="110">
        <v>6.7</v>
      </c>
      <c r="D19" s="111">
        <v>7</v>
      </c>
      <c r="E19" s="110">
        <v>7.3</v>
      </c>
      <c r="F19" s="110">
        <v>7.6</v>
      </c>
      <c r="G19" s="110">
        <v>7.9</v>
      </c>
      <c r="H19" s="110">
        <v>8.2</v>
      </c>
      <c r="I19" s="134"/>
      <c r="J19" s="139" t="s">
        <v>310</v>
      </c>
      <c r="K19" s="139" t="s">
        <v>310</v>
      </c>
      <c r="L19" s="139" t="s">
        <v>310</v>
      </c>
      <c r="M19" s="139" t="s">
        <v>310</v>
      </c>
      <c r="N19" s="139" t="s">
        <v>310</v>
      </c>
      <c r="O19" s="139" t="s">
        <v>310</v>
      </c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</row>
    <row r="20" s="90" customFormat="1" ht="21" customHeight="1" spans="1:247">
      <c r="A20" s="123"/>
      <c r="B20" s="124"/>
      <c r="C20" s="124"/>
      <c r="D20" s="124"/>
      <c r="E20" s="124"/>
      <c r="F20" s="124"/>
      <c r="G20" s="124"/>
      <c r="H20" s="125"/>
      <c r="I20" s="134"/>
      <c r="J20" s="139"/>
      <c r="K20" s="139"/>
      <c r="L20" s="139"/>
      <c r="M20" s="139"/>
      <c r="N20" s="139"/>
      <c r="O20" s="139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</row>
    <row r="21" s="90" customFormat="1" ht="21" customHeight="1" spans="1:247">
      <c r="A21" s="126"/>
      <c r="B21" s="127"/>
      <c r="C21" s="127"/>
      <c r="D21" s="127"/>
      <c r="E21" s="128"/>
      <c r="F21" s="127"/>
      <c r="G21" s="127"/>
      <c r="H21" s="127"/>
      <c r="I21" s="134"/>
      <c r="J21" s="141"/>
      <c r="K21" s="141"/>
      <c r="L21" s="139"/>
      <c r="M21" s="141"/>
      <c r="N21" s="141"/>
      <c r="O21" s="139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</row>
    <row r="22" ht="16.5" spans="1:15">
      <c r="A22" s="129"/>
      <c r="B22" s="129"/>
      <c r="C22" s="130"/>
      <c r="D22" s="130"/>
      <c r="E22" s="131"/>
      <c r="F22" s="130"/>
      <c r="G22" s="130"/>
      <c r="H22" s="130"/>
      <c r="M22" s="90"/>
      <c r="N22" s="90"/>
      <c r="O22" s="90"/>
    </row>
    <row r="23" spans="1:15">
      <c r="A23" s="132" t="s">
        <v>187</v>
      </c>
      <c r="B23" s="132"/>
      <c r="C23" s="133"/>
      <c r="D23" s="133"/>
      <c r="M23" s="90"/>
      <c r="N23" s="90"/>
      <c r="O23" s="90"/>
    </row>
    <row r="24" spans="3:15">
      <c r="C24" s="91"/>
      <c r="J24" s="142" t="s">
        <v>188</v>
      </c>
      <c r="K24" s="143">
        <v>45838</v>
      </c>
      <c r="L24" s="142" t="s">
        <v>189</v>
      </c>
      <c r="M24" s="142" t="s">
        <v>140</v>
      </c>
      <c r="N24" s="142" t="s">
        <v>190</v>
      </c>
      <c r="O24" s="90" t="s">
        <v>143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4.5" customWidth="1"/>
    <col min="3" max="3" width="21.4" style="75" customWidth="1"/>
    <col min="4" max="4" width="12.8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313</v>
      </c>
      <c r="B2" s="5" t="s">
        <v>314</v>
      </c>
      <c r="C2" s="5" t="s">
        <v>315</v>
      </c>
      <c r="D2" s="5" t="s">
        <v>316</v>
      </c>
      <c r="E2" s="5" t="s">
        <v>317</v>
      </c>
      <c r="F2" s="5" t="s">
        <v>318</v>
      </c>
      <c r="G2" s="5" t="s">
        <v>319</v>
      </c>
      <c r="H2" s="76" t="s">
        <v>320</v>
      </c>
      <c r="I2" s="4" t="s">
        <v>321</v>
      </c>
      <c r="J2" s="4" t="s">
        <v>322</v>
      </c>
      <c r="K2" s="4" t="s">
        <v>323</v>
      </c>
      <c r="L2" s="4" t="s">
        <v>324</v>
      </c>
      <c r="M2" s="4" t="s">
        <v>325</v>
      </c>
      <c r="N2" s="5" t="s">
        <v>326</v>
      </c>
      <c r="O2" s="5" t="s">
        <v>327</v>
      </c>
    </row>
    <row r="3" s="1" customFormat="1" ht="16.5" spans="1:15">
      <c r="A3" s="4"/>
      <c r="B3" s="7"/>
      <c r="C3" s="7"/>
      <c r="D3" s="7"/>
      <c r="E3" s="7"/>
      <c r="F3" s="7"/>
      <c r="G3" s="7"/>
      <c r="H3" s="77"/>
      <c r="I3" s="4" t="s">
        <v>259</v>
      </c>
      <c r="J3" s="4" t="s">
        <v>259</v>
      </c>
      <c r="K3" s="4" t="s">
        <v>259</v>
      </c>
      <c r="L3" s="4" t="s">
        <v>259</v>
      </c>
      <c r="M3" s="4" t="s">
        <v>259</v>
      </c>
      <c r="N3" s="7"/>
      <c r="O3" s="7"/>
    </row>
    <row r="4" ht="25" customHeight="1" spans="1:15">
      <c r="A4" s="11">
        <v>1</v>
      </c>
      <c r="B4" s="24" t="s">
        <v>328</v>
      </c>
      <c r="C4" s="24" t="s">
        <v>329</v>
      </c>
      <c r="D4" s="24" t="s">
        <v>330</v>
      </c>
      <c r="E4" s="25" t="s">
        <v>62</v>
      </c>
      <c r="F4" s="23" t="s">
        <v>331</v>
      </c>
      <c r="G4" s="78" t="s">
        <v>66</v>
      </c>
      <c r="H4" s="11" t="s">
        <v>66</v>
      </c>
      <c r="I4" s="85">
        <v>1</v>
      </c>
      <c r="J4" s="86">
        <v>1</v>
      </c>
      <c r="K4" s="86">
        <v>2</v>
      </c>
      <c r="L4" s="86">
        <v>0</v>
      </c>
      <c r="M4" s="11">
        <v>0</v>
      </c>
      <c r="N4" s="11">
        <f t="shared" ref="N4:N6" si="0">SUM(I4:M4)</f>
        <v>4</v>
      </c>
      <c r="O4" s="11"/>
    </row>
    <row r="5" ht="20" customHeight="1" spans="1:15">
      <c r="A5" s="11">
        <v>2</v>
      </c>
      <c r="B5" s="24" t="s">
        <v>332</v>
      </c>
      <c r="C5" s="24" t="s">
        <v>329</v>
      </c>
      <c r="D5" s="24" t="s">
        <v>333</v>
      </c>
      <c r="E5" s="25" t="s">
        <v>62</v>
      </c>
      <c r="F5" s="23" t="s">
        <v>331</v>
      </c>
      <c r="G5" s="78" t="s">
        <v>66</v>
      </c>
      <c r="H5" s="11" t="s">
        <v>66</v>
      </c>
      <c r="I5" s="85">
        <v>3</v>
      </c>
      <c r="J5" s="86">
        <v>1</v>
      </c>
      <c r="K5" s="86">
        <v>2</v>
      </c>
      <c r="L5" s="86">
        <v>0</v>
      </c>
      <c r="M5" s="11">
        <v>0</v>
      </c>
      <c r="N5" s="11">
        <f t="shared" si="0"/>
        <v>6</v>
      </c>
      <c r="O5" s="11"/>
    </row>
    <row r="6" ht="20" customHeight="1" spans="1:15">
      <c r="A6" s="11">
        <v>3</v>
      </c>
      <c r="B6" s="24" t="s">
        <v>334</v>
      </c>
      <c r="C6" s="24" t="s">
        <v>329</v>
      </c>
      <c r="D6" s="24" t="s">
        <v>335</v>
      </c>
      <c r="E6" s="25" t="s">
        <v>62</v>
      </c>
      <c r="F6" s="23" t="s">
        <v>331</v>
      </c>
      <c r="G6" s="78" t="s">
        <v>66</v>
      </c>
      <c r="H6" s="11" t="s">
        <v>66</v>
      </c>
      <c r="I6" s="85">
        <v>1</v>
      </c>
      <c r="J6" s="86">
        <v>2</v>
      </c>
      <c r="K6" s="86">
        <v>2</v>
      </c>
      <c r="L6" s="86">
        <v>0</v>
      </c>
      <c r="M6" s="11">
        <v>0</v>
      </c>
      <c r="N6" s="11">
        <f t="shared" si="0"/>
        <v>5</v>
      </c>
      <c r="O6" s="11"/>
    </row>
    <row r="7" ht="20" customHeight="1" spans="1:15">
      <c r="A7" s="11"/>
      <c r="B7" s="27"/>
      <c r="C7" s="28"/>
      <c r="D7" s="27"/>
      <c r="E7" s="29"/>
      <c r="F7" s="28"/>
      <c r="G7" s="79"/>
      <c r="H7" s="80"/>
      <c r="I7" s="87"/>
      <c r="J7" s="86"/>
      <c r="K7" s="86"/>
      <c r="L7" s="86"/>
      <c r="M7" s="11"/>
      <c r="N7" s="11"/>
      <c r="O7" s="11"/>
    </row>
    <row r="8" ht="20" customHeight="1" spans="1:15">
      <c r="A8" s="11"/>
      <c r="B8" s="30"/>
      <c r="C8" s="28"/>
      <c r="D8" s="27"/>
      <c r="E8" s="29"/>
      <c r="F8" s="28"/>
      <c r="G8" s="79"/>
      <c r="H8" s="80"/>
      <c r="I8" s="85"/>
      <c r="J8" s="86"/>
      <c r="K8" s="86"/>
      <c r="L8" s="86"/>
      <c r="M8" s="11"/>
      <c r="N8" s="11"/>
      <c r="O8" s="9"/>
    </row>
    <row r="9" ht="20" customHeight="1" spans="1:15">
      <c r="A9" s="11"/>
      <c r="B9" s="30"/>
      <c r="C9" s="28"/>
      <c r="D9" s="27"/>
      <c r="E9" s="29"/>
      <c r="F9" s="28"/>
      <c r="G9" s="79"/>
      <c r="H9" s="80"/>
      <c r="I9" s="87"/>
      <c r="J9" s="86"/>
      <c r="K9" s="86"/>
      <c r="L9" s="86"/>
      <c r="M9" s="11"/>
      <c r="N9" s="11"/>
      <c r="O9" s="9"/>
    </row>
    <row r="10" ht="20" customHeight="1" spans="1:15">
      <c r="A10" s="11"/>
      <c r="B10" s="30"/>
      <c r="C10" s="28"/>
      <c r="D10" s="27"/>
      <c r="E10" s="29"/>
      <c r="F10" s="28"/>
      <c r="G10" s="79"/>
      <c r="H10" s="80"/>
      <c r="I10" s="87"/>
      <c r="J10" s="86"/>
      <c r="K10" s="86"/>
      <c r="L10" s="86"/>
      <c r="M10" s="11"/>
      <c r="N10" s="11"/>
      <c r="O10" s="9"/>
    </row>
    <row r="11" ht="20" customHeight="1" spans="1:15">
      <c r="A11" s="11"/>
      <c r="B11" s="30"/>
      <c r="C11" s="28"/>
      <c r="D11" s="27"/>
      <c r="E11" s="29"/>
      <c r="F11" s="28"/>
      <c r="G11" s="79"/>
      <c r="H11" s="80"/>
      <c r="I11" s="87"/>
      <c r="J11" s="86"/>
      <c r="K11" s="86"/>
      <c r="L11" s="86"/>
      <c r="M11" s="11"/>
      <c r="N11" s="11"/>
      <c r="O11" s="9"/>
    </row>
    <row r="12" s="2" customFormat="1" ht="18.75" spans="1:15">
      <c r="A12" s="13"/>
      <c r="B12" s="14"/>
      <c r="C12" s="81"/>
      <c r="D12" s="15"/>
      <c r="E12" s="16"/>
      <c r="F12" s="81"/>
      <c r="G12" s="80"/>
      <c r="H12" s="82"/>
      <c r="I12" s="88"/>
      <c r="J12" s="50"/>
      <c r="K12" s="51"/>
      <c r="L12" s="51"/>
      <c r="M12" s="21"/>
      <c r="N12" s="14"/>
      <c r="O12" s="21"/>
    </row>
    <row r="13" s="2" customFormat="1" ht="18.75" spans="1:15">
      <c r="A13" s="13" t="s">
        <v>336</v>
      </c>
      <c r="B13" s="14"/>
      <c r="C13" s="26"/>
      <c r="D13" s="15"/>
      <c r="E13" s="16"/>
      <c r="F13" s="26"/>
      <c r="G13" s="11"/>
      <c r="H13" s="38"/>
      <c r="I13" s="31"/>
      <c r="J13" s="13" t="s">
        <v>337</v>
      </c>
      <c r="K13" s="14"/>
      <c r="L13" s="14"/>
      <c r="M13" s="15"/>
      <c r="N13" s="14"/>
      <c r="O13" s="21"/>
    </row>
    <row r="14" ht="61" customHeight="1" spans="1:15">
      <c r="A14" s="83" t="s">
        <v>338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9"/>
    </row>
  </sheetData>
  <mergeCells count="14">
    <mergeCell ref="A1:O1"/>
    <mergeCell ref="J12:M12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2025-07-01T01:14:21Z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