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<sst xmlns="http://schemas.openxmlformats.org/spreadsheetml/2006/main" count="1491" uniqueCount="380">
  <si>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</si>
  <si>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</si>
  <si>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</si>
  <si>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</si>
  <si>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</si>
  <si>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</si>
  <si>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</si>
  <si>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</si>
  <si>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</si>
  <si>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</si>
  <si>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</si>
  <si>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</si>
  <si>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</si>
  <si>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</si>
  <si>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</si>
  <si>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</si>
  <si>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</si>
  <si>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</si>
  <si>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</si>
  <si>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</si>
  <si>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</si>
  <si>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</si>
  <si>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</si>
  <si>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</si>
  <si>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</si>
  <si>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</si>
  <si>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</si>
  <si>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</si>
  <si>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</si>
  <si>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</si>
  <si>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</si>
  <si>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</si>
  <si>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</si>
  <si>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</si>
  <si>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</si>
  <si>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</si>
  <si>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</si>
  <si>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</si>
  <si>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</si>
  <si>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</si>
  <si>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</si>
  <si>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</si>
  <si>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</si>
  <si>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</si>
  <si>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</si>
  <si>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</si>
  <si>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</si>
  <si>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TAWWAN92544</t>
  </si>
  <si>
    <t>合同交期</t>
  </si>
  <si>
    <t>2025/8/28  2025/9/13  2025/9/18  2025/10/3  2025/10/13</t>
  </si>
  <si>
    <t>产前确认样</t>
  </si>
  <si>
    <t>有</t>
  </si>
  <si>
    <t>无</t>
  </si>
  <si>
    <t>品名</t>
  </si>
  <si>
    <t>女款套羽绒冲锋衣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</si>
  <si>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</si>
  <si>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</si>
  <si>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</si>
  <si>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</si>
  <si>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</si>
  <si>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</si>
  <si>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</si>
  <si>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</si>
  <si>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</si>
  <si>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CGDD25043000101
CGDD25043000102
CGDD25043000103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</si>
  <si>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</si>
  <si>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</si>
  <si>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</si>
  <si>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</si>
  <si>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</si>
  <si>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</si>
  <si>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</si>
  <si>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</si>
  <si>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</si>
  <si>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</si>
  <si>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</si>
  <si>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</si>
  <si>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</si>
  <si>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</si>
  <si>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</si>
  <si>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</si>
  <si>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</si>
  <si>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</si>
  <si>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</si>
  <si>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</si>
  <si>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</si>
  <si>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</si>
  <si>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</si>
  <si>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</si>
  <si>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</si>
  <si>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</si>
  <si>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</si>
  <si>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</si>
  <si>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</si>
  <si>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</si>
  <si>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</si>
  <si>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</si>
  <si>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</si>
  <si>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</si>
  <si>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</si>
  <si>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</si>
  <si>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</si>
  <si>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</si>
  <si>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极地白</t>
  </si>
  <si>
    <t>浅幽绿</t>
  </si>
  <si>
    <t>赤茶橘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</si>
  <si>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</si>
  <si>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  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</si>
  <si>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</si>
  <si>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</si>
  <si>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</si>
  <si>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</si>
  <si>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</si>
  <si>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</si>
  <si>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</si>
  <si>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3。里布偏紧，面皱多</t>
  </si>
  <si>
    <t>4。后背上拼缝皱多，不平</t>
  </si>
  <si>
    <t>5。修笼腋下皱多，不平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</si>
  <si>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</si>
  <si>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</si>
  <si>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</si>
  <si>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</si>
  <si>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</si>
  <si>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</si>
  <si>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</si>
  <si>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</si>
  <si>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</si>
  <si>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</si>
  <si>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</si>
  <si>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</si>
  <si>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</si>
  <si>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</si>
  <si>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</si>
  <si>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</si>
  <si>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</si>
  <si>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</si>
  <si>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</si>
  <si>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</si>
  <si>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</si>
  <si>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</si>
  <si>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</si>
  <si>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</si>
  <si>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</si>
  <si>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</si>
  <si>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</si>
  <si>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</si>
  <si>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</si>
  <si>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洗前\洗后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</si>
  <si>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</si>
  <si>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</si>
  <si>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</si>
  <si>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</si>
  <si>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</si>
  <si>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</si>
  <si>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</si>
  <si>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</si>
  <si>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</si>
  <si>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</si>
  <si>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</si>
  <si>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</si>
  <si>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</si>
  <si>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</si>
  <si>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</si>
  <si>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</si>
  <si>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</si>
  <si>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</si>
  <si>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-0.6/-0.7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</si>
  <si>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</si>
  <si>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</si>
  <si>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</si>
  <si>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</si>
  <si>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</si>
  <si>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</si>
  <si>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</si>
  <si>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</si>
  <si>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+0.3/+0.4</t>
  </si>
  <si>
    <t>袖肥/2（参考值）</t>
  </si>
  <si>
    <t>袖肘围/2</t>
  </si>
  <si>
    <t>袖口围/2(松量)</t>
  </si>
  <si>
    <t>前领高</t>
  </si>
  <si>
    <t>后领高</t>
  </si>
  <si>
    <t>+0.4/+0.3</t>
  </si>
  <si>
    <t>+0.5/+0.3</t>
  </si>
  <si>
    <t>上领围</t>
  </si>
  <si>
    <t>下领围</t>
  </si>
  <si>
    <t>帽高</t>
  </si>
  <si>
    <t>帽宽</t>
  </si>
  <si>
    <t>帽后拉链</t>
  </si>
  <si>
    <t>侧袋口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</si>
  <si>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</si>
  <si>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</si>
  <si>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</si>
  <si>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</si>
  <si>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</si>
  <si>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</si>
  <si>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</si>
  <si>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</si>
  <si>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</si>
  <si>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</si>
  <si>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</si>
  <si>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</si>
  <si>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</si>
  <si>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 12#15#16#17#21#  各5件</t>
  </si>
  <si>
    <t>赤茶橘  8#14#15#20#24#25#</t>
  </si>
  <si>
    <t>浅幽绿  9#11#18#23#28#29#   各5件</t>
  </si>
  <si>
    <t>极地白  10#14#15#20#21#    各5件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</si>
  <si>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</si>
  <si>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</si>
  <si>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</si>
  <si>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</si>
  <si>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</si>
  <si>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初期问题点已改进</t>
  </si>
  <si>
    <t>【整改的严重缺陷及整改复核时间】</t>
  </si>
  <si>
    <t>品控</t>
  </si>
  <si>
    <t>-0.2/-0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</si>
  <si>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</si>
  <si>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</si>
  <si>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</si>
  <si>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</si>
  <si>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</si>
  <si>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</si>
  <si>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</si>
  <si>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</si>
  <si>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</si>
  <si>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</si>
  <si>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</si>
  <si>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</si>
  <si>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</si>
  <si>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</si>
  <si>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</si>
  <si>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</si>
  <si>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</si>
  <si>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</si>
  <si>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</si>
  <si>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</si>
  <si>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</si>
  <si>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采购凭证编号：CGDD25043000101  2470件、抽验240件
             CGDD25043000102  2540件、抽验260件
             CGDD25043000103  2002件、抽验200件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</si>
  <si>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</si>
  <si>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</si>
  <si>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</si>
  <si>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</si>
  <si>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</si>
  <si>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</si>
  <si>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</si>
  <si>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</si>
  <si>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</si>
  <si>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</si>
  <si>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</si>
  <si>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</si>
  <si>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</si>
  <si>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</si>
  <si>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极地白： 45#47#55#60#63#72#74#80#88#92#99#108#120#128#137#</t>
  </si>
  <si>
    <t>黑色：   43#48#51#54#68#73#78#83#88#94#100#105#128#134#147#</t>
  </si>
  <si>
    <t>浅幽绿： 46#50#53#58#62#70#71#79#83#88#90#94#102#109#120#129#131#</t>
  </si>
  <si>
    <t>赤茶橘:  42#45#48#53#60#69#70#74#81#86#94#101#108#120#124#132#</t>
  </si>
  <si>
    <t>情况说明：</t>
  </si>
  <si>
    <t xml:space="preserve">【问题点描述】  </t>
  </si>
  <si>
    <t>1，有少量线毛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</si>
  <si>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</si>
  <si>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</si>
  <si>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</si>
  <si>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</si>
  <si>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</si>
  <si>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</si>
  <si>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</si>
  <si>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</si>
  <si>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</si>
  <si>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</si>
  <si>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</si>
  <si>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</si>
  <si>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</si>
  <si>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</si>
  <si>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</si>
  <si>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</si>
  <si>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</si>
  <si>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</si>
  <si>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</si>
  <si>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</si>
  <si>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</si>
  <si>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</si>
  <si>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</si>
  <si>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</si>
  <si>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</si>
  <si>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</si>
  <si>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</si>
  <si>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6/7</t>
  </si>
  <si>
    <t>FW11550</t>
  </si>
  <si>
    <t>台华高新</t>
  </si>
  <si>
    <t>5/8</t>
  </si>
  <si>
    <t>4/6</t>
  </si>
  <si>
    <t>8/12</t>
  </si>
  <si>
    <t>制表时间：2025/6/4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</si>
  <si>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</si>
  <si>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</si>
  <si>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</si>
  <si>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</si>
  <si>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</si>
  <si>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</si>
  <si>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</si>
  <si>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</si>
  <si>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</si>
  <si>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</si>
  <si>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</si>
  <si>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5/7</t>
  </si>
  <si>
    <t>9/14</t>
  </si>
  <si>
    <t>8/11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</si>
  <si>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</si>
  <si>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</si>
  <si>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</si>
  <si>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</si>
  <si>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</si>
  <si>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</si>
  <si>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</si>
  <si>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</si>
  <si>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</si>
  <si>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</si>
  <si>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</si>
  <si>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5/6</t>
  </si>
  <si>
    <t>FW13510</t>
  </si>
  <si>
    <t>50D抗静电涤纶压花里布</t>
  </si>
  <si>
    <t>赢合</t>
  </si>
  <si>
    <t>FK00510</t>
  </si>
  <si>
    <t>140g超细天鹅绒</t>
  </si>
  <si>
    <t>新颜</t>
  </si>
  <si>
    <t>KE00815</t>
  </si>
  <si>
    <t>5#尼龙双开尾反装，TD011/DABLH拉头</t>
  </si>
  <si>
    <t>KE</t>
  </si>
  <si>
    <t>ZD00014</t>
  </si>
  <si>
    <t>定卡织带</t>
  </si>
  <si>
    <t>上海锦湾</t>
  </si>
  <si>
    <t>XJ00002</t>
  </si>
  <si>
    <t>橡筋绳</t>
  </si>
  <si>
    <t>3/5</t>
  </si>
  <si>
    <t>3/4</t>
  </si>
  <si>
    <t>内件</t>
  </si>
  <si>
    <t>FW07860</t>
  </si>
  <si>
    <t>ZM00054</t>
  </si>
  <si>
    <t>TOREAD主唛</t>
  </si>
  <si>
    <t>博罗县常美</t>
  </si>
  <si>
    <t>YK00032</t>
  </si>
  <si>
    <t>5#树脂开尾，DU拉头，含注塑上止</t>
  </si>
  <si>
    <t>YK</t>
  </si>
  <si>
    <t>9/12</t>
  </si>
  <si>
    <t>3/9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</si>
  <si>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</si>
  <si>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</si>
  <si>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</si>
  <si>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</si>
  <si>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</si>
  <si>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</si>
  <si>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</si>
  <si>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1/2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</si>
  <si>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</si>
  <si>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</si>
  <si>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3/7</t>
  </si>
  <si>
    <t>ok</t>
  </si>
  <si>
    <t>7/9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</si>
  <si>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</si>
  <si>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</si>
  <si>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</si>
  <si>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</si>
  <si>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</si>
  <si>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</si>
  <si>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</si>
  <si>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</si>
  <si>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</si>
  <si>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</si>
  <si>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印花</t>
  </si>
  <si>
    <t>装饰胶</t>
  </si>
  <si>
    <t>洗测2次</t>
  </si>
  <si>
    <t>洗测4次</t>
  </si>
  <si>
    <t>2/6</t>
  </si>
  <si>
    <t>5/9</t>
  </si>
  <si>
    <t>6/14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</si>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</sst>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6" borderId="67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8" applyNumberFormat="0" applyFill="0" applyAlignment="0" applyProtection="0">
      <alignment vertical="center"/>
    </xf>
    <xf numFmtId="0" fontId="46" fillId="0" borderId="68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70" applyNumberFormat="0" applyAlignment="0" applyProtection="0">
      <alignment vertical="center"/>
    </xf>
    <xf numFmtId="0" fontId="49" fillId="8" borderId="71" applyNumberFormat="0" applyAlignment="0" applyProtection="0">
      <alignment vertical="center"/>
    </xf>
    <xf numFmtId="0" fontId="50" fillId="8" borderId="70" applyNumberFormat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0" borderId="73" applyNumberFormat="0" applyFill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9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60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4" fillId="0" borderId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62" fillId="0" borderId="0">
      <alignment horizontal="center" vertical="center"/>
    </xf>
    <xf numFmtId="0" fontId="21" fillId="0" borderId="0"/>
  </cellStyleXfs>
  <cellXfs count="40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0" fontId="8" fillId="0" borderId="2" xfId="66" applyFont="1" applyFill="1" applyBorder="1" applyAlignment="1">
      <alignment horizontal="center" vertical="top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1" fillId="0" borderId="2" xfId="59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49" fontId="3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/>
    <xf numFmtId="0" fontId="1" fillId="0" borderId="1" xfId="0" applyFont="1" applyFill="1" applyBorder="1" applyAlignment="1"/>
    <xf numFmtId="0" fontId="12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/>
    <xf numFmtId="0" fontId="1" fillId="0" borderId="11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0" xfId="55" applyFont="1" applyFill="1"/>
    <xf numFmtId="0" fontId="15" fillId="0" borderId="0" xfId="0" applyFont="1" applyFill="1" applyAlignment="1">
      <alignment vertical="center"/>
    </xf>
    <xf numFmtId="0" fontId="14" fillId="0" borderId="13" xfId="55" applyFont="1" applyFill="1" applyBorder="1" applyAlignment="1">
      <alignment horizontal="center" vertical="center"/>
    </xf>
    <xf numFmtId="0" fontId="14" fillId="0" borderId="0" xfId="55" applyFont="1" applyFill="1" applyAlignment="1">
      <alignment horizontal="center" vertical="center"/>
    </xf>
    <xf numFmtId="0" fontId="16" fillId="0" borderId="2" xfId="57" applyFont="1" applyFill="1" applyBorder="1" applyAlignment="1">
      <alignment horizontal="center"/>
    </xf>
    <xf numFmtId="0" fontId="17" fillId="0" borderId="14" xfId="54" applyFont="1" applyFill="1" applyBorder="1" applyAlignment="1">
      <alignment horizontal="left" vertical="center"/>
    </xf>
    <xf numFmtId="0" fontId="17" fillId="0" borderId="15" xfId="54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/>
    </xf>
    <xf numFmtId="0" fontId="16" fillId="0" borderId="7" xfId="57" applyFont="1" applyFill="1" applyBorder="1" applyAlignment="1">
      <alignment horizontal="center" vertical="center"/>
    </xf>
    <xf numFmtId="0" fontId="18" fillId="0" borderId="2" xfId="63" applyFont="1" applyFill="1" applyBorder="1" applyAlignment="1">
      <alignment horizontal="left" vertical="top"/>
    </xf>
    <xf numFmtId="0" fontId="18" fillId="0" borderId="2" xfId="67" applyFont="1" applyFill="1" applyBorder="1" applyAlignment="1">
      <alignment horizontal="left" vertical="top"/>
    </xf>
    <xf numFmtId="0" fontId="19" fillId="0" borderId="0" xfId="56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6" fillId="0" borderId="2" xfId="57" applyNumberFormat="1" applyFont="1" applyFill="1" applyBorder="1" applyAlignment="1">
      <alignment horizontal="center"/>
    </xf>
    <xf numFmtId="0" fontId="14" fillId="0" borderId="16" xfId="55" applyFont="1" applyFill="1" applyBorder="1" applyAlignment="1">
      <alignment horizontal="center"/>
    </xf>
    <xf numFmtId="14" fontId="14" fillId="0" borderId="0" xfId="55" applyNumberFormat="1" applyFont="1" applyFill="1"/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7" xfId="54" applyFont="1" applyFill="1" applyBorder="1" applyAlignment="1">
      <alignment horizontal="center" vertical="top"/>
    </xf>
    <xf numFmtId="0" fontId="23" fillId="0" borderId="18" xfId="54" applyFont="1" applyFill="1" applyBorder="1" applyAlignment="1">
      <alignment horizontal="left" vertical="center"/>
    </xf>
    <xf numFmtId="0" fontId="24" fillId="0" borderId="19" xfId="54" applyFont="1" applyFill="1" applyBorder="1" applyAlignment="1">
      <alignment horizontal="center" vertical="center"/>
    </xf>
    <xf numFmtId="0" fontId="23" fillId="0" borderId="19" xfId="54" applyFont="1" applyFill="1" applyBorder="1" applyAlignment="1">
      <alignment horizontal="center" vertical="center"/>
    </xf>
    <xf numFmtId="0" fontId="25" fillId="0" borderId="19" xfId="54" applyFont="1" applyFill="1" applyBorder="1" applyAlignment="1">
      <alignment vertical="center"/>
    </xf>
    <xf numFmtId="0" fontId="23" fillId="0" borderId="19" xfId="54" applyFont="1" applyFill="1" applyBorder="1" applyAlignment="1">
      <alignment vertical="center"/>
    </xf>
    <xf numFmtId="0" fontId="25" fillId="0" borderId="19" xfId="54" applyFont="1" applyFill="1" applyBorder="1" applyAlignment="1">
      <alignment horizontal="center" vertical="center"/>
    </xf>
    <xf numFmtId="0" fontId="23" fillId="0" borderId="20" xfId="54" applyFont="1" applyFill="1" applyBorder="1" applyAlignment="1">
      <alignment vertical="center"/>
    </xf>
    <xf numFmtId="0" fontId="24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178" fontId="25" fillId="0" borderId="14" xfId="54" applyNumberFormat="1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horizontal="center" vertical="center"/>
    </xf>
    <xf numFmtId="0" fontId="23" fillId="0" borderId="20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right" vertical="center"/>
    </xf>
    <xf numFmtId="0" fontId="23" fillId="0" borderId="14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center" vertical="center"/>
    </xf>
    <xf numFmtId="0" fontId="23" fillId="0" borderId="20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vertical="center"/>
    </xf>
    <xf numFmtId="0" fontId="24" fillId="0" borderId="22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vertical="center"/>
    </xf>
    <xf numFmtId="0" fontId="25" fillId="0" borderId="22" xfId="54" applyFont="1" applyFill="1" applyBorder="1" applyAlignment="1">
      <alignment vertical="center"/>
    </xf>
    <xf numFmtId="0" fontId="25" fillId="0" borderId="22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8" xfId="54" applyFont="1" applyFill="1" applyBorder="1" applyAlignment="1">
      <alignment vertical="center"/>
    </xf>
    <xf numFmtId="0" fontId="23" fillId="0" borderId="19" xfId="54" applyFont="1" applyFill="1" applyBorder="1" applyAlignment="1">
      <alignment vertical="center"/>
    </xf>
    <xf numFmtId="0" fontId="23" fillId="0" borderId="23" xfId="54" applyFont="1" applyFill="1" applyBorder="1" applyAlignment="1">
      <alignment horizontal="left" vertical="center" wrapText="1"/>
    </xf>
    <xf numFmtId="0" fontId="23" fillId="0" borderId="24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vertical="center"/>
    </xf>
    <xf numFmtId="0" fontId="25" fillId="0" borderId="25" xfId="54" applyFont="1" applyFill="1" applyBorder="1" applyAlignment="1">
      <alignment horizontal="center" vertical="center"/>
    </xf>
    <xf numFmtId="0" fontId="25" fillId="0" borderId="26" xfId="54" applyFont="1" applyFill="1" applyBorder="1" applyAlignment="1">
      <alignment horizontal="center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vertical="center"/>
    </xf>
    <xf numFmtId="0" fontId="25" fillId="0" borderId="25" xfId="54" applyFont="1" applyFill="1" applyBorder="1" applyAlignment="1">
      <alignment horizontal="center" vertical="center"/>
    </xf>
    <xf numFmtId="0" fontId="25" fillId="0" borderId="26" xfId="54" applyFont="1" applyFill="1" applyBorder="1" applyAlignment="1">
      <alignment horizontal="center" vertical="center"/>
    </xf>
    <xf numFmtId="0" fontId="17" fillId="0" borderId="27" xfId="54" applyFont="1" applyFill="1" applyBorder="1" applyAlignment="1">
      <alignment horizontal="left" vertical="center"/>
    </xf>
    <xf numFmtId="0" fontId="17" fillId="0" borderId="26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vertical="center"/>
    </xf>
    <xf numFmtId="0" fontId="23" fillId="0" borderId="22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left" vertical="center" wrapText="1"/>
    </xf>
    <xf numFmtId="0" fontId="25" fillId="0" borderId="14" xfId="54" applyFont="1" applyFill="1" applyBorder="1" applyAlignment="1">
      <alignment horizontal="left" vertical="center" wrapText="1"/>
    </xf>
    <xf numFmtId="0" fontId="23" fillId="0" borderId="21" xfId="54" applyFont="1" applyFill="1" applyBorder="1" applyAlignment="1">
      <alignment horizontal="left" vertical="center"/>
    </xf>
    <xf numFmtId="0" fontId="21" fillId="0" borderId="22" xfId="54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24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0" fontId="21" fillId="0" borderId="26" xfId="54" applyFont="1" applyFill="1" applyBorder="1" applyAlignment="1">
      <alignment horizontal="left" vertical="center"/>
    </xf>
    <xf numFmtId="0" fontId="26" fillId="0" borderId="27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17" fillId="0" borderId="18" xfId="54" applyFont="1" applyFill="1" applyBorder="1" applyAlignment="1">
      <alignment horizontal="left" vertical="center"/>
    </xf>
    <xf numFmtId="0" fontId="17" fillId="0" borderId="19" xfId="54" applyFont="1" applyFill="1" applyBorder="1" applyAlignment="1">
      <alignment horizontal="left" vertical="center"/>
    </xf>
    <xf numFmtId="0" fontId="23" fillId="0" borderId="25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center" vertical="center"/>
    </xf>
    <xf numFmtId="178" fontId="25" fillId="0" borderId="22" xfId="54" applyNumberFormat="1" applyFont="1" applyFill="1" applyBorder="1" applyAlignment="1">
      <alignment vertical="center"/>
    </xf>
    <xf numFmtId="0" fontId="23" fillId="0" borderId="22" xfId="54" applyFont="1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horizontal="center" vertical="center"/>
    </xf>
    <xf numFmtId="0" fontId="17" fillId="0" borderId="36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 wrapText="1"/>
    </xf>
    <xf numFmtId="0" fontId="21" fillId="0" borderId="34" xfId="54" applyFill="1" applyBorder="1" applyAlignment="1">
      <alignment horizontal="center" vertical="center"/>
    </xf>
    <xf numFmtId="0" fontId="23" fillId="0" borderId="35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17" fillId="0" borderId="33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center" vertical="center"/>
    </xf>
    <xf numFmtId="14" fontId="14" fillId="0" borderId="0" xfId="55" applyNumberFormat="1" applyFont="1" applyFill="1"/>
    <xf numFmtId="0" fontId="21" fillId="0" borderId="0" xfId="54" applyFont="1" applyAlignment="1">
      <alignment horizontal="left" vertical="center"/>
    </xf>
    <xf numFmtId="0" fontId="27" fillId="0" borderId="17" xfId="54" applyFont="1" applyBorder="1" applyAlignment="1">
      <alignment horizontal="center" vertical="top"/>
    </xf>
    <xf numFmtId="0" fontId="26" fillId="0" borderId="38" xfId="54" applyFont="1" applyBorder="1" applyAlignment="1">
      <alignment horizontal="left" vertical="center"/>
    </xf>
    <xf numFmtId="0" fontId="24" fillId="0" borderId="39" xfId="54" applyFont="1" applyBorder="1" applyAlignment="1">
      <alignment horizontal="center" vertical="center"/>
    </xf>
    <xf numFmtId="0" fontId="26" fillId="0" borderId="39" xfId="54" applyFont="1" applyBorder="1" applyAlignment="1">
      <alignment horizontal="center" vertical="center"/>
    </xf>
    <xf numFmtId="0" fontId="17" fillId="0" borderId="39" xfId="54" applyFont="1" applyBorder="1" applyAlignment="1">
      <alignment horizontal="left" vertical="center"/>
    </xf>
    <xf numFmtId="0" fontId="17" fillId="0" borderId="18" xfId="54" applyFont="1" applyBorder="1" applyAlignment="1">
      <alignment horizontal="center" vertical="center"/>
    </xf>
    <xf numFmtId="0" fontId="17" fillId="0" borderId="19" xfId="54" applyFont="1" applyBorder="1" applyAlignment="1">
      <alignment horizontal="center" vertical="center"/>
    </xf>
    <xf numFmtId="0" fontId="17" fillId="0" borderId="33" xfId="54" applyFont="1" applyBorder="1" applyAlignment="1">
      <alignment horizontal="center" vertical="center"/>
    </xf>
    <xf numFmtId="0" fontId="26" fillId="0" borderId="18" xfId="54" applyFont="1" applyBorder="1" applyAlignment="1">
      <alignment horizontal="center" vertical="center"/>
    </xf>
    <xf numFmtId="0" fontId="26" fillId="0" borderId="19" xfId="54" applyFont="1" applyBorder="1" applyAlignment="1">
      <alignment horizontal="center" vertical="center"/>
    </xf>
    <xf numFmtId="0" fontId="26" fillId="0" borderId="33" xfId="54" applyFont="1" applyBorder="1" applyAlignment="1">
      <alignment horizontal="center" vertical="center"/>
    </xf>
    <xf numFmtId="0" fontId="17" fillId="0" borderId="20" xfId="54" applyFont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17" fillId="0" borderId="14" xfId="54" applyFont="1" applyBorder="1" applyAlignment="1">
      <alignment horizontal="left" vertical="center"/>
    </xf>
    <xf numFmtId="14" fontId="24" fillId="0" borderId="14" xfId="54" applyNumberFormat="1" applyFont="1" applyFill="1" applyBorder="1" applyAlignment="1">
      <alignment horizontal="center" vertical="center" wrapText="1"/>
    </xf>
    <xf numFmtId="14" fontId="24" fillId="0" borderId="15" xfId="54" applyNumberFormat="1" applyFont="1" applyFill="1" applyBorder="1" applyAlignment="1">
      <alignment horizontal="center" vertical="center" wrapText="1"/>
    </xf>
    <xf numFmtId="0" fontId="17" fillId="0" borderId="20" xfId="54" applyFont="1" applyBorder="1" applyAlignment="1">
      <alignment vertical="center"/>
    </xf>
    <xf numFmtId="9" fontId="24" fillId="0" borderId="14" xfId="54" applyNumberFormat="1" applyFont="1" applyFill="1" applyBorder="1" applyAlignment="1" applyProtection="1">
      <alignment horizontal="center" vertical="center"/>
    </xf>
    <xf numFmtId="0" fontId="24" fillId="0" borderId="15" xfId="54" applyFont="1" applyFill="1" applyBorder="1" applyAlignment="1">
      <alignment horizontal="center" vertical="center"/>
    </xf>
    <xf numFmtId="9" fontId="24" fillId="0" borderId="14" xfId="54" applyNumberFormat="1" applyFont="1" applyFill="1" applyBorder="1" applyAlignment="1">
      <alignment horizontal="center" vertical="center"/>
    </xf>
    <xf numFmtId="0" fontId="17" fillId="0" borderId="20" xfId="54" applyFont="1" applyBorder="1" applyAlignment="1">
      <alignment horizontal="center" vertical="center"/>
    </xf>
    <xf numFmtId="0" fontId="24" fillId="0" borderId="25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0" fontId="28" fillId="0" borderId="21" xfId="54" applyFont="1" applyBorder="1" applyAlignment="1">
      <alignment vertical="center"/>
    </xf>
    <xf numFmtId="0" fontId="29" fillId="0" borderId="22" xfId="6" applyNumberFormat="1" applyFont="1" applyFill="1" applyBorder="1" applyAlignment="1" applyProtection="1">
      <alignment horizontal="center" vertical="center" wrapText="1"/>
    </xf>
    <xf numFmtId="0" fontId="30" fillId="0" borderId="34" xfId="54" applyFont="1" applyFill="1" applyBorder="1" applyAlignment="1">
      <alignment horizontal="center" vertical="center" wrapText="1"/>
    </xf>
    <xf numFmtId="0" fontId="17" fillId="0" borderId="21" xfId="54" applyFont="1" applyBorder="1" applyAlignment="1">
      <alignment horizontal="left" vertical="center"/>
    </xf>
    <xf numFmtId="0" fontId="17" fillId="0" borderId="22" xfId="54" applyFont="1" applyBorder="1" applyAlignment="1">
      <alignment horizontal="left" vertical="center"/>
    </xf>
    <xf numFmtId="14" fontId="24" fillId="0" borderId="22" xfId="54" applyNumberFormat="1" applyFont="1" applyFill="1" applyBorder="1" applyAlignment="1">
      <alignment horizontal="center" vertical="center" wrapText="1"/>
    </xf>
    <xf numFmtId="14" fontId="24" fillId="0" borderId="34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17" fillId="0" borderId="18" xfId="54" applyFont="1" applyBorder="1" applyAlignment="1">
      <alignment vertical="center"/>
    </xf>
    <xf numFmtId="0" fontId="21" fillId="0" borderId="19" xfId="54" applyFont="1" applyBorder="1" applyAlignment="1">
      <alignment horizontal="left" vertical="center"/>
    </xf>
    <xf numFmtId="0" fontId="24" fillId="0" borderId="19" xfId="54" applyFont="1" applyBorder="1" applyAlignment="1">
      <alignment horizontal="left" vertical="center"/>
    </xf>
    <xf numFmtId="0" fontId="21" fillId="0" borderId="19" xfId="54" applyFont="1" applyBorder="1" applyAlignment="1">
      <alignment vertical="center"/>
    </xf>
    <xf numFmtId="0" fontId="17" fillId="0" borderId="19" xfId="54" applyFont="1" applyBorder="1" applyAlignment="1">
      <alignment vertical="center"/>
    </xf>
    <xf numFmtId="0" fontId="21" fillId="0" borderId="14" xfId="54" applyFont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1" fillId="0" borderId="14" xfId="54" applyFont="1" applyBorder="1" applyAlignment="1">
      <alignment vertical="center"/>
    </xf>
    <xf numFmtId="0" fontId="17" fillId="0" borderId="14" xfId="54" applyFont="1" applyBorder="1" applyAlignment="1">
      <alignment vertical="center"/>
    </xf>
    <xf numFmtId="0" fontId="17" fillId="0" borderId="0" xfId="54" applyFont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19" xfId="54" applyFont="1" applyFill="1" applyBorder="1" applyAlignment="1">
      <alignment horizontal="left" vertical="center"/>
    </xf>
    <xf numFmtId="0" fontId="25" fillId="0" borderId="19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5" fillId="0" borderId="26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5" fillId="0" borderId="18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7" fillId="0" borderId="20" xfId="54" applyFont="1" applyFill="1" applyBorder="1" applyAlignment="1">
      <alignment horizontal="left" vertical="center"/>
    </xf>
    <xf numFmtId="0" fontId="17" fillId="0" borderId="21" xfId="54" applyFont="1" applyBorder="1" applyAlignment="1">
      <alignment horizontal="center" vertical="center"/>
    </xf>
    <xf numFmtId="0" fontId="17" fillId="0" borderId="22" xfId="54" applyFont="1" applyBorder="1" applyAlignment="1">
      <alignment horizontal="center" vertical="center"/>
    </xf>
    <xf numFmtId="0" fontId="17" fillId="0" borderId="14" xfId="54" applyFont="1" applyBorder="1" applyAlignment="1">
      <alignment horizontal="center" vertical="center"/>
    </xf>
    <xf numFmtId="0" fontId="23" fillId="0" borderId="14" xfId="54" applyFont="1" applyBorder="1" applyAlignment="1">
      <alignment horizontal="left" vertical="center"/>
    </xf>
    <xf numFmtId="0" fontId="17" fillId="0" borderId="30" xfId="54" applyFont="1" applyFill="1" applyBorder="1" applyAlignment="1">
      <alignment horizontal="left" vertical="center"/>
    </xf>
    <xf numFmtId="0" fontId="17" fillId="0" borderId="31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17" fillId="0" borderId="27" xfId="54" applyFont="1" applyBorder="1" applyAlignment="1">
      <alignment horizontal="left" vertical="center"/>
    </xf>
    <xf numFmtId="0" fontId="17" fillId="0" borderId="26" xfId="54" applyFont="1" applyBorder="1" applyAlignment="1">
      <alignment horizontal="left" vertical="center"/>
    </xf>
    <xf numFmtId="0" fontId="26" fillId="0" borderId="40" xfId="54" applyFont="1" applyBorder="1" applyAlignment="1">
      <alignment vertical="center"/>
    </xf>
    <xf numFmtId="0" fontId="24" fillId="0" borderId="41" xfId="54" applyFont="1" applyBorder="1" applyAlignment="1">
      <alignment horizontal="center" vertical="center"/>
    </xf>
    <xf numFmtId="0" fontId="26" fillId="0" borderId="41" xfId="54" applyFont="1" applyBorder="1" applyAlignment="1">
      <alignment vertical="center"/>
    </xf>
    <xf numFmtId="0" fontId="24" fillId="0" borderId="41" xfId="54" applyFont="1" applyBorder="1" applyAlignment="1">
      <alignment vertical="center"/>
    </xf>
    <xf numFmtId="58" fontId="21" fillId="0" borderId="41" xfId="54" applyNumberFormat="1" applyFont="1" applyBorder="1" applyAlignment="1">
      <alignment vertical="center"/>
    </xf>
    <xf numFmtId="0" fontId="26" fillId="0" borderId="41" xfId="54" applyFont="1" applyBorder="1" applyAlignment="1">
      <alignment horizontal="center" vertical="center"/>
    </xf>
    <xf numFmtId="0" fontId="26" fillId="0" borderId="42" xfId="54" applyFont="1" applyFill="1" applyBorder="1" applyAlignment="1">
      <alignment horizontal="left" vertical="center"/>
    </xf>
    <xf numFmtId="0" fontId="26" fillId="0" borderId="41" xfId="54" applyFont="1" applyFill="1" applyBorder="1" applyAlignment="1">
      <alignment horizontal="left" vertical="center"/>
    </xf>
    <xf numFmtId="0" fontId="26" fillId="0" borderId="43" xfId="54" applyFont="1" applyFill="1" applyBorder="1" applyAlignment="1">
      <alignment horizontal="center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21" xfId="54" applyFont="1" applyFill="1" applyBorder="1" applyAlignment="1">
      <alignment horizontal="center" vertical="center"/>
    </xf>
    <xf numFmtId="0" fontId="26" fillId="0" borderId="22" xfId="54" applyFont="1" applyFill="1" applyBorder="1" applyAlignment="1">
      <alignment horizontal="center" vertical="center"/>
    </xf>
    <xf numFmtId="58" fontId="26" fillId="0" borderId="41" xfId="54" applyNumberFormat="1" applyFont="1" applyFill="1" applyBorder="1" applyAlignment="1">
      <alignment vertical="center"/>
    </xf>
    <xf numFmtId="0" fontId="21" fillId="0" borderId="39" xfId="54" applyFont="1" applyBorder="1" applyAlignment="1">
      <alignment horizontal="center" vertical="center"/>
    </xf>
    <xf numFmtId="0" fontId="21" fillId="0" borderId="45" xfId="54" applyFont="1" applyBorder="1" applyAlignment="1">
      <alignment horizontal="center" vertical="center"/>
    </xf>
    <xf numFmtId="0" fontId="24" fillId="0" borderId="15" xfId="54" applyFont="1" applyBorder="1" applyAlignment="1">
      <alignment horizontal="left" vertical="center"/>
    </xf>
    <xf numFmtId="0" fontId="17" fillId="0" borderId="15" xfId="54" applyFont="1" applyBorder="1" applyAlignment="1">
      <alignment horizontal="center" vertical="center"/>
    </xf>
    <xf numFmtId="0" fontId="17" fillId="0" borderId="34" xfId="54" applyFont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3" fillId="0" borderId="19" xfId="54" applyFont="1" applyBorder="1" applyAlignment="1">
      <alignment horizontal="left" vertical="center"/>
    </xf>
    <xf numFmtId="0" fontId="23" fillId="0" borderId="33" xfId="54" applyFont="1" applyBorder="1" applyAlignment="1">
      <alignment horizontal="left" vertical="center"/>
    </xf>
    <xf numFmtId="0" fontId="23" fillId="0" borderId="25" xfId="54" applyFont="1" applyBorder="1" applyAlignment="1">
      <alignment horizontal="left" vertical="center"/>
    </xf>
    <xf numFmtId="0" fontId="23" fillId="0" borderId="26" xfId="54" applyFont="1" applyBorder="1" applyAlignment="1">
      <alignment horizontal="left" vertical="center"/>
    </xf>
    <xf numFmtId="0" fontId="23" fillId="0" borderId="36" xfId="54" applyFont="1" applyBorder="1" applyAlignment="1">
      <alignment horizontal="left" vertical="center"/>
    </xf>
    <xf numFmtId="0" fontId="24" fillId="0" borderId="34" xfId="54" applyFont="1" applyBorder="1" applyAlignment="1">
      <alignment horizontal="left" vertical="center"/>
    </xf>
    <xf numFmtId="0" fontId="17" fillId="0" borderId="34" xfId="54" applyFont="1" applyBorder="1" applyAlignment="1">
      <alignment horizontal="center" vertical="center"/>
    </xf>
    <xf numFmtId="0" fontId="23" fillId="0" borderId="15" xfId="54" applyFont="1" applyBorder="1" applyAlignment="1">
      <alignment horizontal="left" vertical="center"/>
    </xf>
    <xf numFmtId="0" fontId="17" fillId="0" borderId="37" xfId="54" applyFont="1" applyFill="1" applyBorder="1" applyAlignment="1">
      <alignment horizontal="left" vertical="center"/>
    </xf>
    <xf numFmtId="0" fontId="17" fillId="0" borderId="36" xfId="54" applyFont="1" applyBorder="1" applyAlignment="1">
      <alignment horizontal="left" vertical="center"/>
    </xf>
    <xf numFmtId="0" fontId="24" fillId="0" borderId="46" xfId="54" applyFont="1" applyBorder="1" applyAlignment="1">
      <alignment horizontal="center" vertical="center"/>
    </xf>
    <xf numFmtId="0" fontId="26" fillId="0" borderId="47" xfId="54" applyFont="1" applyFill="1" applyBorder="1" applyAlignment="1">
      <alignment horizontal="left" vertical="center"/>
    </xf>
    <xf numFmtId="0" fontId="26" fillId="0" borderId="48" xfId="54" applyFont="1" applyFill="1" applyBorder="1" applyAlignment="1">
      <alignment horizontal="center" vertical="center"/>
    </xf>
    <xf numFmtId="0" fontId="26" fillId="0" borderId="34" xfId="54" applyFont="1" applyFill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21" fillId="0" borderId="46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7" xfId="54" applyFont="1" applyBorder="1" applyAlignment="1">
      <alignment horizontal="center" vertical="top"/>
    </xf>
    <xf numFmtId="14" fontId="24" fillId="0" borderId="14" xfId="54" applyNumberFormat="1" applyFont="1" applyFill="1" applyBorder="1" applyAlignment="1">
      <alignment horizontal="center" vertical="center"/>
    </xf>
    <xf numFmtId="14" fontId="24" fillId="0" borderId="15" xfId="54" applyNumberFormat="1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vertical="center"/>
    </xf>
    <xf numFmtId="0" fontId="24" fillId="0" borderId="15" xfId="54" applyFont="1" applyFill="1" applyBorder="1" applyAlignment="1">
      <alignment vertical="center"/>
    </xf>
    <xf numFmtId="14" fontId="24" fillId="0" borderId="22" xfId="54" applyNumberFormat="1" applyFont="1" applyFill="1" applyBorder="1" applyAlignment="1">
      <alignment horizontal="center" vertical="center"/>
    </xf>
    <xf numFmtId="14" fontId="24" fillId="0" borderId="34" xfId="54" applyNumberFormat="1" applyFont="1" applyFill="1" applyBorder="1" applyAlignment="1">
      <alignment horizontal="center" vertical="center"/>
    </xf>
    <xf numFmtId="0" fontId="17" fillId="0" borderId="49" xfId="54" applyFont="1" applyBorder="1" applyAlignment="1">
      <alignment horizontal="left" vertical="center"/>
    </xf>
    <xf numFmtId="0" fontId="17" fillId="0" borderId="28" xfId="54" applyFont="1" applyBorder="1" applyAlignment="1">
      <alignment horizontal="left" vertical="center"/>
    </xf>
    <xf numFmtId="0" fontId="26" fillId="0" borderId="42" xfId="54" applyFont="1" applyBorder="1" applyAlignment="1">
      <alignment horizontal="left" vertical="center"/>
    </xf>
    <xf numFmtId="0" fontId="26" fillId="0" borderId="41" xfId="54" applyFont="1" applyBorder="1" applyAlignment="1">
      <alignment horizontal="left" vertical="center"/>
    </xf>
    <xf numFmtId="0" fontId="17" fillId="0" borderId="43" xfId="54" applyFont="1" applyBorder="1" applyAlignment="1">
      <alignment vertical="center"/>
    </xf>
    <xf numFmtId="0" fontId="21" fillId="0" borderId="44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21" fillId="0" borderId="44" xfId="54" applyFont="1" applyBorder="1" applyAlignment="1">
      <alignment vertical="center"/>
    </xf>
    <xf numFmtId="0" fontId="17" fillId="0" borderId="44" xfId="54" applyFont="1" applyBorder="1" applyAlignment="1">
      <alignment vertical="center"/>
    </xf>
    <xf numFmtId="0" fontId="17" fillId="0" borderId="43" xfId="54" applyFont="1" applyBorder="1" applyAlignment="1">
      <alignment horizontal="center" vertical="center"/>
    </xf>
    <xf numFmtId="0" fontId="24" fillId="0" borderId="44" xfId="54" applyFont="1" applyBorder="1" applyAlignment="1">
      <alignment horizontal="center" vertical="center"/>
    </xf>
    <xf numFmtId="0" fontId="17" fillId="0" borderId="44" xfId="54" applyFont="1" applyBorder="1" applyAlignment="1">
      <alignment horizontal="center" vertical="center"/>
    </xf>
    <xf numFmtId="0" fontId="21" fillId="0" borderId="44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1" fillId="0" borderId="14" xfId="54" applyFont="1" applyBorder="1" applyAlignment="1">
      <alignment horizontal="center" vertical="center"/>
    </xf>
    <xf numFmtId="0" fontId="17" fillId="0" borderId="30" xfId="54" applyFont="1" applyBorder="1" applyAlignment="1">
      <alignment horizontal="left" vertical="center" wrapText="1"/>
    </xf>
    <xf numFmtId="0" fontId="17" fillId="0" borderId="31" xfId="54" applyFont="1" applyBorder="1" applyAlignment="1">
      <alignment horizontal="left" vertical="center" wrapText="1"/>
    </xf>
    <xf numFmtId="0" fontId="17" fillId="0" borderId="43" xfId="54" applyFont="1" applyBorder="1" applyAlignment="1">
      <alignment horizontal="left" vertical="center"/>
    </xf>
    <xf numFmtId="0" fontId="17" fillId="0" borderId="44" xfId="54" applyFont="1" applyBorder="1" applyAlignment="1">
      <alignment horizontal="left" vertical="center"/>
    </xf>
    <xf numFmtId="0" fontId="32" fillId="0" borderId="50" xfId="54" applyFont="1" applyBorder="1" applyAlignment="1">
      <alignment horizontal="left" vertical="center" wrapText="1"/>
    </xf>
    <xf numFmtId="0" fontId="33" fillId="0" borderId="2" xfId="66" applyFont="1" applyBorder="1" applyAlignment="1">
      <alignment horizontal="left" vertical="top" wrapText="1"/>
    </xf>
    <xf numFmtId="9" fontId="24" fillId="0" borderId="14" xfId="54" applyNumberFormat="1" applyFont="1" applyBorder="1" applyAlignment="1">
      <alignment horizontal="center" vertical="center"/>
    </xf>
    <xf numFmtId="0" fontId="26" fillId="0" borderId="42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9" fontId="24" fillId="0" borderId="29" xfId="54" applyNumberFormat="1" applyFont="1" applyFill="1" applyBorder="1" applyAlignment="1">
      <alignment horizontal="left" vertical="center"/>
    </xf>
    <xf numFmtId="9" fontId="24" fillId="0" borderId="24" xfId="54" applyNumberFormat="1" applyFont="1" applyFill="1" applyBorder="1" applyAlignment="1">
      <alignment horizontal="left" vertical="center"/>
    </xf>
    <xf numFmtId="9" fontId="24" fillId="0" borderId="30" xfId="54" applyNumberFormat="1" applyFont="1" applyBorder="1" applyAlignment="1">
      <alignment horizontal="left" vertical="center"/>
    </xf>
    <xf numFmtId="9" fontId="24" fillId="0" borderId="31" xfId="54" applyNumberFormat="1" applyFont="1" applyBorder="1" applyAlignment="1">
      <alignment horizontal="left" vertical="center"/>
    </xf>
    <xf numFmtId="0" fontId="23" fillId="0" borderId="43" xfId="54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51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4" fillId="0" borderId="53" xfId="54" applyFont="1" applyFill="1" applyBorder="1" applyAlignment="1">
      <alignment horizontal="left" vertical="center"/>
    </xf>
    <xf numFmtId="0" fontId="26" fillId="0" borderId="38" xfId="54" applyFont="1" applyBorder="1" applyAlignment="1">
      <alignment vertical="center"/>
    </xf>
    <xf numFmtId="0" fontId="34" fillId="0" borderId="41" xfId="54" applyFont="1" applyBorder="1" applyAlignment="1">
      <alignment horizontal="center" vertical="center"/>
    </xf>
    <xf numFmtId="0" fontId="26" fillId="0" borderId="39" xfId="54" applyFont="1" applyBorder="1" applyAlignment="1">
      <alignment vertical="center"/>
    </xf>
    <xf numFmtId="0" fontId="24" fillId="0" borderId="54" xfId="54" applyFont="1" applyBorder="1" applyAlignment="1">
      <alignment vertical="center"/>
    </xf>
    <xf numFmtId="0" fontId="26" fillId="0" borderId="54" xfId="54" applyFont="1" applyBorder="1" applyAlignment="1">
      <alignment vertical="center"/>
    </xf>
    <xf numFmtId="58" fontId="21" fillId="0" borderId="39" xfId="54" applyNumberFormat="1" applyFont="1" applyBorder="1" applyAlignment="1">
      <alignment vertical="center"/>
    </xf>
    <xf numFmtId="0" fontId="26" fillId="0" borderId="28" xfId="54" applyFont="1" applyBorder="1" applyAlignment="1">
      <alignment horizontal="center" vertical="center"/>
    </xf>
    <xf numFmtId="0" fontId="24" fillId="0" borderId="49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1" fillId="0" borderId="54" xfId="54" applyFont="1" applyBorder="1" applyAlignment="1">
      <alignment vertical="center"/>
    </xf>
    <xf numFmtId="58" fontId="21" fillId="0" borderId="39" xfId="54" applyNumberFormat="1" applyFont="1" applyFill="1" applyBorder="1" applyAlignment="1">
      <alignment vertical="center"/>
    </xf>
    <xf numFmtId="0" fontId="17" fillId="0" borderId="55" xfId="54" applyFont="1" applyBorder="1" applyAlignment="1">
      <alignment horizontal="left" vertical="center"/>
    </xf>
    <xf numFmtId="0" fontId="26" fillId="0" borderId="47" xfId="54" applyFont="1" applyBorder="1" applyAlignment="1">
      <alignment horizontal="left" vertical="center"/>
    </xf>
    <xf numFmtId="0" fontId="24" fillId="0" borderId="48" xfId="54" applyFont="1" applyBorder="1" applyAlignment="1">
      <alignment horizontal="left" vertical="center"/>
    </xf>
    <xf numFmtId="0" fontId="17" fillId="0" borderId="0" xfId="54" applyFont="1" applyBorder="1" applyAlignment="1">
      <alignment vertical="center"/>
    </xf>
    <xf numFmtId="0" fontId="17" fillId="0" borderId="37" xfId="54" applyFont="1" applyBorder="1" applyAlignment="1">
      <alignment horizontal="left" vertical="center" wrapText="1"/>
    </xf>
    <xf numFmtId="0" fontId="17" fillId="0" borderId="48" xfId="54" applyFont="1" applyBorder="1" applyAlignment="1">
      <alignment horizontal="left" vertical="center"/>
    </xf>
    <xf numFmtId="0" fontId="35" fillId="0" borderId="15" xfId="54" applyFont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9" fontId="24" fillId="0" borderId="35" xfId="54" applyNumberFormat="1" applyFont="1" applyFill="1" applyBorder="1" applyAlignment="1">
      <alignment horizontal="left" vertical="center"/>
    </xf>
    <xf numFmtId="9" fontId="24" fillId="0" borderId="37" xfId="54" applyNumberFormat="1" applyFont="1" applyBorder="1" applyAlignment="1">
      <alignment horizontal="left" vertical="center"/>
    </xf>
    <xf numFmtId="0" fontId="23" fillId="0" borderId="48" xfId="54" applyFont="1" applyFill="1" applyBorder="1" applyAlignment="1">
      <alignment horizontal="left" vertical="center"/>
    </xf>
    <xf numFmtId="0" fontId="23" fillId="0" borderId="37" xfId="54" applyFont="1" applyFill="1" applyBorder="1" applyAlignment="1">
      <alignment horizontal="left" vertical="center"/>
    </xf>
    <xf numFmtId="0" fontId="24" fillId="0" borderId="56" xfId="54" applyFont="1" applyFill="1" applyBorder="1" applyAlignment="1">
      <alignment horizontal="left" vertical="center"/>
    </xf>
    <xf numFmtId="0" fontId="26" fillId="0" borderId="57" xfId="54" applyFont="1" applyBorder="1" applyAlignment="1">
      <alignment horizontal="center" vertical="center"/>
    </xf>
    <xf numFmtId="0" fontId="24" fillId="0" borderId="54" xfId="54" applyFont="1" applyBorder="1" applyAlignment="1">
      <alignment horizontal="center" vertical="center"/>
    </xf>
    <xf numFmtId="0" fontId="24" fillId="0" borderId="55" xfId="54" applyFont="1" applyBorder="1" applyAlignment="1">
      <alignment horizontal="center" vertical="center"/>
    </xf>
    <xf numFmtId="0" fontId="24" fillId="0" borderId="55" xfId="54" applyFont="1" applyFill="1" applyBorder="1" applyAlignment="1">
      <alignment horizontal="left" vertical="center"/>
    </xf>
    <xf numFmtId="0" fontId="36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7" fillId="0" borderId="60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37" fillId="2" borderId="2" xfId="0" applyFont="1" applyFill="1" applyBorder="1"/>
    <xf numFmtId="0" fontId="0" fillId="0" borderId="60" xfId="0" applyBorder="1"/>
    <xf numFmtId="0" fontId="0" fillId="0" borderId="2" xfId="0" applyBorder="1"/>
    <xf numFmtId="0" fontId="0" fillId="2" borderId="2" xfId="0" applyFill="1" applyBorder="1"/>
    <xf numFmtId="0" fontId="0" fillId="0" borderId="61" xfId="0" applyBorder="1"/>
    <xf numFmtId="0" fontId="0" fillId="0" borderId="62" xfId="0" applyBorder="1"/>
    <xf numFmtId="0" fontId="0" fillId="2" borderId="62" xfId="0" applyFill="1" applyBorder="1"/>
    <xf numFmtId="0" fontId="0" fillId="3" borderId="0" xfId="0" applyFill="1"/>
    <xf numFmtId="0" fontId="36" fillId="0" borderId="6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4" borderId="2" xfId="0" applyFill="1" applyBorder="1" applyAlignment="1">
      <alignment horizontal="center"/>
    </xf>
    <xf numFmtId="0" fontId="38" fillId="4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vertical="top" wrapText="1"/>
    </xf>
    <xf numFmtId="0" fontId="37" fillId="4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  <xf numFmtId="0" fontId="33" fillId="0" borderId="2" xfId="66" applyFont="1" applyBorder="1" applyAlignment="1" quotePrefix="1">
      <alignment horizontal="left" vertical="top" wrapText="1"/>
    </xf>
    <xf numFmtId="0" fontId="8" fillId="0" borderId="2" xfId="66" applyFont="1" applyFill="1" applyBorder="1" applyAlignment="1" quotePrefix="1">
      <alignment horizontal="center" vertical="top" wrapText="1"/>
    </xf>
    <xf numFmtId="0" fontId="3" fillId="0" borderId="2" xfId="0" applyFont="1" applyFill="1" applyBorder="1" applyAlignment="1" quotePrefix="1">
      <alignment horizont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11" xfId="65"/>
    <cellStyle name="S9 2" xfId="66"/>
    <cellStyle name="常规 23 2" xfId="6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30759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07313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300482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30759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300482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877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073130"/>
              <a:ext cx="39370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8778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84797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30759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877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8778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78447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30759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9001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40982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40855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8874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40855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8874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40855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8874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40855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408559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8874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8874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68021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87833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48209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394335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393700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48209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68021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8783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32740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32740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32740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32740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32740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0666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252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2520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053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252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0539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2520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0539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252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252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0539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0539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252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053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252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053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321564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32740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30759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877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252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83653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8365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24</xdr:row>
      <xdr:rowOff>0</xdr:rowOff>
    </xdr:from>
    <xdr:to>
      <xdr:col>9</xdr:col>
      <xdr:colOff>465455</xdr:colOff>
      <xdr:row>24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9823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30175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8511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9823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30880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8397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8016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30835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8505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30905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8473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8187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30784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30226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5403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5403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6423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619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6619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6423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66008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6410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6619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410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6619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6632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6410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6410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6619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6410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6619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6410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6619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70637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3191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283845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3191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7303770" y="83191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700770" y="833183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11023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70637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6</xdr:col>
          <xdr:colOff>1054100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57937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6</xdr:col>
          <xdr:colOff>1054100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77749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310261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6</xdr:col>
          <xdr:colOff>1054100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300101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9056370" y="256667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9056370" y="277749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8205470" y="310261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9056370" y="293751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806577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8658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8658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11963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13233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3304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07746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8205470" y="271399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8205470" y="29121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86587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65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8065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87337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87934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86639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310070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69367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87909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274955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31140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205740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205740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88" customWidth="1"/>
    <col min="2" max="2" width="96.3333333333333" style="389" customWidth="1"/>
    <col min="3" max="3" width="10.1666666666667" customWidth="1"/>
  </cols>
  <sheetData>
    <row r="1" customFormat="1" ht="21" customHeight="1" spans="1:2">
      <c r="A1" s="390"/>
      <c r="B1" s="391" t="s">
        <v>0</v>
      </c>
    </row>
    <row r="2" customFormat="1" spans="1:2">
      <c r="A2" s="392">
        <v>1</v>
      </c>
      <c r="B2" s="393" t="s">
        <v>1</v>
      </c>
    </row>
    <row r="3" customFormat="1" spans="1:2">
      <c r="A3" s="392">
        <v>2</v>
      </c>
      <c r="B3" s="393" t="s">
        <v>2</v>
      </c>
    </row>
    <row r="4" customFormat="1" spans="1:2">
      <c r="A4" s="392">
        <v>3</v>
      </c>
      <c r="B4" s="393" t="s">
        <v>3</v>
      </c>
    </row>
    <row r="5" customFormat="1" spans="1:2">
      <c r="A5" s="392">
        <v>4</v>
      </c>
      <c r="B5" s="393" t="s">
        <v>4</v>
      </c>
    </row>
    <row r="6" customFormat="1" spans="1:2">
      <c r="A6" s="392">
        <v>5</v>
      </c>
      <c r="B6" s="393" t="s">
        <v>5</v>
      </c>
    </row>
    <row r="7" customFormat="1" spans="1:2">
      <c r="A7" s="392">
        <v>6</v>
      </c>
      <c r="B7" s="393" t="s">
        <v>6</v>
      </c>
    </row>
    <row r="8" s="387" customFormat="1" ht="35" customHeight="1" spans="1:2">
      <c r="A8" s="394">
        <v>7</v>
      </c>
      <c r="B8" s="395" t="s">
        <v>7</v>
      </c>
    </row>
    <row r="9" customFormat="1" ht="19" customHeight="1" spans="1:2">
      <c r="A9" s="390"/>
      <c r="B9" s="396" t="s">
        <v>8</v>
      </c>
    </row>
    <row r="10" customFormat="1" ht="30" customHeight="1" spans="1:2">
      <c r="A10" s="392">
        <v>1</v>
      </c>
      <c r="B10" s="397" t="s">
        <v>9</v>
      </c>
    </row>
    <row r="11" customFormat="1" spans="1:2">
      <c r="A11" s="392">
        <v>2</v>
      </c>
      <c r="B11" s="395" t="s">
        <v>10</v>
      </c>
    </row>
    <row r="12" customFormat="1" spans="1:2">
      <c r="A12" s="392"/>
      <c r="B12" s="393"/>
    </row>
    <row r="13" customFormat="1" ht="20.4" spans="1:2">
      <c r="A13" s="390"/>
      <c r="B13" s="396" t="s">
        <v>11</v>
      </c>
    </row>
    <row r="14" customFormat="1" ht="31.2" spans="1:2">
      <c r="A14" s="392">
        <v>1</v>
      </c>
      <c r="B14" s="397" t="s">
        <v>12</v>
      </c>
    </row>
    <row r="15" customFormat="1" spans="1:2">
      <c r="A15" s="392">
        <v>2</v>
      </c>
      <c r="B15" s="393" t="s">
        <v>13</v>
      </c>
    </row>
    <row r="16" customFormat="1" spans="1:2">
      <c r="A16" s="392">
        <v>3</v>
      </c>
      <c r="B16" s="393" t="s">
        <v>14</v>
      </c>
    </row>
    <row r="17" customFormat="1" spans="1:2">
      <c r="A17" s="392"/>
      <c r="B17" s="393"/>
    </row>
    <row r="18" customFormat="1" ht="20.4" spans="1:2">
      <c r="A18" s="390"/>
      <c r="B18" s="396" t="s">
        <v>15</v>
      </c>
    </row>
    <row r="19" customFormat="1" ht="31.2" spans="1:2">
      <c r="A19" s="392">
        <v>1</v>
      </c>
      <c r="B19" s="397" t="s">
        <v>16</v>
      </c>
    </row>
    <row r="20" customFormat="1" spans="1:2">
      <c r="A20" s="392">
        <v>2</v>
      </c>
      <c r="B20" s="393" t="s">
        <v>17</v>
      </c>
    </row>
    <row r="21" customFormat="1" ht="31.2" spans="1:2">
      <c r="A21" s="392">
        <v>3</v>
      </c>
      <c r="B21" s="393" t="s">
        <v>18</v>
      </c>
    </row>
    <row r="22" customFormat="1" spans="1:2">
      <c r="A22" s="392"/>
      <c r="B22" s="393"/>
    </row>
    <row r="24" customFormat="1" spans="1:2">
      <c r="A24" s="398"/>
      <c r="B24" s="39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A11" sqref="A11:E11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269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295</v>
      </c>
      <c r="H2" s="6"/>
      <c r="I2" s="6" t="s">
        <v>296</v>
      </c>
      <c r="J2" s="6"/>
      <c r="K2" s="8" t="s">
        <v>297</v>
      </c>
      <c r="L2" s="62" t="s">
        <v>298</v>
      </c>
      <c r="M2" s="25" t="s">
        <v>299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300</v>
      </c>
      <c r="H3" s="6" t="s">
        <v>301</v>
      </c>
      <c r="I3" s="6" t="s">
        <v>300</v>
      </c>
      <c r="J3" s="6" t="s">
        <v>301</v>
      </c>
      <c r="K3" s="10"/>
      <c r="L3" s="63"/>
      <c r="M3" s="26"/>
    </row>
    <row r="4" s="59" customFormat="1" ht="18" customHeight="1" spans="1:13">
      <c r="A4" s="11">
        <v>1</v>
      </c>
      <c r="B4" s="11" t="s">
        <v>287</v>
      </c>
      <c r="C4" s="30" t="s">
        <v>289</v>
      </c>
      <c r="D4" s="31" t="s">
        <v>286</v>
      </c>
      <c r="E4" s="12" t="s">
        <v>102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 t="s">
        <v>302</v>
      </c>
    </row>
    <row r="5" s="59" customFormat="1" ht="18" customHeight="1" spans="1:13">
      <c r="A5" s="11">
        <v>2</v>
      </c>
      <c r="B5" s="11" t="s">
        <v>287</v>
      </c>
      <c r="C5" s="30" t="s">
        <v>303</v>
      </c>
      <c r="D5" s="31" t="s">
        <v>286</v>
      </c>
      <c r="E5" s="401" t="s">
        <v>104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 t="s">
        <v>302</v>
      </c>
    </row>
    <row r="6" s="59" customFormat="1" ht="18" customHeight="1" spans="1:13">
      <c r="A6" s="11">
        <v>3</v>
      </c>
      <c r="B6" s="11" t="s">
        <v>287</v>
      </c>
      <c r="C6" s="30" t="s">
        <v>304</v>
      </c>
      <c r="D6" s="31" t="s">
        <v>286</v>
      </c>
      <c r="E6" s="401" t="s">
        <v>103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 t="s">
        <v>302</v>
      </c>
    </row>
    <row r="7" s="59" customFormat="1" ht="18" customHeight="1" spans="1:13">
      <c r="A7" s="11">
        <v>4</v>
      </c>
      <c r="B7" s="11" t="s">
        <v>287</v>
      </c>
      <c r="C7" s="30" t="s">
        <v>305</v>
      </c>
      <c r="D7" s="31" t="s">
        <v>286</v>
      </c>
      <c r="E7" s="401" t="s">
        <v>105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 t="s">
        <v>302</v>
      </c>
    </row>
    <row r="8" s="59" customFormat="1" ht="18" customHeight="1" spans="1:13">
      <c r="A8" s="11"/>
      <c r="B8" s="11"/>
      <c r="C8" s="30"/>
      <c r="D8" s="31"/>
      <c r="E8" s="12"/>
      <c r="F8" s="13"/>
      <c r="G8" s="14"/>
      <c r="H8" s="14"/>
      <c r="I8" s="15"/>
      <c r="J8" s="15"/>
      <c r="K8" s="14"/>
      <c r="L8" s="11"/>
      <c r="M8" s="11"/>
    </row>
    <row r="9" s="60" customFormat="1" ht="14.25" customHeight="1" spans="1:1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="1" customFormat="1" ht="14.2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4" customFormat="1" ht="29.25" customHeight="1" spans="1:13">
      <c r="A11" s="19" t="s">
        <v>291</v>
      </c>
      <c r="B11" s="20"/>
      <c r="C11" s="20"/>
      <c r="D11" s="20"/>
      <c r="E11" s="21"/>
      <c r="F11" s="22"/>
      <c r="G11" s="33"/>
      <c r="H11" s="19" t="s">
        <v>292</v>
      </c>
      <c r="I11" s="20"/>
      <c r="J11" s="20"/>
      <c r="K11" s="21"/>
      <c r="L11" s="64"/>
      <c r="M11" s="28"/>
    </row>
    <row r="12" s="1" customFormat="1" ht="105" customHeight="1" spans="1:13">
      <c r="A12" s="61" t="s">
        <v>306</v>
      </c>
      <c r="B12" s="6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view="pageBreakPreview" zoomScale="110" zoomScaleNormal="100" workbookViewId="0">
      <selection activeCell="A14" sqref="A14:E14"/>
    </sheetView>
  </sheetViews>
  <sheetFormatPr defaultColWidth="8.1" defaultRowHeight="14.4"/>
  <cols>
    <col min="1" max="1" width="7.76666666666667" style="1" customWidth="1"/>
    <col min="2" max="2" width="8.3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10.6" style="1" customWidth="1"/>
    <col min="10" max="10" width="9.99166666666667" style="1" customWidth="1"/>
    <col min="11" max="11" width="15.6" style="1" customWidth="1"/>
    <col min="12" max="12" width="7.31666666666667" style="1" customWidth="1"/>
    <col min="13" max="13" width="9.54166666666667" style="1" customWidth="1"/>
    <col min="14" max="14" width="33.6" style="1" customWidth="1"/>
    <col min="15" max="15" width="7.425" style="1" customWidth="1"/>
    <col min="16" max="16" width="8.3" style="1" customWidth="1"/>
    <col min="17" max="17" width="8.7" style="1" customWidth="1"/>
    <col min="18" max="18" width="10.6" style="1" customWidth="1"/>
    <col min="19" max="19" width="8.3" style="1" customWidth="1"/>
    <col min="20" max="20" width="6.9" style="1" customWidth="1"/>
    <col min="21" max="21" width="8.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308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42" t="s">
        <v>309</v>
      </c>
      <c r="H2" s="43"/>
      <c r="I2" s="54"/>
      <c r="J2" s="42" t="s">
        <v>310</v>
      </c>
      <c r="K2" s="43"/>
      <c r="L2" s="54"/>
      <c r="M2" s="42" t="s">
        <v>311</v>
      </c>
      <c r="N2" s="43"/>
      <c r="O2" s="54"/>
      <c r="P2" s="42" t="s">
        <v>312</v>
      </c>
      <c r="Q2" s="43"/>
      <c r="R2" s="54"/>
      <c r="S2" s="43" t="s">
        <v>313</v>
      </c>
      <c r="T2" s="43"/>
      <c r="U2" s="54"/>
      <c r="V2" s="7" t="s">
        <v>314</v>
      </c>
      <c r="W2" s="7" t="s">
        <v>283</v>
      </c>
    </row>
    <row r="3" s="2" customFormat="1" ht="18" customHeight="1" spans="1:23">
      <c r="A3" s="44"/>
      <c r="B3" s="44"/>
      <c r="C3" s="44"/>
      <c r="D3" s="44"/>
      <c r="E3" s="44"/>
      <c r="F3" s="44"/>
      <c r="G3" s="6" t="s">
        <v>315</v>
      </c>
      <c r="H3" s="6" t="s">
        <v>53</v>
      </c>
      <c r="I3" s="6" t="s">
        <v>274</v>
      </c>
      <c r="J3" s="6" t="s">
        <v>315</v>
      </c>
      <c r="K3" s="6" t="s">
        <v>53</v>
      </c>
      <c r="L3" s="6" t="s">
        <v>274</v>
      </c>
      <c r="M3" s="6" t="s">
        <v>315</v>
      </c>
      <c r="N3" s="6" t="s">
        <v>53</v>
      </c>
      <c r="O3" s="6" t="s">
        <v>274</v>
      </c>
      <c r="P3" s="6" t="s">
        <v>315</v>
      </c>
      <c r="Q3" s="6" t="s">
        <v>53</v>
      </c>
      <c r="R3" s="6" t="s">
        <v>274</v>
      </c>
      <c r="S3" s="6" t="s">
        <v>315</v>
      </c>
      <c r="T3" s="6" t="s">
        <v>53</v>
      </c>
      <c r="U3" s="6" t="s">
        <v>274</v>
      </c>
      <c r="V3" s="44"/>
      <c r="W3" s="44"/>
    </row>
    <row r="4" s="1" customFormat="1" ht="18" customHeight="1" spans="1:23">
      <c r="A4" s="18" t="s">
        <v>316</v>
      </c>
      <c r="B4" s="11" t="s">
        <v>287</v>
      </c>
      <c r="C4" s="30" t="s">
        <v>317</v>
      </c>
      <c r="D4" s="31" t="s">
        <v>286</v>
      </c>
      <c r="E4" s="12" t="s">
        <v>102</v>
      </c>
      <c r="F4" s="13" t="s">
        <v>47</v>
      </c>
      <c r="G4" s="31" t="s">
        <v>318</v>
      </c>
      <c r="H4" s="45" t="s">
        <v>319</v>
      </c>
      <c r="I4" s="12" t="s">
        <v>320</v>
      </c>
      <c r="J4" s="55" t="s">
        <v>321</v>
      </c>
      <c r="K4" s="39" t="s">
        <v>322</v>
      </c>
      <c r="L4" s="39" t="s">
        <v>323</v>
      </c>
      <c r="M4" s="55" t="s">
        <v>324</v>
      </c>
      <c r="N4" s="39" t="s">
        <v>325</v>
      </c>
      <c r="O4" s="39" t="s">
        <v>326</v>
      </c>
      <c r="P4" s="39" t="s">
        <v>327</v>
      </c>
      <c r="Q4" s="39" t="s">
        <v>328</v>
      </c>
      <c r="R4" s="39" t="s">
        <v>329</v>
      </c>
      <c r="S4" s="39" t="s">
        <v>330</v>
      </c>
      <c r="T4" s="39" t="s">
        <v>331</v>
      </c>
      <c r="U4" s="39" t="s">
        <v>329</v>
      </c>
      <c r="V4" s="39" t="s">
        <v>80</v>
      </c>
      <c r="W4" s="39"/>
    </row>
    <row r="5" s="1" customFormat="1" ht="18" customHeight="1" spans="1:23">
      <c r="A5" s="18"/>
      <c r="B5" s="11" t="s">
        <v>287</v>
      </c>
      <c r="C5" s="30" t="s">
        <v>332</v>
      </c>
      <c r="D5" s="31" t="s">
        <v>286</v>
      </c>
      <c r="E5" s="401" t="s">
        <v>104</v>
      </c>
      <c r="F5" s="13" t="s">
        <v>47</v>
      </c>
      <c r="G5" s="31" t="s">
        <v>318</v>
      </c>
      <c r="H5" s="45" t="s">
        <v>319</v>
      </c>
      <c r="I5" s="12" t="s">
        <v>320</v>
      </c>
      <c r="J5" s="55" t="s">
        <v>321</v>
      </c>
      <c r="K5" s="39" t="s">
        <v>322</v>
      </c>
      <c r="L5" s="39" t="s">
        <v>323</v>
      </c>
      <c r="M5" s="55" t="s">
        <v>324</v>
      </c>
      <c r="N5" s="39" t="s">
        <v>325</v>
      </c>
      <c r="O5" s="39" t="s">
        <v>326</v>
      </c>
      <c r="P5" s="39" t="s">
        <v>327</v>
      </c>
      <c r="Q5" s="39" t="s">
        <v>328</v>
      </c>
      <c r="R5" s="39" t="s">
        <v>329</v>
      </c>
      <c r="S5" s="39" t="s">
        <v>330</v>
      </c>
      <c r="T5" s="39" t="s">
        <v>331</v>
      </c>
      <c r="U5" s="39" t="s">
        <v>329</v>
      </c>
      <c r="V5" s="39" t="s">
        <v>80</v>
      </c>
      <c r="W5" s="39"/>
    </row>
    <row r="6" s="1" customFormat="1" ht="14.25" customHeight="1" spans="1:23">
      <c r="A6" s="18"/>
      <c r="B6" s="11" t="s">
        <v>287</v>
      </c>
      <c r="C6" s="30" t="s">
        <v>333</v>
      </c>
      <c r="D6" s="31" t="s">
        <v>286</v>
      </c>
      <c r="E6" s="401" t="s">
        <v>103</v>
      </c>
      <c r="F6" s="13" t="s">
        <v>47</v>
      </c>
      <c r="G6" s="31" t="s">
        <v>318</v>
      </c>
      <c r="H6" s="45" t="s">
        <v>319</v>
      </c>
      <c r="I6" s="12" t="s">
        <v>320</v>
      </c>
      <c r="J6" s="55" t="s">
        <v>321</v>
      </c>
      <c r="K6" s="39" t="s">
        <v>322</v>
      </c>
      <c r="L6" s="39" t="s">
        <v>323</v>
      </c>
      <c r="M6" s="55" t="s">
        <v>324</v>
      </c>
      <c r="N6" s="39" t="s">
        <v>325</v>
      </c>
      <c r="O6" s="39" t="s">
        <v>326</v>
      </c>
      <c r="P6" s="39" t="s">
        <v>327</v>
      </c>
      <c r="Q6" s="39" t="s">
        <v>328</v>
      </c>
      <c r="R6" s="39" t="s">
        <v>329</v>
      </c>
      <c r="S6" s="39" t="s">
        <v>330</v>
      </c>
      <c r="T6" s="39" t="s">
        <v>331</v>
      </c>
      <c r="U6" s="39" t="s">
        <v>329</v>
      </c>
      <c r="V6" s="39" t="s">
        <v>80</v>
      </c>
      <c r="W6" s="18"/>
    </row>
    <row r="7" s="1" customFormat="1" ht="14.25" customHeight="1" spans="1:23">
      <c r="A7" s="46"/>
      <c r="B7" s="11" t="s">
        <v>287</v>
      </c>
      <c r="C7" s="47" t="s">
        <v>305</v>
      </c>
      <c r="D7" s="31" t="s">
        <v>286</v>
      </c>
      <c r="E7" s="401" t="s">
        <v>105</v>
      </c>
      <c r="F7" s="13" t="s">
        <v>47</v>
      </c>
      <c r="G7" s="31" t="s">
        <v>318</v>
      </c>
      <c r="H7" s="45" t="s">
        <v>319</v>
      </c>
      <c r="I7" s="12" t="s">
        <v>320</v>
      </c>
      <c r="J7" s="55" t="s">
        <v>321</v>
      </c>
      <c r="K7" s="39" t="s">
        <v>322</v>
      </c>
      <c r="L7" s="39" t="s">
        <v>323</v>
      </c>
      <c r="M7" s="55" t="s">
        <v>324</v>
      </c>
      <c r="N7" s="39" t="s">
        <v>325</v>
      </c>
      <c r="O7" s="39" t="s">
        <v>326</v>
      </c>
      <c r="P7" s="39" t="s">
        <v>327</v>
      </c>
      <c r="Q7" s="39" t="s">
        <v>328</v>
      </c>
      <c r="R7" s="39" t="s">
        <v>329</v>
      </c>
      <c r="S7" s="39" t="s">
        <v>330</v>
      </c>
      <c r="T7" s="39" t="s">
        <v>331</v>
      </c>
      <c r="U7" s="39" t="s">
        <v>329</v>
      </c>
      <c r="V7" s="39" t="s">
        <v>80</v>
      </c>
      <c r="W7" s="56"/>
    </row>
    <row r="8" s="18" customFormat="1" ht="14.25" customHeight="1" spans="1:22">
      <c r="A8" s="18" t="s">
        <v>334</v>
      </c>
      <c r="B8" s="11" t="s">
        <v>320</v>
      </c>
      <c r="C8" s="11" t="s">
        <v>288</v>
      </c>
      <c r="D8" s="11" t="s">
        <v>335</v>
      </c>
      <c r="E8" s="11" t="s">
        <v>102</v>
      </c>
      <c r="F8" s="13" t="s">
        <v>47</v>
      </c>
      <c r="G8" s="13" t="s">
        <v>336</v>
      </c>
      <c r="H8" s="39" t="s">
        <v>337</v>
      </c>
      <c r="I8" s="18" t="s">
        <v>338</v>
      </c>
      <c r="J8" s="55" t="s">
        <v>321</v>
      </c>
      <c r="K8" s="39" t="s">
        <v>322</v>
      </c>
      <c r="L8" s="39" t="s">
        <v>323</v>
      </c>
      <c r="M8" s="18" t="s">
        <v>339</v>
      </c>
      <c r="N8" s="39" t="s">
        <v>340</v>
      </c>
      <c r="O8" s="39" t="s">
        <v>341</v>
      </c>
      <c r="P8" s="39" t="s">
        <v>327</v>
      </c>
      <c r="Q8" s="39" t="s">
        <v>328</v>
      </c>
      <c r="R8" s="39" t="s">
        <v>329</v>
      </c>
      <c r="S8" s="39" t="s">
        <v>330</v>
      </c>
      <c r="T8" s="39" t="s">
        <v>331</v>
      </c>
      <c r="U8" s="39" t="s">
        <v>329</v>
      </c>
      <c r="V8" s="39" t="s">
        <v>80</v>
      </c>
    </row>
    <row r="9" s="18" customFormat="1" ht="14.25" customHeight="1" spans="2:22">
      <c r="B9" s="11" t="s">
        <v>320</v>
      </c>
      <c r="C9" s="11" t="s">
        <v>342</v>
      </c>
      <c r="D9" s="11" t="s">
        <v>335</v>
      </c>
      <c r="E9" s="402" t="s">
        <v>104</v>
      </c>
      <c r="F9" s="13" t="s">
        <v>47</v>
      </c>
      <c r="G9" s="13" t="s">
        <v>336</v>
      </c>
      <c r="H9" s="39" t="s">
        <v>337</v>
      </c>
      <c r="I9" s="18" t="s">
        <v>338</v>
      </c>
      <c r="J9" s="55" t="s">
        <v>321</v>
      </c>
      <c r="K9" s="39" t="s">
        <v>322</v>
      </c>
      <c r="L9" s="39" t="s">
        <v>323</v>
      </c>
      <c r="M9" s="18" t="s">
        <v>339</v>
      </c>
      <c r="N9" s="39" t="s">
        <v>340</v>
      </c>
      <c r="O9" s="39" t="s">
        <v>341</v>
      </c>
      <c r="P9" s="39" t="s">
        <v>327</v>
      </c>
      <c r="Q9" s="39" t="s">
        <v>328</v>
      </c>
      <c r="R9" s="39" t="s">
        <v>329</v>
      </c>
      <c r="S9" s="39" t="s">
        <v>330</v>
      </c>
      <c r="T9" s="39" t="s">
        <v>331</v>
      </c>
      <c r="U9" s="39" t="s">
        <v>329</v>
      </c>
      <c r="V9" s="39" t="s">
        <v>80</v>
      </c>
    </row>
    <row r="10" s="18" customFormat="1" ht="14.25" customHeight="1" spans="2:22">
      <c r="B10" s="11" t="s">
        <v>320</v>
      </c>
      <c r="C10" s="11" t="s">
        <v>303</v>
      </c>
      <c r="D10" s="11" t="s">
        <v>335</v>
      </c>
      <c r="E10" s="402" t="s">
        <v>103</v>
      </c>
      <c r="F10" s="13" t="s">
        <v>47</v>
      </c>
      <c r="G10" s="13" t="s">
        <v>336</v>
      </c>
      <c r="H10" s="39" t="s">
        <v>337</v>
      </c>
      <c r="I10" s="18" t="s">
        <v>338</v>
      </c>
      <c r="J10" s="55" t="s">
        <v>321</v>
      </c>
      <c r="K10" s="39" t="s">
        <v>322</v>
      </c>
      <c r="L10" s="39" t="s">
        <v>323</v>
      </c>
      <c r="M10" s="18" t="s">
        <v>339</v>
      </c>
      <c r="N10" s="39" t="s">
        <v>340</v>
      </c>
      <c r="O10" s="39" t="s">
        <v>341</v>
      </c>
      <c r="P10" s="39" t="s">
        <v>327</v>
      </c>
      <c r="Q10" s="39" t="s">
        <v>328</v>
      </c>
      <c r="R10" s="39" t="s">
        <v>329</v>
      </c>
      <c r="S10" s="39" t="s">
        <v>330</v>
      </c>
      <c r="T10" s="39" t="s">
        <v>331</v>
      </c>
      <c r="U10" s="39" t="s">
        <v>329</v>
      </c>
      <c r="V10" s="39" t="s">
        <v>80</v>
      </c>
    </row>
    <row r="11" s="18" customFormat="1" ht="14.25" customHeight="1" spans="2:22">
      <c r="B11" s="11" t="s">
        <v>320</v>
      </c>
      <c r="C11" s="11" t="s">
        <v>343</v>
      </c>
      <c r="D11" s="11" t="s">
        <v>335</v>
      </c>
      <c r="E11" s="402" t="s">
        <v>105</v>
      </c>
      <c r="F11" s="13" t="s">
        <v>47</v>
      </c>
      <c r="G11" s="13" t="s">
        <v>336</v>
      </c>
      <c r="H11" s="39" t="s">
        <v>337</v>
      </c>
      <c r="I11" s="18" t="s">
        <v>338</v>
      </c>
      <c r="J11" s="55" t="s">
        <v>321</v>
      </c>
      <c r="K11" s="39" t="s">
        <v>322</v>
      </c>
      <c r="L11" s="39" t="s">
        <v>323</v>
      </c>
      <c r="M11" s="18" t="s">
        <v>339</v>
      </c>
      <c r="N11" s="39" t="s">
        <v>340</v>
      </c>
      <c r="O11" s="39" t="s">
        <v>341</v>
      </c>
      <c r="P11" s="39" t="s">
        <v>327</v>
      </c>
      <c r="Q11" s="39" t="s">
        <v>328</v>
      </c>
      <c r="R11" s="39" t="s">
        <v>329</v>
      </c>
      <c r="S11" s="39" t="s">
        <v>330</v>
      </c>
      <c r="T11" s="39" t="s">
        <v>331</v>
      </c>
      <c r="U11" s="39" t="s">
        <v>329</v>
      </c>
      <c r="V11" s="39" t="s">
        <v>80</v>
      </c>
    </row>
    <row r="12" s="18" customFormat="1" ht="14.25" customHeight="1" spans="3:22">
      <c r="C12" s="48"/>
      <c r="D12" s="18"/>
      <c r="E12" s="49"/>
      <c r="F12" s="18"/>
      <c r="G12" s="13"/>
      <c r="H12" s="18"/>
      <c r="I12" s="18"/>
      <c r="J12" s="18"/>
      <c r="K12" s="18"/>
      <c r="L12" s="18"/>
      <c r="M12" s="18"/>
      <c r="N12" s="39"/>
      <c r="O12" s="39"/>
      <c r="P12" s="18"/>
      <c r="Q12" s="18"/>
      <c r="R12" s="18"/>
      <c r="S12" s="18"/>
      <c r="T12" s="18"/>
      <c r="U12" s="18"/>
      <c r="V12" s="39" t="s">
        <v>80</v>
      </c>
    </row>
    <row r="13" s="1" customFormat="1" ht="14.25" customHeight="1" spans="1:23">
      <c r="A13" s="50"/>
      <c r="B13" s="51"/>
      <c r="C13" s="51"/>
      <c r="D13" s="51"/>
      <c r="E13" s="52"/>
      <c r="F13" s="50"/>
      <c r="G13" s="53"/>
      <c r="H13" s="51"/>
      <c r="I13" s="51"/>
      <c r="J13" s="50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7"/>
      <c r="V13" s="58"/>
      <c r="W13" s="57"/>
    </row>
    <row r="14" s="4" customFormat="1" ht="29.25" customHeight="1" spans="1:23">
      <c r="A14" s="19" t="s">
        <v>291</v>
      </c>
      <c r="B14" s="20"/>
      <c r="C14" s="20"/>
      <c r="D14" s="20"/>
      <c r="E14" s="21"/>
      <c r="F14" s="22"/>
      <c r="G14" s="33"/>
      <c r="H14" s="38"/>
      <c r="I14" s="38"/>
      <c r="J14" s="19" t="s">
        <v>292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  <c r="V14" s="20"/>
      <c r="W14" s="28"/>
    </row>
    <row r="15" s="1" customFormat="1" ht="72.95" customHeight="1" spans="1:23">
      <c r="A15" s="23" t="s">
        <v>344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</sheetData>
  <mergeCells count="18">
    <mergeCell ref="A1:W1"/>
    <mergeCell ref="G2:I2"/>
    <mergeCell ref="J2:L2"/>
    <mergeCell ref="M2:O2"/>
    <mergeCell ref="P2:R2"/>
    <mergeCell ref="S2:U2"/>
    <mergeCell ref="A14:E14"/>
    <mergeCell ref="F14:G14"/>
    <mergeCell ref="J14:U14"/>
    <mergeCell ref="A15:W15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5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A7" sqref="A7:D7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6" t="s">
        <v>346</v>
      </c>
      <c r="B2" s="7" t="s">
        <v>270</v>
      </c>
      <c r="C2" s="7" t="s">
        <v>271</v>
      </c>
      <c r="D2" s="7" t="s">
        <v>272</v>
      </c>
      <c r="E2" s="6" t="s">
        <v>273</v>
      </c>
      <c r="F2" s="7" t="s">
        <v>274</v>
      </c>
      <c r="G2" s="6" t="s">
        <v>347</v>
      </c>
      <c r="H2" s="6" t="s">
        <v>348</v>
      </c>
      <c r="I2" s="6" t="s">
        <v>349</v>
      </c>
      <c r="J2" s="6" t="s">
        <v>348</v>
      </c>
      <c r="K2" s="6" t="s">
        <v>350</v>
      </c>
      <c r="L2" s="6" t="s">
        <v>348</v>
      </c>
      <c r="M2" s="7" t="s">
        <v>314</v>
      </c>
      <c r="N2" s="7" t="s">
        <v>283</v>
      </c>
    </row>
    <row r="3" s="1" customFormat="1" ht="14.25" customHeight="1" spans="1:15">
      <c r="A3" s="35">
        <v>45741</v>
      </c>
      <c r="B3" s="30" t="s">
        <v>351</v>
      </c>
      <c r="C3" s="31" t="s">
        <v>286</v>
      </c>
      <c r="D3" s="12" t="s">
        <v>102</v>
      </c>
      <c r="E3" s="13" t="s">
        <v>47</v>
      </c>
      <c r="F3" s="11" t="s">
        <v>287</v>
      </c>
      <c r="G3" s="36">
        <v>0.333333333333333</v>
      </c>
      <c r="H3" s="37" t="s">
        <v>352</v>
      </c>
      <c r="I3" s="36">
        <v>0.583333333333333</v>
      </c>
      <c r="J3" s="37" t="s">
        <v>352</v>
      </c>
      <c r="K3" s="18"/>
      <c r="L3" s="39"/>
      <c r="M3" s="39"/>
      <c r="N3" s="39" t="s">
        <v>353</v>
      </c>
      <c r="O3" s="39"/>
    </row>
    <row r="4" s="1" customFormat="1" ht="14.25" customHeight="1" spans="1:15">
      <c r="A4" s="35">
        <v>45742</v>
      </c>
      <c r="B4" s="30" t="s">
        <v>354</v>
      </c>
      <c r="C4" s="31" t="s">
        <v>286</v>
      </c>
      <c r="D4" s="401" t="s">
        <v>104</v>
      </c>
      <c r="E4" s="13" t="s">
        <v>47</v>
      </c>
      <c r="F4" s="11" t="s">
        <v>287</v>
      </c>
      <c r="G4" s="36">
        <v>0.375</v>
      </c>
      <c r="H4" s="37" t="s">
        <v>352</v>
      </c>
      <c r="I4" s="36">
        <v>0.604166666666667</v>
      </c>
      <c r="J4" s="37" t="s">
        <v>352</v>
      </c>
      <c r="K4" s="18"/>
      <c r="L4" s="6"/>
      <c r="M4" s="6"/>
      <c r="N4" s="7" t="s">
        <v>355</v>
      </c>
      <c r="O4" s="7"/>
    </row>
    <row r="5" s="1" customFormat="1" ht="14.25" customHeight="1" spans="1:15">
      <c r="A5" s="35">
        <v>45748</v>
      </c>
      <c r="B5" s="30" t="s">
        <v>356</v>
      </c>
      <c r="C5" s="31" t="s">
        <v>286</v>
      </c>
      <c r="D5" s="401" t="s">
        <v>103</v>
      </c>
      <c r="E5" s="13" t="s">
        <v>47</v>
      </c>
      <c r="F5" s="11" t="s">
        <v>287</v>
      </c>
      <c r="G5" s="36">
        <v>0.395833333333333</v>
      </c>
      <c r="H5" s="37" t="s">
        <v>352</v>
      </c>
      <c r="I5" s="36">
        <v>0.625</v>
      </c>
      <c r="J5" s="37" t="s">
        <v>352</v>
      </c>
      <c r="K5" s="18"/>
      <c r="L5" s="39"/>
      <c r="M5" s="39"/>
      <c r="N5" s="39" t="s">
        <v>357</v>
      </c>
      <c r="O5" s="39"/>
    </row>
    <row r="6" s="1" customFormat="1" ht="14.25" customHeight="1" spans="1:15">
      <c r="A6" s="35">
        <v>45750</v>
      </c>
      <c r="B6" s="30" t="s">
        <v>305</v>
      </c>
      <c r="C6" s="31" t="s">
        <v>286</v>
      </c>
      <c r="D6" s="401" t="s">
        <v>105</v>
      </c>
      <c r="E6" s="13" t="s">
        <v>47</v>
      </c>
      <c r="F6" s="11" t="s">
        <v>287</v>
      </c>
      <c r="G6" s="36">
        <v>0.416666666666667</v>
      </c>
      <c r="H6" s="37" t="s">
        <v>352</v>
      </c>
      <c r="I6" s="36">
        <v>0.645833333333334</v>
      </c>
      <c r="J6" s="40" t="s">
        <v>352</v>
      </c>
      <c r="L6" s="41"/>
      <c r="M6" s="18"/>
      <c r="N6" s="39" t="s">
        <v>357</v>
      </c>
      <c r="O6" s="18"/>
    </row>
    <row r="7" s="4" customFormat="1" ht="29.25" customHeight="1" spans="1:14">
      <c r="A7" s="19" t="s">
        <v>291</v>
      </c>
      <c r="B7" s="20"/>
      <c r="C7" s="20"/>
      <c r="D7" s="21"/>
      <c r="E7" s="22"/>
      <c r="F7" s="38"/>
      <c r="G7" s="33"/>
      <c r="H7" s="38"/>
      <c r="I7" s="19" t="s">
        <v>292</v>
      </c>
      <c r="J7" s="20"/>
      <c r="K7" s="20"/>
      <c r="L7" s="20"/>
      <c r="M7" s="20"/>
      <c r="N7" s="28"/>
    </row>
    <row r="8" s="1" customFormat="1" ht="72.95" customHeight="1" spans="1:14">
      <c r="A8" s="23" t="s">
        <v>358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zoomScale="125" zoomScaleNormal="125" workbookViewId="0">
      <selection activeCell="A12" sqref="A12:E12"/>
    </sheetView>
  </sheetViews>
  <sheetFormatPr defaultColWidth="8.1" defaultRowHeight="14.4"/>
  <cols>
    <col min="1" max="1" width="9.79166666666667" style="1" customWidth="1"/>
    <col min="2" max="2" width="8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359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308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360</v>
      </c>
      <c r="H2" s="6" t="s">
        <v>361</v>
      </c>
      <c r="I2" s="6" t="s">
        <v>362</v>
      </c>
      <c r="J2" s="6" t="s">
        <v>363</v>
      </c>
      <c r="K2" s="7" t="s">
        <v>314</v>
      </c>
      <c r="L2" s="7" t="s">
        <v>283</v>
      </c>
    </row>
    <row r="3" s="2" customFormat="1" ht="15.95" customHeight="1" spans="1:12">
      <c r="A3" s="29" t="s">
        <v>364</v>
      </c>
      <c r="B3" s="11" t="s">
        <v>287</v>
      </c>
      <c r="C3" s="30" t="s">
        <v>351</v>
      </c>
      <c r="D3" s="31" t="s">
        <v>286</v>
      </c>
      <c r="E3" s="12" t="s">
        <v>102</v>
      </c>
      <c r="F3" s="13" t="s">
        <v>47</v>
      </c>
      <c r="G3" s="32" t="s">
        <v>365</v>
      </c>
      <c r="H3" s="32" t="s">
        <v>366</v>
      </c>
      <c r="I3" s="32" t="s">
        <v>367</v>
      </c>
      <c r="J3" s="34" t="s">
        <v>368</v>
      </c>
      <c r="K3" s="34" t="s">
        <v>355</v>
      </c>
      <c r="L3" s="34"/>
    </row>
    <row r="4" s="2" customFormat="1" ht="15.95" customHeight="1" spans="1:12">
      <c r="A4" s="29" t="s">
        <v>369</v>
      </c>
      <c r="B4" s="11" t="s">
        <v>287</v>
      </c>
      <c r="C4" s="30" t="s">
        <v>354</v>
      </c>
      <c r="D4" s="31" t="s">
        <v>286</v>
      </c>
      <c r="E4" s="401" t="s">
        <v>104</v>
      </c>
      <c r="F4" s="13" t="s">
        <v>47</v>
      </c>
      <c r="G4" s="32" t="s">
        <v>365</v>
      </c>
      <c r="H4" s="32" t="s">
        <v>366</v>
      </c>
      <c r="I4" s="32" t="s">
        <v>367</v>
      </c>
      <c r="J4" s="34" t="s">
        <v>368</v>
      </c>
      <c r="K4" s="34" t="s">
        <v>355</v>
      </c>
      <c r="L4" s="34"/>
    </row>
    <row r="5" s="2" customFormat="1" ht="15.95" customHeight="1" spans="1:12">
      <c r="A5" s="29" t="s">
        <v>364</v>
      </c>
      <c r="B5" s="11" t="s">
        <v>287</v>
      </c>
      <c r="C5" s="30" t="s">
        <v>356</v>
      </c>
      <c r="D5" s="31" t="s">
        <v>286</v>
      </c>
      <c r="E5" s="401" t="s">
        <v>103</v>
      </c>
      <c r="F5" s="13" t="s">
        <v>47</v>
      </c>
      <c r="G5" s="32" t="s">
        <v>365</v>
      </c>
      <c r="H5" s="32" t="s">
        <v>366</v>
      </c>
      <c r="I5" s="32" t="s">
        <v>367</v>
      </c>
      <c r="J5" s="34" t="s">
        <v>368</v>
      </c>
      <c r="K5" s="34" t="s">
        <v>355</v>
      </c>
      <c r="L5" s="34"/>
    </row>
    <row r="6" s="2" customFormat="1" ht="15.95" customHeight="1" spans="1:12">
      <c r="A6" s="29" t="s">
        <v>370</v>
      </c>
      <c r="B6" s="11" t="s">
        <v>287</v>
      </c>
      <c r="C6" s="30" t="s">
        <v>305</v>
      </c>
      <c r="D6" s="31" t="s">
        <v>286</v>
      </c>
      <c r="E6" s="401" t="s">
        <v>105</v>
      </c>
      <c r="F6" s="13" t="s">
        <v>47</v>
      </c>
      <c r="G6" s="32" t="s">
        <v>365</v>
      </c>
      <c r="H6" s="32" t="s">
        <v>366</v>
      </c>
      <c r="I6" s="32" t="s">
        <v>367</v>
      </c>
      <c r="J6" s="34" t="s">
        <v>368</v>
      </c>
      <c r="K6" s="34" t="s">
        <v>355</v>
      </c>
      <c r="L6" s="29"/>
    </row>
    <row r="7" s="2" customFormat="1" ht="15.95" customHeight="1" spans="1:12">
      <c r="A7" s="29" t="s">
        <v>369</v>
      </c>
      <c r="B7" s="11" t="s">
        <v>320</v>
      </c>
      <c r="C7" s="30" t="s">
        <v>371</v>
      </c>
      <c r="D7" s="31" t="s">
        <v>335</v>
      </c>
      <c r="E7" s="12" t="s">
        <v>102</v>
      </c>
      <c r="F7" s="13" t="s">
        <v>47</v>
      </c>
      <c r="G7" s="32" t="s">
        <v>365</v>
      </c>
      <c r="H7" s="32" t="s">
        <v>366</v>
      </c>
      <c r="I7" s="32" t="s">
        <v>367</v>
      </c>
      <c r="J7" s="34" t="s">
        <v>368</v>
      </c>
      <c r="K7" s="34" t="s">
        <v>355</v>
      </c>
      <c r="L7" s="29"/>
    </row>
    <row r="8" s="2" customFormat="1" ht="15.95" customHeight="1" spans="1:12">
      <c r="A8" s="29" t="s">
        <v>364</v>
      </c>
      <c r="B8" s="11" t="s">
        <v>320</v>
      </c>
      <c r="C8" s="30" t="s">
        <v>372</v>
      </c>
      <c r="D8" s="31" t="s">
        <v>335</v>
      </c>
      <c r="E8" s="401" t="s">
        <v>104</v>
      </c>
      <c r="F8" s="13" t="s">
        <v>47</v>
      </c>
      <c r="G8" s="32" t="s">
        <v>365</v>
      </c>
      <c r="H8" s="32" t="s">
        <v>366</v>
      </c>
      <c r="I8" s="32" t="s">
        <v>367</v>
      </c>
      <c r="J8" s="34" t="s">
        <v>368</v>
      </c>
      <c r="K8" s="34" t="s">
        <v>355</v>
      </c>
      <c r="L8" s="29"/>
    </row>
    <row r="9" s="2" customFormat="1" ht="15.95" customHeight="1" spans="1:12">
      <c r="A9" s="29" t="s">
        <v>370</v>
      </c>
      <c r="B9" s="11" t="s">
        <v>320</v>
      </c>
      <c r="C9" s="30" t="s">
        <v>373</v>
      </c>
      <c r="D9" s="31" t="s">
        <v>335</v>
      </c>
      <c r="E9" s="401" t="s">
        <v>103</v>
      </c>
      <c r="F9" s="13" t="s">
        <v>47</v>
      </c>
      <c r="G9" s="32" t="s">
        <v>365</v>
      </c>
      <c r="H9" s="32" t="s">
        <v>366</v>
      </c>
      <c r="I9" s="32" t="s">
        <v>367</v>
      </c>
      <c r="J9" s="34" t="s">
        <v>368</v>
      </c>
      <c r="K9" s="34" t="s">
        <v>355</v>
      </c>
      <c r="L9" s="29"/>
    </row>
    <row r="10" s="2" customFormat="1" ht="15.95" customHeight="1" spans="1:12">
      <c r="A10" s="29" t="s">
        <v>364</v>
      </c>
      <c r="B10" s="11" t="s">
        <v>320</v>
      </c>
      <c r="C10" s="30" t="s">
        <v>303</v>
      </c>
      <c r="D10" s="31" t="s">
        <v>335</v>
      </c>
      <c r="E10" s="401" t="s">
        <v>105</v>
      </c>
      <c r="F10" s="13" t="s">
        <v>47</v>
      </c>
      <c r="G10" s="32" t="s">
        <v>365</v>
      </c>
      <c r="H10" s="32" t="s">
        <v>366</v>
      </c>
      <c r="I10" s="32" t="s">
        <v>367</v>
      </c>
      <c r="J10" s="34" t="s">
        <v>368</v>
      </c>
      <c r="K10" s="34" t="s">
        <v>355</v>
      </c>
      <c r="L10" s="29"/>
    </row>
    <row r="11" s="2" customFormat="1" ht="15.95" customHeight="1" spans="1:12">
      <c r="A11" s="29"/>
      <c r="B11" s="11"/>
      <c r="C11" s="30"/>
      <c r="D11" s="31"/>
      <c r="E11" s="12"/>
      <c r="F11" s="13"/>
      <c r="G11" s="32"/>
      <c r="H11" s="32"/>
      <c r="I11" s="32"/>
      <c r="J11" s="34"/>
      <c r="K11" s="34"/>
      <c r="L11" s="29"/>
    </row>
    <row r="12" s="4" customFormat="1" ht="29.25" customHeight="1" spans="1:12">
      <c r="A12" s="19" t="s">
        <v>291</v>
      </c>
      <c r="B12" s="20"/>
      <c r="C12" s="20"/>
      <c r="D12" s="20"/>
      <c r="E12" s="21"/>
      <c r="F12" s="22"/>
      <c r="G12" s="33"/>
      <c r="H12" s="19" t="s">
        <v>292</v>
      </c>
      <c r="I12" s="20"/>
      <c r="J12" s="20"/>
      <c r="K12" s="20"/>
      <c r="L12" s="28"/>
    </row>
    <row r="13" s="1" customFormat="1" ht="72.95" customHeight="1" spans="1:12">
      <c r="A13" s="23" t="s">
        <v>374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K11" sqref="K11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375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269</v>
      </c>
      <c r="B2" s="7" t="s">
        <v>274</v>
      </c>
      <c r="C2" s="7" t="s">
        <v>315</v>
      </c>
      <c r="D2" s="7" t="s">
        <v>272</v>
      </c>
      <c r="E2" s="7" t="s">
        <v>273</v>
      </c>
      <c r="F2" s="6" t="s">
        <v>376</v>
      </c>
      <c r="G2" s="6" t="s">
        <v>296</v>
      </c>
      <c r="H2" s="8" t="s">
        <v>297</v>
      </c>
      <c r="I2" s="25" t="s">
        <v>299</v>
      </c>
    </row>
    <row r="3" s="2" customFormat="1" ht="18" customHeight="1" spans="1:9">
      <c r="A3" s="6"/>
      <c r="B3" s="9"/>
      <c r="C3" s="9"/>
      <c r="D3" s="9"/>
      <c r="E3" s="9"/>
      <c r="F3" s="6" t="s">
        <v>377</v>
      </c>
      <c r="G3" s="6" t="s">
        <v>300</v>
      </c>
      <c r="H3" s="10"/>
      <c r="I3" s="26"/>
    </row>
    <row r="4" s="3" customFormat="1" ht="18" customHeight="1" spans="1:9">
      <c r="A4" s="11">
        <v>1</v>
      </c>
      <c r="B4" s="11" t="s">
        <v>378</v>
      </c>
      <c r="C4" s="12" t="s">
        <v>331</v>
      </c>
      <c r="D4" s="12" t="s">
        <v>102</v>
      </c>
      <c r="E4" s="13" t="s">
        <v>47</v>
      </c>
      <c r="F4" s="14">
        <v>0.006</v>
      </c>
      <c r="G4" s="14">
        <v>-0.01</v>
      </c>
      <c r="H4" s="15">
        <f>SUM(F4:G4)</f>
        <v>-0.004</v>
      </c>
      <c r="I4" s="11"/>
    </row>
    <row r="5" s="3" customFormat="1" ht="18" customHeight="1" spans="1:9">
      <c r="A5" s="11">
        <v>2</v>
      </c>
      <c r="B5" s="11" t="s">
        <v>378</v>
      </c>
      <c r="C5" s="12" t="s">
        <v>331</v>
      </c>
      <c r="D5" s="401" t="s">
        <v>104</v>
      </c>
      <c r="E5" s="13" t="s">
        <v>47</v>
      </c>
      <c r="F5" s="14">
        <v>-0.007</v>
      </c>
      <c r="G5" s="14">
        <v>-0.008</v>
      </c>
      <c r="H5" s="15">
        <f t="shared" ref="H5:H11" si="0">SUM(F5:G5)</f>
        <v>-0.015</v>
      </c>
      <c r="I5" s="11"/>
    </row>
    <row r="6" s="3" customFormat="1" ht="18" customHeight="1" spans="1:9">
      <c r="A6" s="11">
        <v>3</v>
      </c>
      <c r="B6" s="11" t="s">
        <v>378</v>
      </c>
      <c r="C6" s="12" t="s">
        <v>331</v>
      </c>
      <c r="D6" s="401" t="s">
        <v>103</v>
      </c>
      <c r="E6" s="13" t="s">
        <v>47</v>
      </c>
      <c r="F6" s="14">
        <v>0.006</v>
      </c>
      <c r="G6" s="14">
        <v>-0.01</v>
      </c>
      <c r="H6" s="15">
        <f t="shared" si="0"/>
        <v>-0.004</v>
      </c>
      <c r="I6" s="11"/>
    </row>
    <row r="7" s="3" customFormat="1" ht="18" customHeight="1" spans="1:9">
      <c r="A7" s="11">
        <v>4</v>
      </c>
      <c r="B7" s="11" t="s">
        <v>378</v>
      </c>
      <c r="C7" s="12" t="s">
        <v>331</v>
      </c>
      <c r="D7" s="401" t="s">
        <v>105</v>
      </c>
      <c r="E7" s="13" t="s">
        <v>47</v>
      </c>
      <c r="F7" s="14">
        <v>-0.006</v>
      </c>
      <c r="G7" s="14">
        <v>-0.008</v>
      </c>
      <c r="H7" s="15">
        <f t="shared" si="0"/>
        <v>-0.014</v>
      </c>
      <c r="I7" s="11"/>
    </row>
    <row r="8" s="3" customFormat="1" ht="18" customHeight="1" spans="1:9">
      <c r="A8" s="11">
        <v>5</v>
      </c>
      <c r="B8" s="11" t="s">
        <v>378</v>
      </c>
      <c r="C8" s="17" t="s">
        <v>328</v>
      </c>
      <c r="D8" s="12" t="s">
        <v>102</v>
      </c>
      <c r="E8" s="13" t="s">
        <v>47</v>
      </c>
      <c r="F8" s="14">
        <v>0.006</v>
      </c>
      <c r="G8" s="14">
        <v>-0.01</v>
      </c>
      <c r="H8" s="15">
        <f t="shared" si="0"/>
        <v>-0.004</v>
      </c>
      <c r="I8" s="11"/>
    </row>
    <row r="9" s="3" customFormat="1" ht="18" customHeight="1" spans="1:9">
      <c r="A9" s="11">
        <v>6</v>
      </c>
      <c r="B9" s="11" t="s">
        <v>378</v>
      </c>
      <c r="C9" s="17" t="s">
        <v>328</v>
      </c>
      <c r="D9" s="401" t="s">
        <v>104</v>
      </c>
      <c r="E9" s="13" t="s">
        <v>47</v>
      </c>
      <c r="F9" s="14">
        <v>-0.008</v>
      </c>
      <c r="G9" s="14">
        <v>-0.008</v>
      </c>
      <c r="H9" s="15">
        <f t="shared" si="0"/>
        <v>-0.016</v>
      </c>
      <c r="I9" s="11"/>
    </row>
    <row r="10" s="3" customFormat="1" ht="18" customHeight="1" spans="1:9">
      <c r="A10" s="11">
        <v>7</v>
      </c>
      <c r="B10" s="11" t="s">
        <v>378</v>
      </c>
      <c r="C10" s="17" t="s">
        <v>328</v>
      </c>
      <c r="D10" s="401" t="s">
        <v>103</v>
      </c>
      <c r="E10" s="13" t="s">
        <v>47</v>
      </c>
      <c r="F10" s="14">
        <v>0.006</v>
      </c>
      <c r="G10" s="14">
        <v>-0.01</v>
      </c>
      <c r="H10" s="15">
        <f t="shared" si="0"/>
        <v>-0.004</v>
      </c>
      <c r="I10" s="27"/>
    </row>
    <row r="11" s="3" customFormat="1" ht="18" customHeight="1" spans="1:9">
      <c r="A11" s="11">
        <v>8</v>
      </c>
      <c r="B11" s="11" t="s">
        <v>378</v>
      </c>
      <c r="C11" s="17" t="s">
        <v>328</v>
      </c>
      <c r="D11" s="401" t="s">
        <v>105</v>
      </c>
      <c r="E11" s="13" t="s">
        <v>47</v>
      </c>
      <c r="F11" s="14">
        <v>0.006</v>
      </c>
      <c r="G11" s="14">
        <v>-0.01</v>
      </c>
      <c r="H11" s="15">
        <f t="shared" si="0"/>
        <v>-0.004</v>
      </c>
      <c r="I11" s="27"/>
    </row>
    <row r="12" s="1" customFormat="1" ht="18" customHeight="1" spans="1:9">
      <c r="A12" s="18"/>
      <c r="B12" s="18"/>
      <c r="C12" s="18"/>
      <c r="D12" s="18"/>
      <c r="E12" s="18"/>
      <c r="F12" s="18"/>
      <c r="G12" s="18"/>
      <c r="H12" s="18"/>
      <c r="I12" s="18"/>
    </row>
    <row r="13" s="4" customFormat="1" ht="29.25" customHeight="1" spans="1:9">
      <c r="A13" s="19" t="s">
        <v>291</v>
      </c>
      <c r="B13" s="20"/>
      <c r="C13" s="20"/>
      <c r="D13" s="21"/>
      <c r="E13" s="22"/>
      <c r="F13" s="19" t="s">
        <v>292</v>
      </c>
      <c r="G13" s="20"/>
      <c r="H13" s="21"/>
      <c r="I13" s="28"/>
    </row>
    <row r="14" s="1" customFormat="1" ht="51.95" customHeight="1" spans="1:9">
      <c r="A14" s="23" t="s">
        <v>379</v>
      </c>
      <c r="B14" s="23"/>
      <c r="C14" s="24"/>
      <c r="D14" s="24"/>
      <c r="E14" s="24"/>
      <c r="F14" s="24"/>
      <c r="G14" s="24"/>
      <c r="H14" s="24"/>
      <c r="I14" s="24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0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66" t="s">
        <v>19</v>
      </c>
      <c r="C2" s="367"/>
      <c r="D2" s="367"/>
      <c r="E2" s="367"/>
      <c r="F2" s="367"/>
      <c r="G2" s="367"/>
      <c r="H2" s="367"/>
      <c r="I2" s="382"/>
    </row>
    <row r="3" ht="28" customHeight="1" spans="2:9">
      <c r="B3" s="368"/>
      <c r="C3" s="369"/>
      <c r="D3" s="370" t="s">
        <v>20</v>
      </c>
      <c r="E3" s="371"/>
      <c r="F3" s="372" t="s">
        <v>21</v>
      </c>
      <c r="G3" s="373"/>
      <c r="H3" s="370" t="s">
        <v>22</v>
      </c>
      <c r="I3" s="383"/>
    </row>
    <row r="4" ht="28" customHeight="1" spans="2:9">
      <c r="B4" s="368" t="s">
        <v>23</v>
      </c>
      <c r="C4" s="369" t="s">
        <v>24</v>
      </c>
      <c r="D4" s="369" t="s">
        <v>25</v>
      </c>
      <c r="E4" s="369" t="s">
        <v>26</v>
      </c>
      <c r="F4" s="374" t="s">
        <v>25</v>
      </c>
      <c r="G4" s="374" t="s">
        <v>26</v>
      </c>
      <c r="H4" s="369" t="s">
        <v>25</v>
      </c>
      <c r="I4" s="384" t="s">
        <v>26</v>
      </c>
    </row>
    <row r="5" ht="28" customHeight="1" spans="2:9">
      <c r="B5" s="375" t="s">
        <v>27</v>
      </c>
      <c r="C5" s="376">
        <v>13</v>
      </c>
      <c r="D5" s="376">
        <v>0</v>
      </c>
      <c r="E5" s="376">
        <v>1</v>
      </c>
      <c r="F5" s="377">
        <v>0</v>
      </c>
      <c r="G5" s="377">
        <v>1</v>
      </c>
      <c r="H5" s="376">
        <v>1</v>
      </c>
      <c r="I5" s="385">
        <v>2</v>
      </c>
    </row>
    <row r="6" ht="28" customHeight="1" spans="2:9">
      <c r="B6" s="375" t="s">
        <v>28</v>
      </c>
      <c r="C6" s="376">
        <v>20</v>
      </c>
      <c r="D6" s="376">
        <v>0</v>
      </c>
      <c r="E6" s="376">
        <v>1</v>
      </c>
      <c r="F6" s="377">
        <v>1</v>
      </c>
      <c r="G6" s="377">
        <v>2</v>
      </c>
      <c r="H6" s="376">
        <v>2</v>
      </c>
      <c r="I6" s="385">
        <v>3</v>
      </c>
    </row>
    <row r="7" ht="28" customHeight="1" spans="2:9">
      <c r="B7" s="375" t="s">
        <v>29</v>
      </c>
      <c r="C7" s="376">
        <v>32</v>
      </c>
      <c r="D7" s="376">
        <v>0</v>
      </c>
      <c r="E7" s="376">
        <v>1</v>
      </c>
      <c r="F7" s="377">
        <v>2</v>
      </c>
      <c r="G7" s="377">
        <v>3</v>
      </c>
      <c r="H7" s="376">
        <v>3</v>
      </c>
      <c r="I7" s="385">
        <v>4</v>
      </c>
    </row>
    <row r="8" ht="28" customHeight="1" spans="2:9">
      <c r="B8" s="375" t="s">
        <v>30</v>
      </c>
      <c r="C8" s="376">
        <v>50</v>
      </c>
      <c r="D8" s="376">
        <v>1</v>
      </c>
      <c r="E8" s="376">
        <v>2</v>
      </c>
      <c r="F8" s="377">
        <v>3</v>
      </c>
      <c r="G8" s="377">
        <v>4</v>
      </c>
      <c r="H8" s="376">
        <v>5</v>
      </c>
      <c r="I8" s="385">
        <v>6</v>
      </c>
    </row>
    <row r="9" ht="28" customHeight="1" spans="2:9">
      <c r="B9" s="375" t="s">
        <v>31</v>
      </c>
      <c r="C9" s="376">
        <v>80</v>
      </c>
      <c r="D9" s="376">
        <v>2</v>
      </c>
      <c r="E9" s="376">
        <v>3</v>
      </c>
      <c r="F9" s="377">
        <v>5</v>
      </c>
      <c r="G9" s="377">
        <v>6</v>
      </c>
      <c r="H9" s="376">
        <v>7</v>
      </c>
      <c r="I9" s="385">
        <v>8</v>
      </c>
    </row>
    <row r="10" ht="28" customHeight="1" spans="2:9">
      <c r="B10" s="375" t="s">
        <v>32</v>
      </c>
      <c r="C10" s="376">
        <v>125</v>
      </c>
      <c r="D10" s="376">
        <v>3</v>
      </c>
      <c r="E10" s="376">
        <v>4</v>
      </c>
      <c r="F10" s="377">
        <v>7</v>
      </c>
      <c r="G10" s="377">
        <v>8</v>
      </c>
      <c r="H10" s="376">
        <v>10</v>
      </c>
      <c r="I10" s="385">
        <v>11</v>
      </c>
    </row>
    <row r="11" ht="28" customHeight="1" spans="2:9">
      <c r="B11" s="375" t="s">
        <v>33</v>
      </c>
      <c r="C11" s="376">
        <v>200</v>
      </c>
      <c r="D11" s="376">
        <v>5</v>
      </c>
      <c r="E11" s="376">
        <v>6</v>
      </c>
      <c r="F11" s="377">
        <v>10</v>
      </c>
      <c r="G11" s="377">
        <v>11</v>
      </c>
      <c r="H11" s="376">
        <v>14</v>
      </c>
      <c r="I11" s="385">
        <v>15</v>
      </c>
    </row>
    <row r="12" ht="28" customHeight="1" spans="2:9">
      <c r="B12" s="378" t="s">
        <v>34</v>
      </c>
      <c r="C12" s="379">
        <v>315</v>
      </c>
      <c r="D12" s="379">
        <v>7</v>
      </c>
      <c r="E12" s="379">
        <v>8</v>
      </c>
      <c r="F12" s="380">
        <v>14</v>
      </c>
      <c r="G12" s="380">
        <v>15</v>
      </c>
      <c r="H12" s="379">
        <v>21</v>
      </c>
      <c r="I12" s="386">
        <v>22</v>
      </c>
    </row>
    <row r="14" spans="2:4">
      <c r="B14" s="381" t="s">
        <v>35</v>
      </c>
      <c r="C14" s="381"/>
      <c r="D14" s="3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view="pageBreakPreview" zoomScaleNormal="125" workbookViewId="0">
      <selection activeCell="L13" sqref="L13"/>
    </sheetView>
  </sheetViews>
  <sheetFormatPr defaultColWidth="10.3333333333333" defaultRowHeight="16.5" customHeight="1"/>
  <cols>
    <col min="1" max="1" width="11.7" style="192" customWidth="1"/>
    <col min="2" max="9" width="10.3333333333333" style="192"/>
    <col min="10" max="10" width="8.83333333333333" style="192" customWidth="1"/>
    <col min="11" max="11" width="12" style="192" customWidth="1"/>
    <col min="12" max="16384" width="10.3333333333333" style="192"/>
  </cols>
  <sheetData>
    <row r="1" ht="21.15" spans="1:11">
      <c r="A1" s="295" t="s">
        <v>36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ht="16.35" spans="1:11">
      <c r="A2" s="194" t="s">
        <v>37</v>
      </c>
      <c r="B2" s="195" t="s">
        <v>38</v>
      </c>
      <c r="C2" s="195"/>
      <c r="D2" s="196" t="s">
        <v>39</v>
      </c>
      <c r="E2" s="196"/>
      <c r="F2" s="195" t="s">
        <v>40</v>
      </c>
      <c r="G2" s="195"/>
      <c r="H2" s="197" t="s">
        <v>41</v>
      </c>
      <c r="I2" s="272" t="s">
        <v>42</v>
      </c>
      <c r="J2" s="272"/>
      <c r="K2" s="273"/>
    </row>
    <row r="3" ht="15.6" spans="1:11">
      <c r="A3" s="198" t="s">
        <v>43</v>
      </c>
      <c r="B3" s="199"/>
      <c r="C3" s="200"/>
      <c r="D3" s="201" t="s">
        <v>44</v>
      </c>
      <c r="E3" s="202"/>
      <c r="F3" s="202"/>
      <c r="G3" s="203"/>
      <c r="H3" s="201" t="s">
        <v>45</v>
      </c>
      <c r="I3" s="202"/>
      <c r="J3" s="202"/>
      <c r="K3" s="203"/>
    </row>
    <row r="4" ht="48" customHeight="1" spans="1:11">
      <c r="A4" s="204" t="s">
        <v>46</v>
      </c>
      <c r="B4" s="205" t="s">
        <v>47</v>
      </c>
      <c r="C4" s="206"/>
      <c r="D4" s="204" t="s">
        <v>48</v>
      </c>
      <c r="E4" s="207"/>
      <c r="F4" s="208" t="s">
        <v>49</v>
      </c>
      <c r="G4" s="209"/>
      <c r="H4" s="204" t="s">
        <v>50</v>
      </c>
      <c r="I4" s="207"/>
      <c r="J4" s="232" t="s">
        <v>51</v>
      </c>
      <c r="K4" s="274" t="s">
        <v>52</v>
      </c>
    </row>
    <row r="5" ht="15.6" spans="1:11">
      <c r="A5" s="210" t="s">
        <v>53</v>
      </c>
      <c r="B5" s="97" t="s">
        <v>54</v>
      </c>
      <c r="C5" s="97"/>
      <c r="D5" s="204" t="s">
        <v>55</v>
      </c>
      <c r="E5" s="207"/>
      <c r="F5" s="296">
        <v>45718</v>
      </c>
      <c r="G5" s="297"/>
      <c r="H5" s="204" t="s">
        <v>56</v>
      </c>
      <c r="I5" s="207"/>
      <c r="J5" s="232" t="s">
        <v>51</v>
      </c>
      <c r="K5" s="274" t="s">
        <v>52</v>
      </c>
    </row>
    <row r="6" ht="15.6" spans="1:11">
      <c r="A6" s="204" t="s">
        <v>57</v>
      </c>
      <c r="B6" s="298">
        <v>4</v>
      </c>
      <c r="C6" s="299">
        <v>6</v>
      </c>
      <c r="D6" s="210" t="s">
        <v>58</v>
      </c>
      <c r="E6" s="234"/>
      <c r="F6" s="296">
        <v>45797</v>
      </c>
      <c r="G6" s="297"/>
      <c r="H6" s="204" t="s">
        <v>59</v>
      </c>
      <c r="I6" s="207"/>
      <c r="J6" s="232" t="s">
        <v>51</v>
      </c>
      <c r="K6" s="274" t="s">
        <v>52</v>
      </c>
    </row>
    <row r="7" ht="15.6" spans="1:11">
      <c r="A7" s="204" t="s">
        <v>60</v>
      </c>
      <c r="B7" s="215">
        <v>15482</v>
      </c>
      <c r="C7" s="216"/>
      <c r="D7" s="210" t="s">
        <v>61</v>
      </c>
      <c r="E7" s="233"/>
      <c r="F7" s="296">
        <v>45805</v>
      </c>
      <c r="G7" s="297"/>
      <c r="H7" s="204" t="s">
        <v>62</v>
      </c>
      <c r="I7" s="207"/>
      <c r="J7" s="232" t="s">
        <v>51</v>
      </c>
      <c r="K7" s="274" t="s">
        <v>52</v>
      </c>
    </row>
    <row r="8" ht="46" customHeight="1" spans="1:11">
      <c r="A8" s="218" t="s">
        <v>63</v>
      </c>
      <c r="B8" s="219" t="s">
        <v>64</v>
      </c>
      <c r="C8" s="220"/>
      <c r="D8" s="221" t="s">
        <v>65</v>
      </c>
      <c r="E8" s="222"/>
      <c r="F8" s="300">
        <v>45812</v>
      </c>
      <c r="G8" s="301"/>
      <c r="H8" s="221" t="s">
        <v>66</v>
      </c>
      <c r="I8" s="222"/>
      <c r="J8" s="243" t="s">
        <v>51</v>
      </c>
      <c r="K8" s="283" t="s">
        <v>52</v>
      </c>
    </row>
    <row r="9" ht="16.35" spans="1:11">
      <c r="A9" s="302" t="s">
        <v>67</v>
      </c>
      <c r="B9" s="303"/>
      <c r="C9" s="303"/>
      <c r="D9" s="303"/>
      <c r="E9" s="303"/>
      <c r="F9" s="303"/>
      <c r="G9" s="303"/>
      <c r="H9" s="303"/>
      <c r="I9" s="303"/>
      <c r="J9" s="303"/>
      <c r="K9" s="348"/>
    </row>
    <row r="10" ht="16.35" spans="1:11">
      <c r="A10" s="304" t="s">
        <v>68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9"/>
    </row>
    <row r="11" ht="15.6" spans="1:11">
      <c r="A11" s="306" t="s">
        <v>69</v>
      </c>
      <c r="B11" s="307" t="s">
        <v>70</v>
      </c>
      <c r="C11" s="308" t="s">
        <v>71</v>
      </c>
      <c r="D11" s="309"/>
      <c r="E11" s="310" t="s">
        <v>72</v>
      </c>
      <c r="F11" s="307" t="s">
        <v>70</v>
      </c>
      <c r="G11" s="308" t="s">
        <v>71</v>
      </c>
      <c r="H11" s="308" t="s">
        <v>73</v>
      </c>
      <c r="I11" s="310" t="s">
        <v>74</v>
      </c>
      <c r="J11" s="307" t="s">
        <v>70</v>
      </c>
      <c r="K11" s="350" t="s">
        <v>71</v>
      </c>
    </row>
    <row r="12" ht="15.6" spans="1:11">
      <c r="A12" s="210" t="s">
        <v>75</v>
      </c>
      <c r="B12" s="231" t="s">
        <v>70</v>
      </c>
      <c r="C12" s="232" t="s">
        <v>71</v>
      </c>
      <c r="D12" s="233"/>
      <c r="E12" s="234" t="s">
        <v>76</v>
      </c>
      <c r="F12" s="231" t="s">
        <v>70</v>
      </c>
      <c r="G12" s="232" t="s">
        <v>71</v>
      </c>
      <c r="H12" s="232" t="s">
        <v>73</v>
      </c>
      <c r="I12" s="234" t="s">
        <v>77</v>
      </c>
      <c r="J12" s="231" t="s">
        <v>70</v>
      </c>
      <c r="K12" s="274" t="s">
        <v>71</v>
      </c>
    </row>
    <row r="13" ht="15.6" spans="1:11">
      <c r="A13" s="210" t="s">
        <v>78</v>
      </c>
      <c r="B13" s="231" t="s">
        <v>70</v>
      </c>
      <c r="C13" s="232" t="s">
        <v>71</v>
      </c>
      <c r="D13" s="233"/>
      <c r="E13" s="234" t="s">
        <v>79</v>
      </c>
      <c r="F13" s="232" t="s">
        <v>80</v>
      </c>
      <c r="G13" s="232" t="s">
        <v>81</v>
      </c>
      <c r="H13" s="232" t="s">
        <v>73</v>
      </c>
      <c r="I13" s="234" t="s">
        <v>82</v>
      </c>
      <c r="J13" s="231" t="s">
        <v>70</v>
      </c>
      <c r="K13" s="274" t="s">
        <v>71</v>
      </c>
    </row>
    <row r="14" ht="16.35" spans="1:11">
      <c r="A14" s="221" t="s">
        <v>83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6"/>
    </row>
    <row r="15" ht="16.35" spans="1:11">
      <c r="A15" s="304" t="s">
        <v>84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9"/>
    </row>
    <row r="16" ht="15.6" spans="1:11">
      <c r="A16" s="311" t="s">
        <v>85</v>
      </c>
      <c r="B16" s="308" t="s">
        <v>80</v>
      </c>
      <c r="C16" s="308" t="s">
        <v>81</v>
      </c>
      <c r="D16" s="312"/>
      <c r="E16" s="313" t="s">
        <v>86</v>
      </c>
      <c r="F16" s="308" t="s">
        <v>80</v>
      </c>
      <c r="G16" s="308" t="s">
        <v>81</v>
      </c>
      <c r="H16" s="314"/>
      <c r="I16" s="313" t="s">
        <v>87</v>
      </c>
      <c r="J16" s="308" t="s">
        <v>80</v>
      </c>
      <c r="K16" s="350" t="s">
        <v>81</v>
      </c>
    </row>
    <row r="17" customHeight="1" spans="1:22">
      <c r="A17" s="214" t="s">
        <v>88</v>
      </c>
      <c r="B17" s="232" t="s">
        <v>80</v>
      </c>
      <c r="C17" s="232" t="s">
        <v>81</v>
      </c>
      <c r="D17" s="315"/>
      <c r="E17" s="250" t="s">
        <v>89</v>
      </c>
      <c r="F17" s="232" t="s">
        <v>80</v>
      </c>
      <c r="G17" s="232" t="s">
        <v>81</v>
      </c>
      <c r="H17" s="316"/>
      <c r="I17" s="250" t="s">
        <v>90</v>
      </c>
      <c r="J17" s="232" t="s">
        <v>80</v>
      </c>
      <c r="K17" s="274" t="s">
        <v>81</v>
      </c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</row>
    <row r="18" ht="18" customHeight="1" spans="1:11">
      <c r="A18" s="317" t="s">
        <v>91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2"/>
    </row>
    <row r="19" s="294" customFormat="1" ht="18" customHeight="1" spans="1:11">
      <c r="A19" s="304" t="s">
        <v>92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9"/>
    </row>
    <row r="20" customHeight="1" spans="1:11">
      <c r="A20" s="319" t="s">
        <v>93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3"/>
    </row>
    <row r="21" ht="21.75" customHeight="1" spans="1:11">
      <c r="A21" s="321" t="s">
        <v>94</v>
      </c>
      <c r="B21" s="250" t="s">
        <v>95</v>
      </c>
      <c r="C21" s="250" t="s">
        <v>96</v>
      </c>
      <c r="D21" s="250" t="s">
        <v>97</v>
      </c>
      <c r="E21" s="250" t="s">
        <v>98</v>
      </c>
      <c r="F21" s="250" t="s">
        <v>99</v>
      </c>
      <c r="G21" s="250" t="s">
        <v>100</v>
      </c>
      <c r="H21" s="250"/>
      <c r="I21" s="250"/>
      <c r="J21" s="250"/>
      <c r="K21" s="285" t="s">
        <v>101</v>
      </c>
    </row>
    <row r="22" customHeight="1" spans="1:11">
      <c r="A22" s="400" t="s">
        <v>102</v>
      </c>
      <c r="B22" s="323">
        <v>1</v>
      </c>
      <c r="C22" s="323">
        <v>1</v>
      </c>
      <c r="D22" s="323">
        <v>1</v>
      </c>
      <c r="E22" s="323">
        <v>1</v>
      </c>
      <c r="F22" s="323">
        <v>1</v>
      </c>
      <c r="G22" s="323">
        <v>1</v>
      </c>
      <c r="H22" s="323"/>
      <c r="I22" s="323"/>
      <c r="J22" s="323"/>
      <c r="K22" s="354"/>
    </row>
    <row r="23" customHeight="1" spans="1:11">
      <c r="A23" s="400" t="s">
        <v>103</v>
      </c>
      <c r="B23" s="323">
        <v>1</v>
      </c>
      <c r="C23" s="323">
        <v>1</v>
      </c>
      <c r="D23" s="323">
        <v>1</v>
      </c>
      <c r="E23" s="323">
        <v>1</v>
      </c>
      <c r="F23" s="323">
        <v>1</v>
      </c>
      <c r="G23" s="323">
        <v>1</v>
      </c>
      <c r="H23" s="323"/>
      <c r="I23" s="323"/>
      <c r="J23" s="323"/>
      <c r="K23" s="354"/>
    </row>
    <row r="24" customHeight="1" spans="1:11">
      <c r="A24" s="400" t="s">
        <v>104</v>
      </c>
      <c r="B24" s="323">
        <v>1</v>
      </c>
      <c r="C24" s="323">
        <v>1</v>
      </c>
      <c r="D24" s="323">
        <v>1</v>
      </c>
      <c r="E24" s="323">
        <v>1</v>
      </c>
      <c r="F24" s="323">
        <v>1</v>
      </c>
      <c r="G24" s="323">
        <v>1</v>
      </c>
      <c r="H24" s="323"/>
      <c r="I24" s="323"/>
      <c r="J24" s="323"/>
      <c r="K24" s="354"/>
    </row>
    <row r="25" customHeight="1" spans="1:11">
      <c r="A25" s="400" t="s">
        <v>105</v>
      </c>
      <c r="B25" s="323">
        <v>1</v>
      </c>
      <c r="C25" s="323">
        <v>1</v>
      </c>
      <c r="D25" s="323">
        <v>1</v>
      </c>
      <c r="E25" s="323">
        <v>1</v>
      </c>
      <c r="F25" s="323">
        <v>1</v>
      </c>
      <c r="G25" s="323">
        <v>1</v>
      </c>
      <c r="H25" s="323"/>
      <c r="I25" s="323"/>
      <c r="J25" s="323"/>
      <c r="K25" s="354"/>
    </row>
    <row r="26" customHeight="1" spans="1:11">
      <c r="A26" s="217"/>
      <c r="B26" s="323"/>
      <c r="C26" s="323"/>
      <c r="D26" s="323"/>
      <c r="E26" s="323"/>
      <c r="F26" s="323"/>
      <c r="G26" s="323"/>
      <c r="H26" s="323"/>
      <c r="I26" s="323"/>
      <c r="J26" s="323"/>
      <c r="K26" s="355"/>
    </row>
    <row r="27" customHeight="1" spans="1:11">
      <c r="A27" s="217"/>
      <c r="B27" s="323"/>
      <c r="C27" s="323"/>
      <c r="D27" s="323"/>
      <c r="E27" s="323"/>
      <c r="F27" s="323"/>
      <c r="G27" s="323"/>
      <c r="H27" s="323"/>
      <c r="I27" s="323"/>
      <c r="J27" s="323"/>
      <c r="K27" s="355"/>
    </row>
    <row r="28" customHeight="1" spans="1:11">
      <c r="A28" s="217"/>
      <c r="B28" s="323"/>
      <c r="C28" s="323"/>
      <c r="D28" s="323"/>
      <c r="E28" s="323"/>
      <c r="F28" s="323"/>
      <c r="G28" s="323"/>
      <c r="H28" s="323"/>
      <c r="I28" s="323"/>
      <c r="J28" s="323"/>
      <c r="K28" s="355"/>
    </row>
    <row r="29" ht="18" customHeight="1" spans="1:11">
      <c r="A29" s="324" t="s">
        <v>106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6"/>
    </row>
    <row r="30" ht="18.75" customHeight="1" spans="1:11">
      <c r="A30" s="326" t="s">
        <v>107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7"/>
    </row>
    <row r="3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8"/>
    </row>
    <row r="32" ht="18" customHeight="1" spans="1:11">
      <c r="A32" s="324" t="s">
        <v>108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6"/>
    </row>
    <row r="33" ht="15.6" spans="1:11">
      <c r="A33" s="330" t="s">
        <v>109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9"/>
    </row>
    <row r="34" ht="16.35" spans="1:11">
      <c r="A34" s="103" t="s">
        <v>110</v>
      </c>
      <c r="B34" s="105"/>
      <c r="C34" s="232" t="s">
        <v>51</v>
      </c>
      <c r="D34" s="232" t="s">
        <v>52</v>
      </c>
      <c r="E34" s="332" t="s">
        <v>111</v>
      </c>
      <c r="F34" s="333"/>
      <c r="G34" s="333"/>
      <c r="H34" s="333"/>
      <c r="I34" s="333"/>
      <c r="J34" s="333"/>
      <c r="K34" s="360"/>
    </row>
    <row r="35" ht="16.35" spans="1:11">
      <c r="A35" s="334" t="s">
        <v>112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ht="15.6" spans="1:11">
      <c r="A36" s="255" t="s">
        <v>113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16"/>
    </row>
    <row r="37" ht="15.6" spans="1:11">
      <c r="A37" s="255" t="s">
        <v>114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16"/>
    </row>
    <row r="38" ht="15.6" spans="1:11">
      <c r="A38" s="255" t="s">
        <v>115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16"/>
    </row>
    <row r="39" ht="15.6" spans="1:11">
      <c r="A39" s="255" t="s">
        <v>116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16"/>
    </row>
    <row r="40" ht="15.6" spans="1:11">
      <c r="A40" s="255" t="s">
        <v>117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16"/>
    </row>
    <row r="41" ht="15.6" spans="1:11">
      <c r="A41" s="255" t="s">
        <v>118</v>
      </c>
      <c r="B41" s="256"/>
      <c r="C41" s="256"/>
      <c r="D41" s="256"/>
      <c r="E41" s="256"/>
      <c r="F41" s="256"/>
      <c r="G41" s="256"/>
      <c r="H41" s="256"/>
      <c r="I41" s="256"/>
      <c r="J41" s="256"/>
      <c r="K41" s="216"/>
    </row>
    <row r="42" ht="15.6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16"/>
    </row>
    <row r="43" ht="16.35" spans="1:11">
      <c r="A43" s="252" t="s">
        <v>119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6"/>
    </row>
    <row r="44" ht="16.35" spans="1:11">
      <c r="A44" s="304" t="s">
        <v>120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9"/>
    </row>
    <row r="45" ht="15.6" spans="1:11">
      <c r="A45" s="311" t="s">
        <v>121</v>
      </c>
      <c r="B45" s="308" t="s">
        <v>80</v>
      </c>
      <c r="C45" s="308" t="s">
        <v>81</v>
      </c>
      <c r="D45" s="308" t="s">
        <v>73</v>
      </c>
      <c r="E45" s="313" t="s">
        <v>122</v>
      </c>
      <c r="F45" s="308" t="s">
        <v>80</v>
      </c>
      <c r="G45" s="308" t="s">
        <v>81</v>
      </c>
      <c r="H45" s="308" t="s">
        <v>73</v>
      </c>
      <c r="I45" s="313" t="s">
        <v>123</v>
      </c>
      <c r="J45" s="308" t="s">
        <v>80</v>
      </c>
      <c r="K45" s="350" t="s">
        <v>81</v>
      </c>
    </row>
    <row r="46" ht="15.6" spans="1:11">
      <c r="A46" s="214" t="s">
        <v>72</v>
      </c>
      <c r="B46" s="232" t="s">
        <v>80</v>
      </c>
      <c r="C46" s="232" t="s">
        <v>81</v>
      </c>
      <c r="D46" s="232" t="s">
        <v>73</v>
      </c>
      <c r="E46" s="250" t="s">
        <v>79</v>
      </c>
      <c r="F46" s="232" t="s">
        <v>80</v>
      </c>
      <c r="G46" s="232" t="s">
        <v>81</v>
      </c>
      <c r="H46" s="232" t="s">
        <v>73</v>
      </c>
      <c r="I46" s="250" t="s">
        <v>90</v>
      </c>
      <c r="J46" s="232" t="s">
        <v>80</v>
      </c>
      <c r="K46" s="274" t="s">
        <v>81</v>
      </c>
    </row>
    <row r="47" ht="16.35" spans="1:11">
      <c r="A47" s="221" t="s">
        <v>83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6"/>
    </row>
    <row r="48" ht="16.35" spans="1:11">
      <c r="A48" s="334" t="s">
        <v>124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ht="16.3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1"/>
    </row>
    <row r="50" ht="16.35" spans="1:11">
      <c r="A50" s="337" t="s">
        <v>125</v>
      </c>
      <c r="B50" s="338" t="s">
        <v>126</v>
      </c>
      <c r="C50" s="338"/>
      <c r="D50" s="339" t="s">
        <v>127</v>
      </c>
      <c r="E50" s="340" t="s">
        <v>128</v>
      </c>
      <c r="F50" s="341" t="s">
        <v>129</v>
      </c>
      <c r="G50" s="342">
        <v>45729</v>
      </c>
      <c r="H50" s="343" t="s">
        <v>130</v>
      </c>
      <c r="I50" s="362"/>
      <c r="J50" s="363" t="s">
        <v>131</v>
      </c>
      <c r="K50" s="364"/>
    </row>
    <row r="51" ht="16.35" spans="1:11">
      <c r="A51" s="334" t="s">
        <v>132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ht="16.3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5"/>
    </row>
    <row r="53" ht="16.35" spans="1:11">
      <c r="A53" s="337" t="s">
        <v>125</v>
      </c>
      <c r="B53" s="338" t="s">
        <v>126</v>
      </c>
      <c r="C53" s="338"/>
      <c r="D53" s="339" t="s">
        <v>127</v>
      </c>
      <c r="E53" s="346" t="s">
        <v>128</v>
      </c>
      <c r="F53" s="341" t="s">
        <v>133</v>
      </c>
      <c r="G53" s="347">
        <v>45739</v>
      </c>
      <c r="H53" s="343" t="s">
        <v>130</v>
      </c>
      <c r="I53" s="362"/>
      <c r="J53" s="363" t="s">
        <v>131</v>
      </c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394335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6" customWidth="1"/>
    <col min="2" max="2" width="7.8" style="66" customWidth="1"/>
    <col min="3" max="8" width="9.33333333333333" style="66" customWidth="1"/>
    <col min="9" max="9" width="1.33333333333333" style="66" customWidth="1"/>
    <col min="10" max="10" width="12.3" style="66" customWidth="1"/>
    <col min="11" max="13" width="11.6" style="66" customWidth="1"/>
    <col min="14" max="14" width="14.6" style="66" customWidth="1"/>
    <col min="15" max="16" width="11.6" style="66" customWidth="1"/>
    <col min="17" max="16384" width="9" style="66"/>
  </cols>
  <sheetData>
    <row r="1" s="66" customFormat="1" ht="30" customHeight="1" spans="1:16">
      <c r="A1" s="68" t="s">
        <v>134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="67" customFormat="1" ht="25" customHeight="1" spans="1:16">
      <c r="A2" s="70" t="s">
        <v>46</v>
      </c>
      <c r="B2" s="71" t="s">
        <v>47</v>
      </c>
      <c r="C2" s="72"/>
      <c r="D2" s="73" t="s">
        <v>135</v>
      </c>
      <c r="E2" s="74" t="s">
        <v>54</v>
      </c>
      <c r="F2" s="74"/>
      <c r="G2" s="74"/>
      <c r="H2" s="74"/>
      <c r="I2" s="80"/>
      <c r="J2" s="81" t="s">
        <v>41</v>
      </c>
      <c r="K2" s="82" t="s">
        <v>42</v>
      </c>
      <c r="L2" s="83"/>
      <c r="M2" s="83"/>
      <c r="N2" s="83"/>
      <c r="O2" s="83"/>
      <c r="P2" s="84"/>
    </row>
    <row r="3" s="67" customFormat="1" ht="23" customHeight="1" spans="1:16">
      <c r="A3" s="75" t="s">
        <v>136</v>
      </c>
      <c r="B3" s="76" t="s">
        <v>137</v>
      </c>
      <c r="C3" s="75"/>
      <c r="D3" s="75"/>
      <c r="E3" s="75"/>
      <c r="F3" s="75"/>
      <c r="G3" s="75"/>
      <c r="H3" s="75"/>
      <c r="I3" s="70"/>
      <c r="J3" s="76" t="s">
        <v>138</v>
      </c>
      <c r="K3" s="75"/>
      <c r="L3" s="75"/>
      <c r="M3" s="75"/>
      <c r="N3" s="75"/>
      <c r="O3" s="75"/>
      <c r="P3" s="75"/>
    </row>
    <row r="4" s="67" customFormat="1" ht="23" customHeight="1" spans="1:16">
      <c r="A4" s="75"/>
      <c r="B4" s="77" t="s">
        <v>139</v>
      </c>
      <c r="C4" s="77" t="s">
        <v>95</v>
      </c>
      <c r="D4" s="77" t="s">
        <v>96</v>
      </c>
      <c r="E4" s="77" t="s">
        <v>97</v>
      </c>
      <c r="F4" s="77" t="s">
        <v>98</v>
      </c>
      <c r="G4" s="77" t="s">
        <v>99</v>
      </c>
      <c r="H4" s="77" t="s">
        <v>100</v>
      </c>
      <c r="I4" s="70"/>
      <c r="J4" s="77" t="s">
        <v>139</v>
      </c>
      <c r="K4" s="77" t="s">
        <v>95</v>
      </c>
      <c r="L4" s="77" t="s">
        <v>96</v>
      </c>
      <c r="M4" s="77" t="s">
        <v>97</v>
      </c>
      <c r="N4" s="77" t="s">
        <v>98</v>
      </c>
      <c r="O4" s="77" t="s">
        <v>99</v>
      </c>
      <c r="P4" s="77" t="s">
        <v>100</v>
      </c>
    </row>
    <row r="5" s="67" customFormat="1" ht="23" customHeight="1" spans="1:16">
      <c r="A5" s="75"/>
      <c r="B5" s="77" t="s">
        <v>140</v>
      </c>
      <c r="C5" s="77" t="s">
        <v>141</v>
      </c>
      <c r="D5" s="77" t="s">
        <v>142</v>
      </c>
      <c r="E5" s="77" t="s">
        <v>143</v>
      </c>
      <c r="F5" s="77" t="s">
        <v>144</v>
      </c>
      <c r="G5" s="77" t="s">
        <v>145</v>
      </c>
      <c r="H5" s="77" t="s">
        <v>146</v>
      </c>
      <c r="I5" s="70"/>
      <c r="J5" s="77" t="s">
        <v>147</v>
      </c>
      <c r="K5" s="77" t="s">
        <v>147</v>
      </c>
      <c r="L5" s="77" t="s">
        <v>147</v>
      </c>
      <c r="M5" s="77" t="s">
        <v>147</v>
      </c>
      <c r="N5" s="77" t="s">
        <v>147</v>
      </c>
      <c r="O5" s="77" t="s">
        <v>147</v>
      </c>
      <c r="P5" s="77" t="s">
        <v>147</v>
      </c>
    </row>
    <row r="6" s="67" customFormat="1" ht="21" customHeight="1" spans="1:16">
      <c r="A6" s="78" t="s">
        <v>148</v>
      </c>
      <c r="B6" s="78">
        <f t="shared" ref="B6:B8" si="0">C6-1</f>
        <v>65</v>
      </c>
      <c r="C6" s="78">
        <f t="shared" ref="C6:C8" si="1">D6-2</f>
        <v>66</v>
      </c>
      <c r="D6" s="78">
        <v>68</v>
      </c>
      <c r="E6" s="78">
        <f t="shared" ref="E6:E8" si="2">D6+2</f>
        <v>70</v>
      </c>
      <c r="F6" s="78">
        <f t="shared" ref="F6:F8" si="3">E6+2</f>
        <v>72</v>
      </c>
      <c r="G6" s="78">
        <f t="shared" ref="G6:G8" si="4">F6+1</f>
        <v>73</v>
      </c>
      <c r="H6" s="78">
        <f t="shared" ref="H6:H8" si="5">G6+1</f>
        <v>74</v>
      </c>
      <c r="I6" s="70"/>
      <c r="J6" s="85" t="s">
        <v>149</v>
      </c>
      <c r="K6" s="85" t="s">
        <v>150</v>
      </c>
      <c r="L6" s="85" t="s">
        <v>151</v>
      </c>
      <c r="M6" s="85" t="s">
        <v>150</v>
      </c>
      <c r="N6" s="85" t="s">
        <v>149</v>
      </c>
      <c r="O6" s="85" t="s">
        <v>152</v>
      </c>
      <c r="P6" s="85" t="s">
        <v>149</v>
      </c>
    </row>
    <row r="7" s="67" customFormat="1" ht="21" customHeight="1" spans="1:16">
      <c r="A7" s="78" t="s">
        <v>153</v>
      </c>
      <c r="B7" s="78">
        <f t="shared" si="0"/>
        <v>64</v>
      </c>
      <c r="C7" s="78">
        <f t="shared" si="1"/>
        <v>65</v>
      </c>
      <c r="D7" s="78">
        <v>67</v>
      </c>
      <c r="E7" s="78">
        <f t="shared" si="2"/>
        <v>69</v>
      </c>
      <c r="F7" s="78">
        <f t="shared" si="3"/>
        <v>71</v>
      </c>
      <c r="G7" s="78">
        <f t="shared" si="4"/>
        <v>72</v>
      </c>
      <c r="H7" s="78">
        <f t="shared" si="5"/>
        <v>73</v>
      </c>
      <c r="I7" s="70"/>
      <c r="J7" s="85" t="s">
        <v>154</v>
      </c>
      <c r="K7" s="85" t="s">
        <v>150</v>
      </c>
      <c r="L7" s="85">
        <f>0.3/0.3</f>
        <v>1</v>
      </c>
      <c r="M7" s="85" t="s">
        <v>151</v>
      </c>
      <c r="N7" s="85" t="s">
        <v>155</v>
      </c>
      <c r="O7" s="85" t="s">
        <v>156</v>
      </c>
      <c r="P7" s="85" t="s">
        <v>155</v>
      </c>
    </row>
    <row r="8" s="67" customFormat="1" ht="21" customHeight="1" spans="1:16">
      <c r="A8" s="78" t="s">
        <v>157</v>
      </c>
      <c r="B8" s="78">
        <f t="shared" si="0"/>
        <v>57</v>
      </c>
      <c r="C8" s="78">
        <f t="shared" si="1"/>
        <v>58</v>
      </c>
      <c r="D8" s="78">
        <v>60</v>
      </c>
      <c r="E8" s="78">
        <f t="shared" si="2"/>
        <v>62</v>
      </c>
      <c r="F8" s="78">
        <f t="shared" si="3"/>
        <v>64</v>
      </c>
      <c r="G8" s="78">
        <f t="shared" si="4"/>
        <v>65</v>
      </c>
      <c r="H8" s="78">
        <f t="shared" si="5"/>
        <v>66</v>
      </c>
      <c r="I8" s="70"/>
      <c r="J8" s="85" t="s">
        <v>158</v>
      </c>
      <c r="K8" s="85" t="s">
        <v>150</v>
      </c>
      <c r="L8" s="85" t="s">
        <v>150</v>
      </c>
      <c r="M8" s="85" t="s">
        <v>150</v>
      </c>
      <c r="N8" s="85" t="s">
        <v>150</v>
      </c>
      <c r="O8" s="85" t="s">
        <v>150</v>
      </c>
      <c r="P8" s="85" t="s">
        <v>150</v>
      </c>
    </row>
    <row r="9" s="67" customFormat="1" ht="21" customHeight="1" spans="1:16">
      <c r="A9" s="78" t="s">
        <v>159</v>
      </c>
      <c r="B9" s="78">
        <f t="shared" ref="B9:B11" si="6">C9-4</f>
        <v>100</v>
      </c>
      <c r="C9" s="78">
        <f t="shared" ref="C9:C11" si="7">D9-4</f>
        <v>104</v>
      </c>
      <c r="D9" s="78">
        <v>108</v>
      </c>
      <c r="E9" s="78">
        <f t="shared" ref="E9:E11" si="8">D9+4</f>
        <v>112</v>
      </c>
      <c r="F9" s="78">
        <f>E9+4</f>
        <v>116</v>
      </c>
      <c r="G9" s="78">
        <f t="shared" ref="G9:G11" si="9">F9+6</f>
        <v>122</v>
      </c>
      <c r="H9" s="78">
        <f>G9+6</f>
        <v>128</v>
      </c>
      <c r="I9" s="70"/>
      <c r="J9" s="85" t="s">
        <v>150</v>
      </c>
      <c r="K9" s="85" t="s">
        <v>150</v>
      </c>
      <c r="L9" s="85" t="s">
        <v>150</v>
      </c>
      <c r="M9" s="85" t="s">
        <v>160</v>
      </c>
      <c r="N9" s="85" t="s">
        <v>150</v>
      </c>
      <c r="O9" s="85" t="s">
        <v>150</v>
      </c>
      <c r="P9" s="85" t="s">
        <v>150</v>
      </c>
    </row>
    <row r="10" s="67" customFormat="1" ht="21" customHeight="1" spans="1:16">
      <c r="A10" s="78" t="s">
        <v>161</v>
      </c>
      <c r="B10" s="78">
        <f t="shared" si="6"/>
        <v>96</v>
      </c>
      <c r="C10" s="78">
        <f t="shared" si="7"/>
        <v>100</v>
      </c>
      <c r="D10" s="78">
        <v>104</v>
      </c>
      <c r="E10" s="78">
        <f t="shared" si="8"/>
        <v>108</v>
      </c>
      <c r="F10" s="78">
        <f>E10+5</f>
        <v>113</v>
      </c>
      <c r="G10" s="78">
        <f t="shared" si="9"/>
        <v>119</v>
      </c>
      <c r="H10" s="78">
        <f>G10+7</f>
        <v>126</v>
      </c>
      <c r="I10" s="70"/>
      <c r="J10" s="85" t="s">
        <v>150</v>
      </c>
      <c r="K10" s="85" t="s">
        <v>150</v>
      </c>
      <c r="L10" s="85" t="s">
        <v>150</v>
      </c>
      <c r="M10" s="85" t="s">
        <v>150</v>
      </c>
      <c r="N10" s="85" t="s">
        <v>150</v>
      </c>
      <c r="O10" s="85" t="s">
        <v>150</v>
      </c>
      <c r="P10" s="85" t="s">
        <v>150</v>
      </c>
    </row>
    <row r="11" s="67" customFormat="1" ht="21" customHeight="1" spans="1:16">
      <c r="A11" s="78" t="s">
        <v>162</v>
      </c>
      <c r="B11" s="78">
        <f t="shared" si="6"/>
        <v>104</v>
      </c>
      <c r="C11" s="78">
        <f t="shared" si="7"/>
        <v>108</v>
      </c>
      <c r="D11" s="78">
        <v>112</v>
      </c>
      <c r="E11" s="78">
        <f t="shared" si="8"/>
        <v>116</v>
      </c>
      <c r="F11" s="78">
        <f>E11+5</f>
        <v>121</v>
      </c>
      <c r="G11" s="78">
        <f t="shared" si="9"/>
        <v>127</v>
      </c>
      <c r="H11" s="78">
        <f>G11+7</f>
        <v>134</v>
      </c>
      <c r="I11" s="70"/>
      <c r="J11" s="85" t="s">
        <v>163</v>
      </c>
      <c r="K11" s="85" t="s">
        <v>164</v>
      </c>
      <c r="L11" s="85" t="s">
        <v>165</v>
      </c>
      <c r="M11" s="85" t="s">
        <v>166</v>
      </c>
      <c r="N11" s="85" t="s">
        <v>164</v>
      </c>
      <c r="O11" s="85" t="s">
        <v>167</v>
      </c>
      <c r="P11" s="85" t="s">
        <v>164</v>
      </c>
    </row>
    <row r="12" s="67" customFormat="1" ht="21" customHeight="1" spans="1:16">
      <c r="A12" s="78" t="s">
        <v>168</v>
      </c>
      <c r="B12" s="78">
        <f>C12-1</f>
        <v>39</v>
      </c>
      <c r="C12" s="78">
        <f>D12-1</f>
        <v>40</v>
      </c>
      <c r="D12" s="78">
        <v>41</v>
      </c>
      <c r="E12" s="78">
        <f>D12+1</f>
        <v>42</v>
      </c>
      <c r="F12" s="78">
        <f>E12+1</f>
        <v>43</v>
      </c>
      <c r="G12" s="78">
        <f>F12+1.2</f>
        <v>44.2</v>
      </c>
      <c r="H12" s="78">
        <f>G12+1.2</f>
        <v>45.4</v>
      </c>
      <c r="I12" s="70"/>
      <c r="J12" s="85" t="s">
        <v>169</v>
      </c>
      <c r="K12" s="85" t="s">
        <v>170</v>
      </c>
      <c r="L12" s="85" t="s">
        <v>150</v>
      </c>
      <c r="M12" s="85" t="s">
        <v>160</v>
      </c>
      <c r="N12" s="85" t="s">
        <v>150</v>
      </c>
      <c r="O12" s="85" t="s">
        <v>171</v>
      </c>
      <c r="P12" s="85" t="s">
        <v>150</v>
      </c>
    </row>
    <row r="13" s="67" customFormat="1" ht="21" customHeight="1" spans="1:16">
      <c r="A13" s="78" t="s">
        <v>172</v>
      </c>
      <c r="B13" s="78">
        <f>C13-0.5</f>
        <v>60.5</v>
      </c>
      <c r="C13" s="78">
        <f>D13-1</f>
        <v>61</v>
      </c>
      <c r="D13" s="78">
        <v>62</v>
      </c>
      <c r="E13" s="78">
        <f>D13+1</f>
        <v>63</v>
      </c>
      <c r="F13" s="78">
        <f>E13+1</f>
        <v>64</v>
      </c>
      <c r="G13" s="78">
        <f>F13+0.5</f>
        <v>64.5</v>
      </c>
      <c r="H13" s="78">
        <f>G13+0.5</f>
        <v>65</v>
      </c>
      <c r="I13" s="70"/>
      <c r="J13" s="85" t="s">
        <v>173</v>
      </c>
      <c r="K13" s="85" t="s">
        <v>174</v>
      </c>
      <c r="L13" s="85" t="s">
        <v>174</v>
      </c>
      <c r="M13" s="85" t="s">
        <v>175</v>
      </c>
      <c r="N13" s="85" t="s">
        <v>174</v>
      </c>
      <c r="O13" s="85" t="s">
        <v>174</v>
      </c>
      <c r="P13" s="85" t="s">
        <v>174</v>
      </c>
    </row>
    <row r="14" s="67" customFormat="1" ht="21" customHeight="1" spans="1:16">
      <c r="A14" s="78" t="s">
        <v>176</v>
      </c>
      <c r="B14" s="78">
        <f>C14-0.8</f>
        <v>20.4</v>
      </c>
      <c r="C14" s="78">
        <f>D14-0.8</f>
        <v>21.2</v>
      </c>
      <c r="D14" s="78">
        <v>22</v>
      </c>
      <c r="E14" s="78">
        <f>D14+0.8</f>
        <v>22.8</v>
      </c>
      <c r="F14" s="78">
        <f>E14+0.8</f>
        <v>23.6</v>
      </c>
      <c r="G14" s="78">
        <f>F14+1.3</f>
        <v>24.9</v>
      </c>
      <c r="H14" s="78">
        <f>G14+1.3</f>
        <v>26.2</v>
      </c>
      <c r="I14" s="70"/>
      <c r="J14" s="85" t="s">
        <v>151</v>
      </c>
      <c r="K14" s="85" t="s">
        <v>150</v>
      </c>
      <c r="L14" s="85" t="s">
        <v>173</v>
      </c>
      <c r="M14" s="85" t="s">
        <v>173</v>
      </c>
      <c r="N14" s="85" t="s">
        <v>174</v>
      </c>
      <c r="O14" s="85" t="s">
        <v>174</v>
      </c>
      <c r="P14" s="85" t="s">
        <v>174</v>
      </c>
    </row>
    <row r="15" s="67" customFormat="1" ht="21" customHeight="1" spans="1:16">
      <c r="A15" s="78" t="s">
        <v>177</v>
      </c>
      <c r="B15" s="78">
        <f>C15-0.7</f>
        <v>17.6</v>
      </c>
      <c r="C15" s="78">
        <f>D15-0.7</f>
        <v>18.3</v>
      </c>
      <c r="D15" s="78">
        <v>19</v>
      </c>
      <c r="E15" s="78">
        <f>D15+0.7</f>
        <v>19.7</v>
      </c>
      <c r="F15" s="78">
        <f>E15+0.7</f>
        <v>20.4</v>
      </c>
      <c r="G15" s="78">
        <f>F15+0.9</f>
        <v>21.3</v>
      </c>
      <c r="H15" s="78">
        <f>G15+0.9</f>
        <v>22.2</v>
      </c>
      <c r="I15" s="70"/>
      <c r="J15" s="85" t="s">
        <v>150</v>
      </c>
      <c r="K15" s="85" t="s">
        <v>150</v>
      </c>
      <c r="L15" s="85" t="s">
        <v>150</v>
      </c>
      <c r="M15" s="85" t="s">
        <v>150</v>
      </c>
      <c r="N15" s="85" t="s">
        <v>150</v>
      </c>
      <c r="O15" s="85" t="s">
        <v>150</v>
      </c>
      <c r="P15" s="85" t="s">
        <v>150</v>
      </c>
    </row>
    <row r="16" s="67" customFormat="1" ht="21" customHeight="1" spans="1:16">
      <c r="A16" s="78" t="s">
        <v>178</v>
      </c>
      <c r="B16" s="78">
        <f>C16-0.5</f>
        <v>12.5</v>
      </c>
      <c r="C16" s="78">
        <f>D16-0.5</f>
        <v>13</v>
      </c>
      <c r="D16" s="78">
        <v>13.5</v>
      </c>
      <c r="E16" s="78">
        <f>D16+0.5</f>
        <v>14</v>
      </c>
      <c r="F16" s="78">
        <f>E16+0.5</f>
        <v>14.5</v>
      </c>
      <c r="G16" s="78">
        <f>F16+0.7</f>
        <v>15.2</v>
      </c>
      <c r="H16" s="78">
        <f>G16+0.7</f>
        <v>15.9</v>
      </c>
      <c r="I16" s="70"/>
      <c r="J16" s="85" t="s">
        <v>150</v>
      </c>
      <c r="K16" s="85" t="s">
        <v>150</v>
      </c>
      <c r="L16" s="85" t="s">
        <v>150</v>
      </c>
      <c r="M16" s="85" t="s">
        <v>150</v>
      </c>
      <c r="N16" s="85" t="s">
        <v>150</v>
      </c>
      <c r="O16" s="85" t="s">
        <v>150</v>
      </c>
      <c r="P16" s="85" t="s">
        <v>150</v>
      </c>
    </row>
    <row r="17" s="67" customFormat="1" ht="21" customHeight="1" spans="1:16">
      <c r="A17" s="78" t="s">
        <v>179</v>
      </c>
      <c r="B17" s="78">
        <f>C17</f>
        <v>9.5</v>
      </c>
      <c r="C17" s="78">
        <f>D17</f>
        <v>9.5</v>
      </c>
      <c r="D17" s="78">
        <v>9.5</v>
      </c>
      <c r="E17" s="78">
        <f t="shared" ref="E17:H17" si="10">D17</f>
        <v>9.5</v>
      </c>
      <c r="F17" s="78">
        <f t="shared" si="10"/>
        <v>9.5</v>
      </c>
      <c r="G17" s="78">
        <f t="shared" si="10"/>
        <v>9.5</v>
      </c>
      <c r="H17" s="78">
        <f t="shared" si="10"/>
        <v>9.5</v>
      </c>
      <c r="I17" s="70"/>
      <c r="J17" s="85"/>
      <c r="K17" s="85" t="s">
        <v>150</v>
      </c>
      <c r="L17" s="85" t="s">
        <v>150</v>
      </c>
      <c r="M17" s="85" t="s">
        <v>150</v>
      </c>
      <c r="N17" s="85" t="s">
        <v>150</v>
      </c>
      <c r="O17" s="85" t="s">
        <v>150</v>
      </c>
      <c r="P17" s="85" t="s">
        <v>150</v>
      </c>
    </row>
    <row r="18" s="67" customFormat="1" ht="21" customHeight="1" spans="1:16">
      <c r="A18" s="78" t="s">
        <v>180</v>
      </c>
      <c r="B18" s="78">
        <f>C18</f>
        <v>8.5</v>
      </c>
      <c r="C18" s="78">
        <f>D18</f>
        <v>8.5</v>
      </c>
      <c r="D18" s="78">
        <v>8.5</v>
      </c>
      <c r="E18" s="78">
        <f t="shared" ref="E18:H18" si="11">D18</f>
        <v>8.5</v>
      </c>
      <c r="F18" s="78">
        <f t="shared" si="11"/>
        <v>8.5</v>
      </c>
      <c r="G18" s="78">
        <f t="shared" si="11"/>
        <v>8.5</v>
      </c>
      <c r="H18" s="78">
        <f t="shared" si="11"/>
        <v>8.5</v>
      </c>
      <c r="I18" s="70"/>
      <c r="J18" s="85" t="s">
        <v>181</v>
      </c>
      <c r="K18" s="85" t="s">
        <v>174</v>
      </c>
      <c r="L18" s="85" t="s">
        <v>174</v>
      </c>
      <c r="M18" s="85" t="s">
        <v>182</v>
      </c>
      <c r="N18" s="85" t="s">
        <v>174</v>
      </c>
      <c r="O18" s="85" t="s">
        <v>149</v>
      </c>
      <c r="P18" s="85" t="s">
        <v>174</v>
      </c>
    </row>
    <row r="19" s="67" customFormat="1" ht="21" customHeight="1" spans="1:16">
      <c r="A19" s="78" t="s">
        <v>183</v>
      </c>
      <c r="B19" s="78">
        <f>C19-1</f>
        <v>53</v>
      </c>
      <c r="C19" s="78">
        <f t="shared" ref="C19:C24" si="12">D19-1</f>
        <v>54</v>
      </c>
      <c r="D19" s="78">
        <v>55</v>
      </c>
      <c r="E19" s="78">
        <f>D19+1</f>
        <v>56</v>
      </c>
      <c r="F19" s="78">
        <f>E19+1</f>
        <v>57</v>
      </c>
      <c r="G19" s="78">
        <f>F19+1.5</f>
        <v>58.5</v>
      </c>
      <c r="H19" s="78">
        <f>G19+1.5</f>
        <v>60</v>
      </c>
      <c r="I19" s="70"/>
      <c r="J19" s="85" t="s">
        <v>151</v>
      </c>
      <c r="K19" s="85" t="s">
        <v>150</v>
      </c>
      <c r="L19" s="85" t="s">
        <v>173</v>
      </c>
      <c r="M19" s="85" t="s">
        <v>173</v>
      </c>
      <c r="N19" s="85" t="s">
        <v>174</v>
      </c>
      <c r="O19" s="85" t="s">
        <v>174</v>
      </c>
      <c r="P19" s="85" t="s">
        <v>174</v>
      </c>
    </row>
    <row r="20" s="67" customFormat="1" ht="21" customHeight="1" spans="1:16">
      <c r="A20" s="78" t="s">
        <v>184</v>
      </c>
      <c r="B20" s="78">
        <f>C20-1</f>
        <v>51</v>
      </c>
      <c r="C20" s="78">
        <f t="shared" si="12"/>
        <v>52</v>
      </c>
      <c r="D20" s="78">
        <v>53</v>
      </c>
      <c r="E20" s="78">
        <f>D20+1</f>
        <v>54</v>
      </c>
      <c r="F20" s="78">
        <f>E20+1</f>
        <v>55</v>
      </c>
      <c r="G20" s="78">
        <f>F20+1.5</f>
        <v>56.5</v>
      </c>
      <c r="H20" s="78">
        <f>G20+1.5</f>
        <v>58</v>
      </c>
      <c r="I20" s="70"/>
      <c r="J20" s="85"/>
      <c r="K20" s="85" t="s">
        <v>150</v>
      </c>
      <c r="L20" s="85" t="s">
        <v>150</v>
      </c>
      <c r="M20" s="85" t="s">
        <v>150</v>
      </c>
      <c r="N20" s="85" t="s">
        <v>150</v>
      </c>
      <c r="O20" s="85" t="s">
        <v>150</v>
      </c>
      <c r="P20" s="85" t="s">
        <v>150</v>
      </c>
    </row>
    <row r="21" s="67" customFormat="1" ht="21" customHeight="1" spans="1:16">
      <c r="A21" s="78" t="s">
        <v>185</v>
      </c>
      <c r="B21" s="78">
        <f>C21-0.5</f>
        <v>34.5</v>
      </c>
      <c r="C21" s="78">
        <f>D21-0.5</f>
        <v>35</v>
      </c>
      <c r="D21" s="78">
        <v>35.5</v>
      </c>
      <c r="E21" s="78">
        <f t="shared" ref="E21:G21" si="13">D21+0.5</f>
        <v>36</v>
      </c>
      <c r="F21" s="78">
        <f t="shared" si="13"/>
        <v>36.5</v>
      </c>
      <c r="G21" s="78">
        <f t="shared" si="13"/>
        <v>37</v>
      </c>
      <c r="H21" s="78">
        <f t="shared" ref="H21:H24" si="14">G21</f>
        <v>37</v>
      </c>
      <c r="I21" s="70"/>
      <c r="J21" s="85" t="s">
        <v>181</v>
      </c>
      <c r="K21" s="85" t="s">
        <v>174</v>
      </c>
      <c r="L21" s="85" t="s">
        <v>174</v>
      </c>
      <c r="M21" s="85" t="s">
        <v>182</v>
      </c>
      <c r="N21" s="85" t="s">
        <v>174</v>
      </c>
      <c r="O21" s="85" t="s">
        <v>149</v>
      </c>
      <c r="P21" s="85" t="s">
        <v>174</v>
      </c>
    </row>
    <row r="22" s="67" customFormat="1" ht="21" customHeight="1" spans="1:16">
      <c r="A22" s="78" t="s">
        <v>186</v>
      </c>
      <c r="B22" s="78">
        <f>C22-0.5</f>
        <v>24.5</v>
      </c>
      <c r="C22" s="78">
        <f>D22-0.5</f>
        <v>25</v>
      </c>
      <c r="D22" s="78">
        <v>25.5</v>
      </c>
      <c r="E22" s="78">
        <f>D22+0.5</f>
        <v>26</v>
      </c>
      <c r="F22" s="78">
        <f>E22+0.5</f>
        <v>26.5</v>
      </c>
      <c r="G22" s="78">
        <f>F22+0.75</f>
        <v>27.25</v>
      </c>
      <c r="H22" s="78">
        <f t="shared" si="14"/>
        <v>27.25</v>
      </c>
      <c r="I22" s="70"/>
      <c r="J22" s="85" t="s">
        <v>151</v>
      </c>
      <c r="K22" s="85" t="s">
        <v>150</v>
      </c>
      <c r="L22" s="85" t="s">
        <v>173</v>
      </c>
      <c r="M22" s="85" t="s">
        <v>173</v>
      </c>
      <c r="N22" s="85" t="s">
        <v>174</v>
      </c>
      <c r="O22" s="85" t="s">
        <v>174</v>
      </c>
      <c r="P22" s="85" t="s">
        <v>174</v>
      </c>
    </row>
    <row r="23" s="67" customFormat="1" ht="21" customHeight="1" spans="1:16">
      <c r="A23" s="78" t="s">
        <v>187</v>
      </c>
      <c r="B23" s="78">
        <v>13</v>
      </c>
      <c r="C23" s="78">
        <f>D23</f>
        <v>13</v>
      </c>
      <c r="D23" s="78">
        <v>13</v>
      </c>
      <c r="E23" s="78">
        <f>D23</f>
        <v>13</v>
      </c>
      <c r="F23" s="78">
        <f>E23+2</f>
        <v>15</v>
      </c>
      <c r="G23" s="78">
        <f>F23</f>
        <v>15</v>
      </c>
      <c r="H23" s="78">
        <f t="shared" si="14"/>
        <v>15</v>
      </c>
      <c r="I23" s="70"/>
      <c r="J23" s="85" t="s">
        <v>169</v>
      </c>
      <c r="K23" s="85" t="s">
        <v>170</v>
      </c>
      <c r="L23" s="85" t="s">
        <v>150</v>
      </c>
      <c r="M23" s="85" t="s">
        <v>160</v>
      </c>
      <c r="N23" s="85" t="s">
        <v>150</v>
      </c>
      <c r="O23" s="85" t="s">
        <v>171</v>
      </c>
      <c r="P23" s="85" t="s">
        <v>150</v>
      </c>
    </row>
    <row r="24" s="67" customFormat="1" ht="19" customHeight="1" spans="1:16">
      <c r="A24" s="78" t="s">
        <v>188</v>
      </c>
      <c r="B24" s="78">
        <f>C24</f>
        <v>17</v>
      </c>
      <c r="C24" s="78">
        <f t="shared" si="12"/>
        <v>17</v>
      </c>
      <c r="D24" s="78">
        <v>18</v>
      </c>
      <c r="E24" s="78">
        <f>D24</f>
        <v>18</v>
      </c>
      <c r="F24" s="78">
        <f>E24+1.5</f>
        <v>19.5</v>
      </c>
      <c r="G24" s="78">
        <f>F24</f>
        <v>19.5</v>
      </c>
      <c r="H24" s="78">
        <f t="shared" si="14"/>
        <v>19.5</v>
      </c>
      <c r="I24" s="86"/>
      <c r="J24" s="85" t="s">
        <v>173</v>
      </c>
      <c r="K24" s="85" t="s">
        <v>174</v>
      </c>
      <c r="L24" s="85" t="s">
        <v>174</v>
      </c>
      <c r="M24" s="85" t="s">
        <v>174</v>
      </c>
      <c r="N24" s="85" t="s">
        <v>174</v>
      </c>
      <c r="O24" s="85" t="s">
        <v>174</v>
      </c>
      <c r="P24" s="85" t="s">
        <v>174</v>
      </c>
    </row>
    <row r="25" s="66" customFormat="1" ht="47" customHeight="1" spans="1:15">
      <c r="A25" s="79"/>
      <c r="B25" s="79"/>
      <c r="C25" s="79"/>
      <c r="D25" s="79"/>
      <c r="E25" s="79"/>
      <c r="F25" s="79"/>
      <c r="G25" s="79"/>
      <c r="H25" s="79"/>
      <c r="I25" s="79"/>
      <c r="J25" s="66" t="s">
        <v>189</v>
      </c>
      <c r="K25" s="191">
        <v>45739</v>
      </c>
      <c r="L25" s="66" t="s">
        <v>190</v>
      </c>
      <c r="M25" s="66" t="s">
        <v>128</v>
      </c>
      <c r="N25" s="66" t="s">
        <v>191</v>
      </c>
      <c r="O25" s="66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4"/>
  </mergeCells>
  <pageMargins left="0.161111111111111" right="0.161111111111111" top="0.2125" bottom="0.2125" header="0.5" footer="0.5"/>
  <pageSetup paperSize="9" scale="81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4" workbookViewId="0">
      <selection activeCell="B8" sqref="B8:C8"/>
    </sheetView>
  </sheetViews>
  <sheetFormatPr defaultColWidth="10" defaultRowHeight="16.5" customHeight="1"/>
  <cols>
    <col min="1" max="1" width="10.875" style="192" customWidth="1"/>
    <col min="2" max="6" width="10" style="192"/>
    <col min="7" max="7" width="10.1" style="192"/>
    <col min="8" max="16384" width="10" style="192"/>
  </cols>
  <sheetData>
    <row r="1" ht="22.5" customHeight="1" spans="1:11">
      <c r="A1" s="193" t="s">
        <v>192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37</v>
      </c>
      <c r="B2" s="195" t="s">
        <v>38</v>
      </c>
      <c r="C2" s="195"/>
      <c r="D2" s="196" t="s">
        <v>39</v>
      </c>
      <c r="E2" s="196"/>
      <c r="F2" s="195" t="s">
        <v>40</v>
      </c>
      <c r="G2" s="195"/>
      <c r="H2" s="197" t="s">
        <v>41</v>
      </c>
      <c r="I2" s="272" t="s">
        <v>42</v>
      </c>
      <c r="J2" s="272"/>
      <c r="K2" s="273"/>
    </row>
    <row r="3" customHeight="1" spans="1:11">
      <c r="A3" s="198" t="s">
        <v>43</v>
      </c>
      <c r="B3" s="199"/>
      <c r="C3" s="200"/>
      <c r="D3" s="201" t="s">
        <v>44</v>
      </c>
      <c r="E3" s="202"/>
      <c r="F3" s="202"/>
      <c r="G3" s="203"/>
      <c r="H3" s="201" t="s">
        <v>45</v>
      </c>
      <c r="I3" s="202"/>
      <c r="J3" s="202"/>
      <c r="K3" s="203"/>
    </row>
    <row r="4" ht="45" customHeight="1" spans="1:11">
      <c r="A4" s="204" t="s">
        <v>46</v>
      </c>
      <c r="B4" s="205" t="s">
        <v>47</v>
      </c>
      <c r="C4" s="206"/>
      <c r="D4" s="204" t="s">
        <v>48</v>
      </c>
      <c r="E4" s="207"/>
      <c r="F4" s="208" t="s">
        <v>49</v>
      </c>
      <c r="G4" s="209"/>
      <c r="H4" s="204" t="s">
        <v>193</v>
      </c>
      <c r="I4" s="207"/>
      <c r="J4" s="232" t="s">
        <v>51</v>
      </c>
      <c r="K4" s="274" t="s">
        <v>52</v>
      </c>
    </row>
    <row r="5" customHeight="1" spans="1:11">
      <c r="A5" s="210" t="s">
        <v>53</v>
      </c>
      <c r="B5" s="97" t="s">
        <v>54</v>
      </c>
      <c r="C5" s="97"/>
      <c r="D5" s="204" t="s">
        <v>194</v>
      </c>
      <c r="E5" s="207"/>
      <c r="F5" s="211">
        <v>1</v>
      </c>
      <c r="G5" s="212"/>
      <c r="H5" s="204" t="s">
        <v>195</v>
      </c>
      <c r="I5" s="207"/>
      <c r="J5" s="232" t="s">
        <v>51</v>
      </c>
      <c r="K5" s="274" t="s">
        <v>52</v>
      </c>
    </row>
    <row r="6" customHeight="1" spans="1:11">
      <c r="A6" s="204" t="s">
        <v>57</v>
      </c>
      <c r="B6" s="205">
        <v>4</v>
      </c>
      <c r="C6" s="206">
        <v>6</v>
      </c>
      <c r="D6" s="204" t="s">
        <v>196</v>
      </c>
      <c r="E6" s="207"/>
      <c r="F6" s="213">
        <v>1</v>
      </c>
      <c r="G6" s="212"/>
      <c r="H6" s="214" t="s">
        <v>197</v>
      </c>
      <c r="I6" s="250"/>
      <c r="J6" s="250"/>
      <c r="K6" s="275"/>
    </row>
    <row r="7" customHeight="1" spans="1:11">
      <c r="A7" s="204" t="s">
        <v>60</v>
      </c>
      <c r="B7" s="215">
        <v>15482</v>
      </c>
      <c r="C7" s="216"/>
      <c r="D7" s="204" t="s">
        <v>198</v>
      </c>
      <c r="E7" s="207"/>
      <c r="F7" s="213">
        <v>1</v>
      </c>
      <c r="G7" s="212"/>
      <c r="H7" s="217"/>
      <c r="I7" s="232"/>
      <c r="J7" s="232"/>
      <c r="K7" s="274"/>
    </row>
    <row r="8" ht="57" customHeight="1" spans="1:11">
      <c r="A8" s="218" t="s">
        <v>63</v>
      </c>
      <c r="B8" s="219" t="s">
        <v>64</v>
      </c>
      <c r="C8" s="220"/>
      <c r="D8" s="221" t="s">
        <v>65</v>
      </c>
      <c r="E8" s="222"/>
      <c r="F8" s="223">
        <v>45812</v>
      </c>
      <c r="G8" s="224"/>
      <c r="H8" s="221" t="s">
        <v>199</v>
      </c>
      <c r="I8" s="222"/>
      <c r="J8" s="222"/>
      <c r="K8" s="276"/>
    </row>
    <row r="9" customHeight="1" spans="1:11">
      <c r="A9" s="225" t="s">
        <v>200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69</v>
      </c>
      <c r="B10" s="227" t="s">
        <v>70</v>
      </c>
      <c r="C10" s="228" t="s">
        <v>71</v>
      </c>
      <c r="D10" s="229"/>
      <c r="E10" s="230" t="s">
        <v>74</v>
      </c>
      <c r="F10" s="227" t="s">
        <v>70</v>
      </c>
      <c r="G10" s="228" t="s">
        <v>71</v>
      </c>
      <c r="H10" s="227"/>
      <c r="I10" s="230" t="s">
        <v>72</v>
      </c>
      <c r="J10" s="227" t="s">
        <v>70</v>
      </c>
      <c r="K10" s="277" t="s">
        <v>71</v>
      </c>
    </row>
    <row r="11" customHeight="1" spans="1:11">
      <c r="A11" s="210" t="s">
        <v>75</v>
      </c>
      <c r="B11" s="231" t="s">
        <v>70</v>
      </c>
      <c r="C11" s="232" t="s">
        <v>71</v>
      </c>
      <c r="D11" s="233"/>
      <c r="E11" s="234" t="s">
        <v>77</v>
      </c>
      <c r="F11" s="231" t="s">
        <v>70</v>
      </c>
      <c r="G11" s="232" t="s">
        <v>71</v>
      </c>
      <c r="H11" s="231"/>
      <c r="I11" s="234" t="s">
        <v>82</v>
      </c>
      <c r="J11" s="231" t="s">
        <v>70</v>
      </c>
      <c r="K11" s="274" t="s">
        <v>71</v>
      </c>
    </row>
    <row r="12" customHeight="1" spans="1:11">
      <c r="A12" s="221" t="s">
        <v>111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6"/>
    </row>
    <row r="13" customHeight="1" spans="1:11">
      <c r="A13" s="235" t="s">
        <v>201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 t="s">
        <v>202</v>
      </c>
      <c r="B14" s="237"/>
      <c r="C14" s="237"/>
      <c r="D14" s="237"/>
      <c r="E14" s="238" t="s">
        <v>203</v>
      </c>
      <c r="F14" s="238"/>
      <c r="G14" s="238"/>
      <c r="H14" s="238"/>
      <c r="I14" s="278"/>
      <c r="J14" s="278"/>
      <c r="K14" s="279"/>
    </row>
    <row r="15" customHeight="1" spans="1:11">
      <c r="A15" s="239" t="s">
        <v>204</v>
      </c>
      <c r="B15" s="240"/>
      <c r="C15" s="240"/>
      <c r="D15" s="241"/>
      <c r="E15" s="242"/>
      <c r="F15" s="240"/>
      <c r="G15" s="240"/>
      <c r="H15" s="241"/>
      <c r="I15" s="280"/>
      <c r="J15" s="281"/>
      <c r="K15" s="282"/>
    </row>
    <row r="16" customHeight="1" spans="1:11">
      <c r="A16" s="239" t="s">
        <v>205</v>
      </c>
      <c r="B16" s="240"/>
      <c r="C16" s="240"/>
      <c r="D16" s="241"/>
      <c r="E16" s="243"/>
      <c r="F16" s="243"/>
      <c r="G16" s="243"/>
      <c r="H16" s="243"/>
      <c r="I16" s="243"/>
      <c r="J16" s="243"/>
      <c r="K16" s="283"/>
    </row>
    <row r="17" customHeight="1" spans="1:11">
      <c r="A17" s="235" t="s">
        <v>206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44" t="s">
        <v>199</v>
      </c>
      <c r="B18" s="238"/>
      <c r="C18" s="238"/>
      <c r="D18" s="238"/>
      <c r="E18" s="238"/>
      <c r="F18" s="238"/>
      <c r="G18" s="238"/>
      <c r="H18" s="238"/>
      <c r="I18" s="278"/>
      <c r="J18" s="278"/>
      <c r="K18" s="279"/>
    </row>
    <row r="19" customHeight="1" spans="1:11">
      <c r="A19" s="239"/>
      <c r="B19" s="240"/>
      <c r="C19" s="240"/>
      <c r="D19" s="241"/>
      <c r="E19" s="242"/>
      <c r="F19" s="240"/>
      <c r="G19" s="240"/>
      <c r="H19" s="241"/>
      <c r="I19" s="280"/>
      <c r="J19" s="281"/>
      <c r="K19" s="282"/>
    </row>
    <row r="20" customHeight="1" spans="1:11">
      <c r="A20" s="245"/>
      <c r="B20" s="243"/>
      <c r="C20" s="243"/>
      <c r="D20" s="243"/>
      <c r="E20" s="243"/>
      <c r="F20" s="243"/>
      <c r="G20" s="243"/>
      <c r="H20" s="243"/>
      <c r="I20" s="243"/>
      <c r="J20" s="243"/>
      <c r="K20" s="283"/>
    </row>
    <row r="21" customHeight="1" spans="1:11">
      <c r="A21" s="246" t="s">
        <v>108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customHeight="1" spans="1:11">
      <c r="A22" s="92" t="s">
        <v>109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9"/>
    </row>
    <row r="23" customHeight="1" spans="1:11">
      <c r="A23" s="103" t="s">
        <v>110</v>
      </c>
      <c r="B23" s="105"/>
      <c r="C23" s="232" t="s">
        <v>51</v>
      </c>
      <c r="D23" s="232" t="s">
        <v>52</v>
      </c>
      <c r="E23" s="102"/>
      <c r="F23" s="102"/>
      <c r="G23" s="102"/>
      <c r="H23" s="102"/>
      <c r="I23" s="102"/>
      <c r="J23" s="102"/>
      <c r="K23" s="169"/>
    </row>
    <row r="24" customHeight="1" spans="1:11">
      <c r="A24" s="247" t="s">
        <v>207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6"/>
    </row>
    <row r="25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84"/>
    </row>
    <row r="26" customHeight="1" spans="1:11">
      <c r="A26" s="225" t="s">
        <v>120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198" t="s">
        <v>121</v>
      </c>
      <c r="B27" s="228" t="s">
        <v>80</v>
      </c>
      <c r="C27" s="228" t="s">
        <v>81</v>
      </c>
      <c r="D27" s="228" t="s">
        <v>73</v>
      </c>
      <c r="E27" s="199" t="s">
        <v>122</v>
      </c>
      <c r="F27" s="228" t="s">
        <v>80</v>
      </c>
      <c r="G27" s="228" t="s">
        <v>81</v>
      </c>
      <c r="H27" s="228" t="s">
        <v>73</v>
      </c>
      <c r="I27" s="199" t="s">
        <v>123</v>
      </c>
      <c r="J27" s="228" t="s">
        <v>80</v>
      </c>
      <c r="K27" s="277" t="s">
        <v>81</v>
      </c>
    </row>
    <row r="28" customHeight="1" spans="1:11">
      <c r="A28" s="214" t="s">
        <v>72</v>
      </c>
      <c r="B28" s="232" t="s">
        <v>80</v>
      </c>
      <c r="C28" s="232" t="s">
        <v>81</v>
      </c>
      <c r="D28" s="232" t="s">
        <v>73</v>
      </c>
      <c r="E28" s="250" t="s">
        <v>79</v>
      </c>
      <c r="F28" s="232" t="s">
        <v>80</v>
      </c>
      <c r="G28" s="232" t="s">
        <v>81</v>
      </c>
      <c r="H28" s="232" t="s">
        <v>73</v>
      </c>
      <c r="I28" s="250" t="s">
        <v>90</v>
      </c>
      <c r="J28" s="232" t="s">
        <v>80</v>
      </c>
      <c r="K28" s="274" t="s">
        <v>81</v>
      </c>
    </row>
    <row r="29" customHeight="1" spans="1:11">
      <c r="A29" s="204" t="s">
        <v>83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85"/>
    </row>
    <row r="30" customHeight="1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86"/>
    </row>
    <row r="31" customHeight="1" spans="1:11">
      <c r="A31" s="254" t="s">
        <v>208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ht="17.25" customHeight="1" spans="1:11">
      <c r="A32" s="255" t="s">
        <v>209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16"/>
    </row>
    <row r="33" ht="17.25" customHeight="1" spans="1:11">
      <c r="A33" s="255" t="s">
        <v>210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16"/>
    </row>
    <row r="34" ht="17.25" customHeight="1" spans="1:11">
      <c r="A34" s="255" t="s">
        <v>211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16"/>
    </row>
    <row r="35" ht="17.25" customHeight="1" spans="1:1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16"/>
    </row>
    <row r="36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16"/>
    </row>
    <row r="37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16"/>
    </row>
    <row r="38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16"/>
    </row>
    <row r="39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16"/>
    </row>
    <row r="40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16"/>
    </row>
    <row r="4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16"/>
    </row>
    <row r="42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16"/>
    </row>
    <row r="43" ht="17.25" customHeight="1" spans="1:11">
      <c r="A43" s="252" t="s">
        <v>119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6"/>
    </row>
    <row r="44" customHeight="1" spans="1:11">
      <c r="A44" s="254" t="s">
        <v>212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ht="18" customHeight="1" spans="1:11">
      <c r="A45" s="257" t="s">
        <v>111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7"/>
    </row>
    <row r="46" ht="18" customHeight="1" spans="1:1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87"/>
    </row>
    <row r="47" ht="18" customHeight="1" spans="1:11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84"/>
    </row>
    <row r="48" ht="21" customHeight="1" spans="1:11">
      <c r="A48" s="259" t="s">
        <v>125</v>
      </c>
      <c r="B48" s="260" t="s">
        <v>213</v>
      </c>
      <c r="C48" s="260"/>
      <c r="D48" s="261" t="s">
        <v>127</v>
      </c>
      <c r="E48" s="262"/>
      <c r="F48" s="261" t="s">
        <v>129</v>
      </c>
      <c r="G48" s="263"/>
      <c r="H48" s="264" t="s">
        <v>130</v>
      </c>
      <c r="I48" s="264"/>
      <c r="J48" s="260"/>
      <c r="K48" s="288"/>
    </row>
    <row r="49" customHeight="1" spans="1:11">
      <c r="A49" s="265" t="s">
        <v>132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89"/>
    </row>
    <row r="50" customHeight="1" spans="1:1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90"/>
    </row>
    <row r="51" customHeight="1" spans="1:1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91"/>
    </row>
    <row r="52" ht="21" customHeight="1" spans="1:11">
      <c r="A52" s="259" t="s">
        <v>125</v>
      </c>
      <c r="B52" s="260" t="s">
        <v>213</v>
      </c>
      <c r="C52" s="260"/>
      <c r="D52" s="261" t="s">
        <v>127</v>
      </c>
      <c r="E52" s="261" t="s">
        <v>128</v>
      </c>
      <c r="F52" s="261" t="s">
        <v>129</v>
      </c>
      <c r="G52" s="271">
        <v>45767</v>
      </c>
      <c r="H52" s="264" t="s">
        <v>130</v>
      </c>
      <c r="I52" s="264"/>
      <c r="J52" s="292" t="s">
        <v>131</v>
      </c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80" zoomScaleNormal="90" topLeftCell="A13" workbookViewId="0">
      <selection activeCell="T8" sqref="T8"/>
    </sheetView>
  </sheetViews>
  <sheetFormatPr defaultColWidth="9" defaultRowHeight="26" customHeight="1"/>
  <cols>
    <col min="1" max="1" width="17.1666666666667" style="66" customWidth="1"/>
    <col min="2" max="2" width="7.8" style="66" customWidth="1"/>
    <col min="3" max="8" width="9.33333333333333" style="66" customWidth="1"/>
    <col min="9" max="9" width="1.33333333333333" style="66" customWidth="1"/>
    <col min="10" max="10" width="12.3" style="66" customWidth="1"/>
    <col min="11" max="13" width="11.6" style="66" customWidth="1"/>
    <col min="14" max="14" width="14.6" style="66" customWidth="1"/>
    <col min="15" max="16" width="11.6" style="66" customWidth="1"/>
    <col min="17" max="16384" width="9" style="66"/>
  </cols>
  <sheetData>
    <row r="1" s="66" customFormat="1" ht="30" customHeight="1" spans="1:16">
      <c r="A1" s="68" t="s">
        <v>134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="67" customFormat="1" ht="25" customHeight="1" spans="1:16">
      <c r="A2" s="70" t="s">
        <v>46</v>
      </c>
      <c r="B2" s="71" t="s">
        <v>47</v>
      </c>
      <c r="C2" s="72"/>
      <c r="D2" s="73" t="s">
        <v>135</v>
      </c>
      <c r="E2" s="74" t="s">
        <v>54</v>
      </c>
      <c r="F2" s="74"/>
      <c r="G2" s="74"/>
      <c r="H2" s="74"/>
      <c r="I2" s="80"/>
      <c r="J2" s="81" t="s">
        <v>41</v>
      </c>
      <c r="K2" s="82" t="s">
        <v>42</v>
      </c>
      <c r="L2" s="83"/>
      <c r="M2" s="83"/>
      <c r="N2" s="83"/>
      <c r="O2" s="83"/>
      <c r="P2" s="84"/>
    </row>
    <row r="3" s="67" customFormat="1" ht="23" customHeight="1" spans="1:16">
      <c r="A3" s="75" t="s">
        <v>136</v>
      </c>
      <c r="B3" s="76" t="s">
        <v>137</v>
      </c>
      <c r="C3" s="75"/>
      <c r="D3" s="75"/>
      <c r="E3" s="75"/>
      <c r="F3" s="75"/>
      <c r="G3" s="75"/>
      <c r="H3" s="75"/>
      <c r="I3" s="70"/>
      <c r="J3" s="76" t="s">
        <v>138</v>
      </c>
      <c r="K3" s="75"/>
      <c r="L3" s="75"/>
      <c r="M3" s="75"/>
      <c r="N3" s="75"/>
      <c r="O3" s="75"/>
      <c r="P3" s="75"/>
    </row>
    <row r="4" s="67" customFormat="1" ht="23" customHeight="1" spans="1:16">
      <c r="A4" s="75"/>
      <c r="B4" s="77" t="s">
        <v>139</v>
      </c>
      <c r="C4" s="77" t="s">
        <v>95</v>
      </c>
      <c r="D4" s="77" t="s">
        <v>96</v>
      </c>
      <c r="E4" s="77" t="s">
        <v>97</v>
      </c>
      <c r="F4" s="77" t="s">
        <v>98</v>
      </c>
      <c r="G4" s="77" t="s">
        <v>99</v>
      </c>
      <c r="H4" s="77" t="s">
        <v>100</v>
      </c>
      <c r="I4" s="70"/>
      <c r="J4" s="77" t="s">
        <v>139</v>
      </c>
      <c r="K4" s="77" t="s">
        <v>95</v>
      </c>
      <c r="L4" s="77" t="s">
        <v>96</v>
      </c>
      <c r="M4" s="77" t="s">
        <v>97</v>
      </c>
      <c r="N4" s="77" t="s">
        <v>98</v>
      </c>
      <c r="O4" s="77" t="s">
        <v>99</v>
      </c>
      <c r="P4" s="77" t="s">
        <v>100</v>
      </c>
    </row>
    <row r="5" s="67" customFormat="1" ht="23" customHeight="1" spans="1:16">
      <c r="A5" s="75"/>
      <c r="B5" s="77" t="s">
        <v>140</v>
      </c>
      <c r="C5" s="77" t="s">
        <v>141</v>
      </c>
      <c r="D5" s="77" t="s">
        <v>142</v>
      </c>
      <c r="E5" s="77" t="s">
        <v>143</v>
      </c>
      <c r="F5" s="77" t="s">
        <v>144</v>
      </c>
      <c r="G5" s="77" t="s">
        <v>145</v>
      </c>
      <c r="H5" s="77" t="s">
        <v>146</v>
      </c>
      <c r="I5" s="70"/>
      <c r="J5" s="77" t="s">
        <v>147</v>
      </c>
      <c r="K5" s="77" t="s">
        <v>147</v>
      </c>
      <c r="L5" s="77" t="s">
        <v>147</v>
      </c>
      <c r="M5" s="77" t="s">
        <v>147</v>
      </c>
      <c r="N5" s="77" t="s">
        <v>147</v>
      </c>
      <c r="O5" s="77" t="s">
        <v>147</v>
      </c>
      <c r="P5" s="77" t="s">
        <v>147</v>
      </c>
    </row>
    <row r="6" s="67" customFormat="1" ht="21" customHeight="1" spans="1:16">
      <c r="A6" s="78" t="s">
        <v>148</v>
      </c>
      <c r="B6" s="78">
        <f t="shared" ref="B6:B8" si="0">C6-1</f>
        <v>65</v>
      </c>
      <c r="C6" s="78">
        <f t="shared" ref="C6:C8" si="1">D6-2</f>
        <v>66</v>
      </c>
      <c r="D6" s="78">
        <v>68</v>
      </c>
      <c r="E6" s="78">
        <f t="shared" ref="E6:E8" si="2">D6+2</f>
        <v>70</v>
      </c>
      <c r="F6" s="78">
        <f t="shared" ref="F6:F8" si="3">E6+2</f>
        <v>72</v>
      </c>
      <c r="G6" s="78">
        <f t="shared" ref="G6:G8" si="4">F6+1</f>
        <v>73</v>
      </c>
      <c r="H6" s="78">
        <f t="shared" ref="H6:H8" si="5">G6+1</f>
        <v>74</v>
      </c>
      <c r="I6" s="70"/>
      <c r="J6" s="85" t="s">
        <v>149</v>
      </c>
      <c r="K6" s="85" t="s">
        <v>150</v>
      </c>
      <c r="L6" s="85" t="s">
        <v>151</v>
      </c>
      <c r="M6" s="85" t="s">
        <v>150</v>
      </c>
      <c r="N6" s="85" t="s">
        <v>149</v>
      </c>
      <c r="O6" s="85" t="s">
        <v>152</v>
      </c>
      <c r="P6" s="85" t="s">
        <v>149</v>
      </c>
    </row>
    <row r="7" s="67" customFormat="1" ht="21" customHeight="1" spans="1:16">
      <c r="A7" s="78" t="s">
        <v>153</v>
      </c>
      <c r="B7" s="78">
        <f t="shared" si="0"/>
        <v>64</v>
      </c>
      <c r="C7" s="78">
        <f t="shared" si="1"/>
        <v>65</v>
      </c>
      <c r="D7" s="78">
        <v>67</v>
      </c>
      <c r="E7" s="78">
        <f t="shared" si="2"/>
        <v>69</v>
      </c>
      <c r="F7" s="78">
        <f t="shared" si="3"/>
        <v>71</v>
      </c>
      <c r="G7" s="78">
        <f t="shared" si="4"/>
        <v>72</v>
      </c>
      <c r="H7" s="78">
        <f t="shared" si="5"/>
        <v>73</v>
      </c>
      <c r="I7" s="70"/>
      <c r="J7" s="85" t="s">
        <v>154</v>
      </c>
      <c r="K7" s="85" t="s">
        <v>150</v>
      </c>
      <c r="L7" s="85" t="s">
        <v>150</v>
      </c>
      <c r="M7" s="85" t="s">
        <v>150</v>
      </c>
      <c r="N7" s="85" t="s">
        <v>155</v>
      </c>
      <c r="O7" s="85" t="s">
        <v>156</v>
      </c>
      <c r="P7" s="85" t="s">
        <v>155</v>
      </c>
    </row>
    <row r="8" s="67" customFormat="1" ht="21" customHeight="1" spans="1:16">
      <c r="A8" s="78" t="s">
        <v>157</v>
      </c>
      <c r="B8" s="78">
        <f t="shared" si="0"/>
        <v>57</v>
      </c>
      <c r="C8" s="78">
        <f t="shared" si="1"/>
        <v>58</v>
      </c>
      <c r="D8" s="78">
        <v>60</v>
      </c>
      <c r="E8" s="78">
        <f t="shared" si="2"/>
        <v>62</v>
      </c>
      <c r="F8" s="78">
        <f t="shared" si="3"/>
        <v>64</v>
      </c>
      <c r="G8" s="78">
        <f t="shared" si="4"/>
        <v>65</v>
      </c>
      <c r="H8" s="78">
        <f t="shared" si="5"/>
        <v>66</v>
      </c>
      <c r="I8" s="70"/>
      <c r="J8" s="85" t="s">
        <v>158</v>
      </c>
      <c r="K8" s="85" t="s">
        <v>150</v>
      </c>
      <c r="L8" s="85" t="s">
        <v>150</v>
      </c>
      <c r="M8" s="85" t="s">
        <v>150</v>
      </c>
      <c r="N8" s="85" t="s">
        <v>150</v>
      </c>
      <c r="O8" s="85" t="s">
        <v>150</v>
      </c>
      <c r="P8" s="85" t="s">
        <v>150</v>
      </c>
    </row>
    <row r="9" s="67" customFormat="1" ht="21" customHeight="1" spans="1:16">
      <c r="A9" s="78" t="s">
        <v>159</v>
      </c>
      <c r="B9" s="78">
        <f t="shared" ref="B9:B11" si="6">C9-4</f>
        <v>100</v>
      </c>
      <c r="C9" s="78">
        <f t="shared" ref="C9:C11" si="7">D9-4</f>
        <v>104</v>
      </c>
      <c r="D9" s="78">
        <v>108</v>
      </c>
      <c r="E9" s="78">
        <f t="shared" ref="E9:E11" si="8">D9+4</f>
        <v>112</v>
      </c>
      <c r="F9" s="78">
        <f>E9+4</f>
        <v>116</v>
      </c>
      <c r="G9" s="78">
        <f t="shared" ref="G9:G11" si="9">F9+6</f>
        <v>122</v>
      </c>
      <c r="H9" s="78">
        <f>G9+6</f>
        <v>128</v>
      </c>
      <c r="I9" s="70"/>
      <c r="J9" s="85" t="s">
        <v>150</v>
      </c>
      <c r="K9" s="85" t="s">
        <v>150</v>
      </c>
      <c r="L9" s="85" t="s">
        <v>150</v>
      </c>
      <c r="M9" s="85" t="s">
        <v>160</v>
      </c>
      <c r="N9" s="85" t="s">
        <v>150</v>
      </c>
      <c r="O9" s="85" t="s">
        <v>150</v>
      </c>
      <c r="P9" s="85" t="s">
        <v>150</v>
      </c>
    </row>
    <row r="10" s="67" customFormat="1" ht="21" customHeight="1" spans="1:16">
      <c r="A10" s="78" t="s">
        <v>161</v>
      </c>
      <c r="B10" s="78">
        <f t="shared" si="6"/>
        <v>96</v>
      </c>
      <c r="C10" s="78">
        <f t="shared" si="7"/>
        <v>100</v>
      </c>
      <c r="D10" s="78">
        <v>104</v>
      </c>
      <c r="E10" s="78">
        <f t="shared" si="8"/>
        <v>108</v>
      </c>
      <c r="F10" s="78">
        <f>E10+5</f>
        <v>113</v>
      </c>
      <c r="G10" s="78">
        <f t="shared" si="9"/>
        <v>119</v>
      </c>
      <c r="H10" s="78">
        <f>G10+7</f>
        <v>126</v>
      </c>
      <c r="I10" s="70"/>
      <c r="J10" s="85" t="s">
        <v>150</v>
      </c>
      <c r="K10" s="85" t="s">
        <v>150</v>
      </c>
      <c r="L10" s="85" t="s">
        <v>150</v>
      </c>
      <c r="M10" s="85" t="s">
        <v>150</v>
      </c>
      <c r="N10" s="85" t="s">
        <v>150</v>
      </c>
      <c r="O10" s="85" t="s">
        <v>150</v>
      </c>
      <c r="P10" s="85" t="s">
        <v>150</v>
      </c>
    </row>
    <row r="11" s="67" customFormat="1" ht="21" customHeight="1" spans="1:16">
      <c r="A11" s="78" t="s">
        <v>162</v>
      </c>
      <c r="B11" s="78">
        <f t="shared" si="6"/>
        <v>104</v>
      </c>
      <c r="C11" s="78">
        <f t="shared" si="7"/>
        <v>108</v>
      </c>
      <c r="D11" s="78">
        <v>112</v>
      </c>
      <c r="E11" s="78">
        <f t="shared" si="8"/>
        <v>116</v>
      </c>
      <c r="F11" s="78">
        <f>E11+5</f>
        <v>121</v>
      </c>
      <c r="G11" s="78">
        <f t="shared" si="9"/>
        <v>127</v>
      </c>
      <c r="H11" s="78">
        <f>G11+7</f>
        <v>134</v>
      </c>
      <c r="I11" s="70"/>
      <c r="J11" s="85" t="s">
        <v>163</v>
      </c>
      <c r="K11" s="85" t="s">
        <v>164</v>
      </c>
      <c r="L11" s="85" t="s">
        <v>165</v>
      </c>
      <c r="M11" s="85" t="s">
        <v>166</v>
      </c>
      <c r="N11" s="85" t="s">
        <v>164</v>
      </c>
      <c r="O11" s="85" t="s">
        <v>167</v>
      </c>
      <c r="P11" s="85" t="s">
        <v>164</v>
      </c>
    </row>
    <row r="12" s="67" customFormat="1" ht="21" customHeight="1" spans="1:16">
      <c r="A12" s="78" t="s">
        <v>168</v>
      </c>
      <c r="B12" s="78">
        <f>C12-1</f>
        <v>39</v>
      </c>
      <c r="C12" s="78">
        <f>D12-1</f>
        <v>40</v>
      </c>
      <c r="D12" s="78">
        <v>41</v>
      </c>
      <c r="E12" s="78">
        <f>D12+1</f>
        <v>42</v>
      </c>
      <c r="F12" s="78">
        <f>E12+1</f>
        <v>43</v>
      </c>
      <c r="G12" s="78">
        <f>F12+1.2</f>
        <v>44.2</v>
      </c>
      <c r="H12" s="78">
        <f>G12+1.2</f>
        <v>45.4</v>
      </c>
      <c r="I12" s="70"/>
      <c r="J12" s="85" t="s">
        <v>169</v>
      </c>
      <c r="K12" s="85" t="s">
        <v>170</v>
      </c>
      <c r="L12" s="85" t="s">
        <v>150</v>
      </c>
      <c r="M12" s="85" t="s">
        <v>160</v>
      </c>
      <c r="N12" s="85" t="s">
        <v>150</v>
      </c>
      <c r="O12" s="85" t="s">
        <v>171</v>
      </c>
      <c r="P12" s="85" t="s">
        <v>150</v>
      </c>
    </row>
    <row r="13" s="67" customFormat="1" ht="21" customHeight="1" spans="1:16">
      <c r="A13" s="78" t="s">
        <v>172</v>
      </c>
      <c r="B13" s="78">
        <f>C13-0.5</f>
        <v>60.5</v>
      </c>
      <c r="C13" s="78">
        <f>D13-1</f>
        <v>61</v>
      </c>
      <c r="D13" s="78">
        <v>62</v>
      </c>
      <c r="E13" s="78">
        <f>D13+1</f>
        <v>63</v>
      </c>
      <c r="F13" s="78">
        <f>E13+1</f>
        <v>64</v>
      </c>
      <c r="G13" s="78">
        <f>F13+0.5</f>
        <v>64.5</v>
      </c>
      <c r="H13" s="78">
        <f>G13+0.5</f>
        <v>65</v>
      </c>
      <c r="I13" s="70"/>
      <c r="J13" s="85" t="s">
        <v>173</v>
      </c>
      <c r="K13" s="85" t="s">
        <v>174</v>
      </c>
      <c r="L13" s="85" t="s">
        <v>174</v>
      </c>
      <c r="M13" s="85" t="s">
        <v>175</v>
      </c>
      <c r="N13" s="85" t="s">
        <v>174</v>
      </c>
      <c r="O13" s="85" t="s">
        <v>174</v>
      </c>
      <c r="P13" s="85" t="s">
        <v>174</v>
      </c>
    </row>
    <row r="14" s="67" customFormat="1" ht="21" customHeight="1" spans="1:16">
      <c r="A14" s="78" t="s">
        <v>176</v>
      </c>
      <c r="B14" s="78">
        <f>C14-0.8</f>
        <v>20.4</v>
      </c>
      <c r="C14" s="78">
        <f>D14-0.8</f>
        <v>21.2</v>
      </c>
      <c r="D14" s="78">
        <v>22</v>
      </c>
      <c r="E14" s="78">
        <f>D14+0.8</f>
        <v>22.8</v>
      </c>
      <c r="F14" s="78">
        <f>E14+0.8</f>
        <v>23.6</v>
      </c>
      <c r="G14" s="78">
        <f>F14+1.3</f>
        <v>24.9</v>
      </c>
      <c r="H14" s="78">
        <f>G14+1.3</f>
        <v>26.2</v>
      </c>
      <c r="I14" s="70"/>
      <c r="J14" s="85" t="s">
        <v>151</v>
      </c>
      <c r="K14" s="85" t="s">
        <v>150</v>
      </c>
      <c r="L14" s="85" t="s">
        <v>173</v>
      </c>
      <c r="M14" s="85" t="s">
        <v>173</v>
      </c>
      <c r="N14" s="85" t="s">
        <v>181</v>
      </c>
      <c r="O14" s="85" t="s">
        <v>174</v>
      </c>
      <c r="P14" s="85" t="s">
        <v>174</v>
      </c>
    </row>
    <row r="15" s="67" customFormat="1" ht="21" customHeight="1" spans="1:16">
      <c r="A15" s="78" t="s">
        <v>177</v>
      </c>
      <c r="B15" s="78">
        <f>C15-0.7</f>
        <v>17.6</v>
      </c>
      <c r="C15" s="78">
        <f>D15-0.7</f>
        <v>18.3</v>
      </c>
      <c r="D15" s="78">
        <v>19</v>
      </c>
      <c r="E15" s="78">
        <f>D15+0.7</f>
        <v>19.7</v>
      </c>
      <c r="F15" s="78">
        <f>E15+0.7</f>
        <v>20.4</v>
      </c>
      <c r="G15" s="78">
        <f>F15+0.9</f>
        <v>21.3</v>
      </c>
      <c r="H15" s="78">
        <f>G15+0.9</f>
        <v>22.2</v>
      </c>
      <c r="I15" s="70"/>
      <c r="J15" s="85" t="s">
        <v>150</v>
      </c>
      <c r="K15" s="85" t="s">
        <v>150</v>
      </c>
      <c r="L15" s="85" t="s">
        <v>150</v>
      </c>
      <c r="M15" s="85" t="s">
        <v>150</v>
      </c>
      <c r="N15" s="85" t="s">
        <v>150</v>
      </c>
      <c r="O15" s="85" t="s">
        <v>150</v>
      </c>
      <c r="P15" s="85" t="s">
        <v>150</v>
      </c>
    </row>
    <row r="16" s="67" customFormat="1" ht="21" customHeight="1" spans="1:16">
      <c r="A16" s="78" t="s">
        <v>178</v>
      </c>
      <c r="B16" s="78">
        <f>C16-0.5</f>
        <v>12.5</v>
      </c>
      <c r="C16" s="78">
        <f>D16-0.5</f>
        <v>13</v>
      </c>
      <c r="D16" s="78">
        <v>13.5</v>
      </c>
      <c r="E16" s="78">
        <f>D16+0.5</f>
        <v>14</v>
      </c>
      <c r="F16" s="78">
        <f>E16+0.5</f>
        <v>14.5</v>
      </c>
      <c r="G16" s="78">
        <f>F16+0.7</f>
        <v>15.2</v>
      </c>
      <c r="H16" s="78">
        <f>G16+0.7</f>
        <v>15.9</v>
      </c>
      <c r="I16" s="70"/>
      <c r="J16" s="85" t="s">
        <v>150</v>
      </c>
      <c r="K16" s="85" t="s">
        <v>150</v>
      </c>
      <c r="L16" s="85" t="s">
        <v>150</v>
      </c>
      <c r="M16" s="85" t="s">
        <v>150</v>
      </c>
      <c r="N16" s="85" t="s">
        <v>150</v>
      </c>
      <c r="O16" s="85" t="s">
        <v>150</v>
      </c>
      <c r="P16" s="85" t="s">
        <v>150</v>
      </c>
    </row>
    <row r="17" s="67" customFormat="1" ht="21" customHeight="1" spans="1:16">
      <c r="A17" s="78" t="s">
        <v>179</v>
      </c>
      <c r="B17" s="78">
        <f>C17</f>
        <v>9.5</v>
      </c>
      <c r="C17" s="78">
        <f>D17</f>
        <v>9.5</v>
      </c>
      <c r="D17" s="78">
        <v>9.5</v>
      </c>
      <c r="E17" s="78">
        <f t="shared" ref="E17:H17" si="10">D17</f>
        <v>9.5</v>
      </c>
      <c r="F17" s="78">
        <f t="shared" si="10"/>
        <v>9.5</v>
      </c>
      <c r="G17" s="78">
        <f t="shared" si="10"/>
        <v>9.5</v>
      </c>
      <c r="H17" s="78">
        <f t="shared" si="10"/>
        <v>9.5</v>
      </c>
      <c r="I17" s="70"/>
      <c r="J17" s="85"/>
      <c r="K17" s="85" t="s">
        <v>150</v>
      </c>
      <c r="L17" s="85" t="s">
        <v>150</v>
      </c>
      <c r="M17" s="85" t="s">
        <v>150</v>
      </c>
      <c r="N17" s="85" t="s">
        <v>150</v>
      </c>
      <c r="O17" s="85" t="s">
        <v>150</v>
      </c>
      <c r="P17" s="85" t="s">
        <v>150</v>
      </c>
    </row>
    <row r="18" s="67" customFormat="1" ht="21" customHeight="1" spans="1:16">
      <c r="A18" s="78" t="s">
        <v>180</v>
      </c>
      <c r="B18" s="78">
        <f>C18</f>
        <v>8.5</v>
      </c>
      <c r="C18" s="78">
        <f>D18</f>
        <v>8.5</v>
      </c>
      <c r="D18" s="78">
        <v>8.5</v>
      </c>
      <c r="E18" s="78">
        <f t="shared" ref="E18:H18" si="11">D18</f>
        <v>8.5</v>
      </c>
      <c r="F18" s="78">
        <f t="shared" si="11"/>
        <v>8.5</v>
      </c>
      <c r="G18" s="78">
        <f t="shared" si="11"/>
        <v>8.5</v>
      </c>
      <c r="H18" s="78">
        <f t="shared" si="11"/>
        <v>8.5</v>
      </c>
      <c r="I18" s="70"/>
      <c r="J18" s="85" t="s">
        <v>181</v>
      </c>
      <c r="K18" s="85" t="s">
        <v>174</v>
      </c>
      <c r="L18" s="85" t="s">
        <v>174</v>
      </c>
      <c r="M18" s="85" t="s">
        <v>182</v>
      </c>
      <c r="N18" s="85" t="s">
        <v>174</v>
      </c>
      <c r="O18" s="85" t="s">
        <v>149</v>
      </c>
      <c r="P18" s="85" t="s">
        <v>181</v>
      </c>
    </row>
    <row r="19" s="67" customFormat="1" ht="21" customHeight="1" spans="1:16">
      <c r="A19" s="78" t="s">
        <v>183</v>
      </c>
      <c r="B19" s="78">
        <f>C19-1</f>
        <v>53</v>
      </c>
      <c r="C19" s="78">
        <f t="shared" ref="C19:C24" si="12">D19-1</f>
        <v>54</v>
      </c>
      <c r="D19" s="78">
        <v>55</v>
      </c>
      <c r="E19" s="78">
        <f>D19+1</f>
        <v>56</v>
      </c>
      <c r="F19" s="78">
        <f>E19+1</f>
        <v>57</v>
      </c>
      <c r="G19" s="78">
        <f>F19+1.5</f>
        <v>58.5</v>
      </c>
      <c r="H19" s="78">
        <f>G19+1.5</f>
        <v>60</v>
      </c>
      <c r="I19" s="70"/>
      <c r="J19" s="85" t="s">
        <v>151</v>
      </c>
      <c r="K19" s="85" t="s">
        <v>150</v>
      </c>
      <c r="L19" s="85" t="s">
        <v>173</v>
      </c>
      <c r="M19" s="85" t="s">
        <v>173</v>
      </c>
      <c r="N19" s="85" t="s">
        <v>174</v>
      </c>
      <c r="O19" s="85" t="s">
        <v>174</v>
      </c>
      <c r="P19" s="85" t="s">
        <v>174</v>
      </c>
    </row>
    <row r="20" s="67" customFormat="1" ht="21" customHeight="1" spans="1:16">
      <c r="A20" s="78" t="s">
        <v>184</v>
      </c>
      <c r="B20" s="78">
        <f>C20-1</f>
        <v>51</v>
      </c>
      <c r="C20" s="78">
        <f t="shared" si="12"/>
        <v>52</v>
      </c>
      <c r="D20" s="78">
        <v>53</v>
      </c>
      <c r="E20" s="78">
        <f>D20+1</f>
        <v>54</v>
      </c>
      <c r="F20" s="78">
        <f>E20+1</f>
        <v>55</v>
      </c>
      <c r="G20" s="78">
        <f>F20+1.5</f>
        <v>56.5</v>
      </c>
      <c r="H20" s="78">
        <f>G20+1.5</f>
        <v>58</v>
      </c>
      <c r="I20" s="70"/>
      <c r="J20" s="85"/>
      <c r="K20" s="85" t="s">
        <v>150</v>
      </c>
      <c r="L20" s="85" t="s">
        <v>150</v>
      </c>
      <c r="M20" s="85" t="s">
        <v>150</v>
      </c>
      <c r="N20" s="85" t="s">
        <v>150</v>
      </c>
      <c r="O20" s="85" t="s">
        <v>150</v>
      </c>
      <c r="P20" s="85" t="s">
        <v>150</v>
      </c>
    </row>
    <row r="21" s="67" customFormat="1" ht="21" customHeight="1" spans="1:16">
      <c r="A21" s="78" t="s">
        <v>185</v>
      </c>
      <c r="B21" s="78">
        <f>C21-0.5</f>
        <v>34.5</v>
      </c>
      <c r="C21" s="78">
        <f>D21-0.5</f>
        <v>35</v>
      </c>
      <c r="D21" s="78">
        <v>35.5</v>
      </c>
      <c r="E21" s="78">
        <f t="shared" ref="E21:G21" si="13">D21+0.5</f>
        <v>36</v>
      </c>
      <c r="F21" s="78">
        <f t="shared" si="13"/>
        <v>36.5</v>
      </c>
      <c r="G21" s="78">
        <f t="shared" si="13"/>
        <v>37</v>
      </c>
      <c r="H21" s="78">
        <f t="shared" ref="H21:H24" si="14">G21</f>
        <v>37</v>
      </c>
      <c r="I21" s="70"/>
      <c r="J21" s="85" t="s">
        <v>181</v>
      </c>
      <c r="K21" s="85" t="s">
        <v>174</v>
      </c>
      <c r="L21" s="85" t="s">
        <v>174</v>
      </c>
      <c r="M21" s="85" t="s">
        <v>155</v>
      </c>
      <c r="N21" s="85" t="s">
        <v>174</v>
      </c>
      <c r="O21" s="85" t="s">
        <v>149</v>
      </c>
      <c r="P21" s="85" t="s">
        <v>174</v>
      </c>
    </row>
    <row r="22" s="67" customFormat="1" ht="21" customHeight="1" spans="1:16">
      <c r="A22" s="78" t="s">
        <v>186</v>
      </c>
      <c r="B22" s="78">
        <f>C22-0.5</f>
        <v>24.5</v>
      </c>
      <c r="C22" s="78">
        <f>D22-0.5</f>
        <v>25</v>
      </c>
      <c r="D22" s="78">
        <v>25.5</v>
      </c>
      <c r="E22" s="78">
        <f>D22+0.5</f>
        <v>26</v>
      </c>
      <c r="F22" s="78">
        <f>E22+0.5</f>
        <v>26.5</v>
      </c>
      <c r="G22" s="78">
        <f>F22+0.75</f>
        <v>27.25</v>
      </c>
      <c r="H22" s="78">
        <f t="shared" si="14"/>
        <v>27.25</v>
      </c>
      <c r="I22" s="70"/>
      <c r="J22" s="85" t="s">
        <v>151</v>
      </c>
      <c r="K22" s="85" t="s">
        <v>150</v>
      </c>
      <c r="L22" s="85" t="s">
        <v>173</v>
      </c>
      <c r="M22" s="85" t="s">
        <v>173</v>
      </c>
      <c r="N22" s="85" t="s">
        <v>174</v>
      </c>
      <c r="O22" s="85" t="s">
        <v>174</v>
      </c>
      <c r="P22" s="85" t="s">
        <v>174</v>
      </c>
    </row>
    <row r="23" s="67" customFormat="1" ht="21" customHeight="1" spans="1:16">
      <c r="A23" s="78" t="s">
        <v>187</v>
      </c>
      <c r="B23" s="78">
        <v>13</v>
      </c>
      <c r="C23" s="78">
        <f>D23</f>
        <v>13</v>
      </c>
      <c r="D23" s="78">
        <v>13</v>
      </c>
      <c r="E23" s="78">
        <f>D23</f>
        <v>13</v>
      </c>
      <c r="F23" s="78">
        <f>E23+2</f>
        <v>15</v>
      </c>
      <c r="G23" s="78">
        <f>F23</f>
        <v>15</v>
      </c>
      <c r="H23" s="78">
        <f t="shared" si="14"/>
        <v>15</v>
      </c>
      <c r="I23" s="70"/>
      <c r="J23" s="85" t="s">
        <v>169</v>
      </c>
      <c r="K23" s="85" t="s">
        <v>214</v>
      </c>
      <c r="L23" s="85" t="s">
        <v>150</v>
      </c>
      <c r="M23" s="85" t="s">
        <v>160</v>
      </c>
      <c r="N23" s="85" t="s">
        <v>150</v>
      </c>
      <c r="O23" s="85" t="s">
        <v>171</v>
      </c>
      <c r="P23" s="85" t="s">
        <v>150</v>
      </c>
    </row>
    <row r="24" s="67" customFormat="1" ht="19" customHeight="1" spans="1:16">
      <c r="A24" s="78" t="s">
        <v>188</v>
      </c>
      <c r="B24" s="78">
        <f>C24</f>
        <v>17</v>
      </c>
      <c r="C24" s="78">
        <f t="shared" si="12"/>
        <v>17</v>
      </c>
      <c r="D24" s="78">
        <v>18</v>
      </c>
      <c r="E24" s="78">
        <f>D24</f>
        <v>18</v>
      </c>
      <c r="F24" s="78">
        <f>E24+1.5</f>
        <v>19.5</v>
      </c>
      <c r="G24" s="78">
        <f>F24</f>
        <v>19.5</v>
      </c>
      <c r="H24" s="78">
        <f t="shared" si="14"/>
        <v>19.5</v>
      </c>
      <c r="I24" s="86"/>
      <c r="J24" s="85" t="s">
        <v>173</v>
      </c>
      <c r="K24" s="85" t="s">
        <v>174</v>
      </c>
      <c r="L24" s="85" t="s">
        <v>174</v>
      </c>
      <c r="M24" s="85" t="s">
        <v>174</v>
      </c>
      <c r="N24" s="85" t="s">
        <v>174</v>
      </c>
      <c r="O24" s="85" t="s">
        <v>174</v>
      </c>
      <c r="P24" s="85" t="s">
        <v>174</v>
      </c>
    </row>
    <row r="25" s="66" customFormat="1" ht="47" customHeight="1" spans="1:15">
      <c r="A25" s="79"/>
      <c r="B25" s="79"/>
      <c r="C25" s="79"/>
      <c r="D25" s="79"/>
      <c r="E25" s="79"/>
      <c r="F25" s="79"/>
      <c r="G25" s="79"/>
      <c r="H25" s="79"/>
      <c r="I25" s="79"/>
      <c r="J25" s="66" t="s">
        <v>189</v>
      </c>
      <c r="K25" s="191">
        <v>45767</v>
      </c>
      <c r="L25" s="66" t="s">
        <v>190</v>
      </c>
      <c r="M25" s="66" t="s">
        <v>128</v>
      </c>
      <c r="N25" s="66" t="s">
        <v>191</v>
      </c>
      <c r="O25" s="66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4"/>
  </mergeCells>
  <pageMargins left="0.751388888888889" right="0.751388888888889" top="1" bottom="1" header="0.5" footer="0.5"/>
  <pageSetup paperSize="9" scale="73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8" workbookViewId="0">
      <selection activeCell="A29" sqref="A29:K29"/>
    </sheetView>
  </sheetViews>
  <sheetFormatPr defaultColWidth="10.1666666666667" defaultRowHeight="15.6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16.7333333333333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ht="26.55" spans="1:11">
      <c r="A1" s="91" t="s">
        <v>215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37</v>
      </c>
      <c r="B2" s="93" t="s">
        <v>38</v>
      </c>
      <c r="C2" s="93"/>
      <c r="D2" s="94" t="s">
        <v>46</v>
      </c>
      <c r="E2" s="95" t="s">
        <v>47</v>
      </c>
      <c r="F2" s="96" t="s">
        <v>216</v>
      </c>
      <c r="G2" s="97" t="s">
        <v>54</v>
      </c>
      <c r="H2" s="97"/>
      <c r="I2" s="141" t="s">
        <v>41</v>
      </c>
      <c r="J2" s="97" t="s">
        <v>42</v>
      </c>
      <c r="K2" s="168"/>
    </row>
    <row r="3" spans="1:11">
      <c r="A3" s="98" t="s">
        <v>60</v>
      </c>
      <c r="B3" s="99">
        <v>15482</v>
      </c>
      <c r="C3" s="99"/>
      <c r="D3" s="100" t="s">
        <v>217</v>
      </c>
      <c r="E3" s="101" t="s">
        <v>49</v>
      </c>
      <c r="F3" s="101"/>
      <c r="G3" s="101"/>
      <c r="H3" s="102" t="s">
        <v>218</v>
      </c>
      <c r="I3" s="102"/>
      <c r="J3" s="102"/>
      <c r="K3" s="169"/>
    </row>
    <row r="4" spans="1:11">
      <c r="A4" s="103" t="s">
        <v>57</v>
      </c>
      <c r="B4" s="104">
        <v>4</v>
      </c>
      <c r="C4" s="104">
        <v>6</v>
      </c>
      <c r="D4" s="105" t="s">
        <v>219</v>
      </c>
      <c r="E4" s="106" t="s">
        <v>220</v>
      </c>
      <c r="F4" s="106"/>
      <c r="G4" s="106"/>
      <c r="H4" s="105" t="s">
        <v>221</v>
      </c>
      <c r="I4" s="105"/>
      <c r="J4" s="128" t="s">
        <v>51</v>
      </c>
      <c r="K4" s="170" t="s">
        <v>52</v>
      </c>
    </row>
    <row r="5" spans="1:11">
      <c r="A5" s="107" t="s">
        <v>222</v>
      </c>
      <c r="B5" s="108">
        <v>6</v>
      </c>
      <c r="C5" s="108"/>
      <c r="D5" s="109" t="s">
        <v>220</v>
      </c>
      <c r="E5" s="109" t="s">
        <v>223</v>
      </c>
      <c r="F5" s="109" t="s">
        <v>224</v>
      </c>
      <c r="G5" s="109" t="s">
        <v>225</v>
      </c>
      <c r="H5" s="110" t="s">
        <v>226</v>
      </c>
      <c r="I5" s="110"/>
      <c r="J5" s="124" t="s">
        <v>51</v>
      </c>
      <c r="K5" s="171" t="s">
        <v>52</v>
      </c>
    </row>
    <row r="6" spans="1:11">
      <c r="A6" s="111" t="s">
        <v>227</v>
      </c>
      <c r="B6" s="112">
        <v>700</v>
      </c>
      <c r="C6" s="112"/>
      <c r="D6" s="113" t="s">
        <v>228</v>
      </c>
      <c r="E6" s="114"/>
      <c r="F6" s="115">
        <v>7012</v>
      </c>
      <c r="G6" s="113"/>
      <c r="H6" s="116" t="s">
        <v>229</v>
      </c>
      <c r="I6" s="116"/>
      <c r="J6" s="172" t="s">
        <v>51</v>
      </c>
      <c r="K6" s="173" t="s">
        <v>52</v>
      </c>
    </row>
    <row r="7" ht="16.3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ht="46" customHeight="1" spans="1:11">
      <c r="A8" s="120" t="s">
        <v>230</v>
      </c>
      <c r="B8" s="121" t="s">
        <v>231</v>
      </c>
      <c r="C8" s="121" t="s">
        <v>232</v>
      </c>
      <c r="D8" s="121" t="s">
        <v>233</v>
      </c>
      <c r="E8" s="121" t="s">
        <v>234</v>
      </c>
      <c r="F8" s="121" t="s">
        <v>235</v>
      </c>
      <c r="G8" s="122" t="s">
        <v>236</v>
      </c>
      <c r="H8" s="123"/>
      <c r="I8" s="123"/>
      <c r="J8" s="123"/>
      <c r="K8" s="174"/>
    </row>
    <row r="9" spans="1:11">
      <c r="A9" s="107" t="s">
        <v>237</v>
      </c>
      <c r="B9" s="110"/>
      <c r="C9" s="124" t="s">
        <v>51</v>
      </c>
      <c r="D9" s="124" t="s">
        <v>52</v>
      </c>
      <c r="E9" s="109" t="s">
        <v>238</v>
      </c>
      <c r="F9" s="125" t="s">
        <v>239</v>
      </c>
      <c r="G9" s="126"/>
      <c r="H9" s="127"/>
      <c r="I9" s="127"/>
      <c r="J9" s="127"/>
      <c r="K9" s="175"/>
    </row>
    <row r="10" spans="1:11">
      <c r="A10" s="103" t="s">
        <v>240</v>
      </c>
      <c r="B10" s="105"/>
      <c r="C10" s="128" t="s">
        <v>51</v>
      </c>
      <c r="D10" s="128" t="s">
        <v>52</v>
      </c>
      <c r="E10" s="100" t="s">
        <v>241</v>
      </c>
      <c r="F10" s="129" t="s">
        <v>199</v>
      </c>
      <c r="G10" s="130" t="s">
        <v>242</v>
      </c>
      <c r="H10" s="131"/>
      <c r="I10" s="131"/>
      <c r="J10" s="131"/>
      <c r="K10" s="176"/>
    </row>
    <row r="11" spans="1:11">
      <c r="A11" s="132" t="s">
        <v>200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77"/>
    </row>
    <row r="12" spans="1:11">
      <c r="A12" s="98" t="s">
        <v>74</v>
      </c>
      <c r="B12" s="128" t="s">
        <v>70</v>
      </c>
      <c r="C12" s="128" t="s">
        <v>71</v>
      </c>
      <c r="D12" s="129"/>
      <c r="E12" s="100" t="s">
        <v>72</v>
      </c>
      <c r="F12" s="128" t="s">
        <v>70</v>
      </c>
      <c r="G12" s="128" t="s">
        <v>71</v>
      </c>
      <c r="H12" s="128"/>
      <c r="I12" s="100" t="s">
        <v>243</v>
      </c>
      <c r="J12" s="128" t="s">
        <v>70</v>
      </c>
      <c r="K12" s="170" t="s">
        <v>71</v>
      </c>
    </row>
    <row r="13" spans="1:11">
      <c r="A13" s="98" t="s">
        <v>77</v>
      </c>
      <c r="B13" s="128" t="s">
        <v>70</v>
      </c>
      <c r="C13" s="128" t="s">
        <v>71</v>
      </c>
      <c r="D13" s="129"/>
      <c r="E13" s="100" t="s">
        <v>82</v>
      </c>
      <c r="F13" s="128" t="s">
        <v>70</v>
      </c>
      <c r="G13" s="128" t="s">
        <v>71</v>
      </c>
      <c r="H13" s="128"/>
      <c r="I13" s="100" t="s">
        <v>244</v>
      </c>
      <c r="J13" s="128" t="s">
        <v>70</v>
      </c>
      <c r="K13" s="170" t="s">
        <v>71</v>
      </c>
    </row>
    <row r="14" ht="16.35" spans="1:11">
      <c r="A14" s="134" t="s">
        <v>245</v>
      </c>
      <c r="B14" s="135" t="s">
        <v>70</v>
      </c>
      <c r="C14" s="135" t="s">
        <v>71</v>
      </c>
      <c r="D14" s="136"/>
      <c r="E14" s="137" t="s">
        <v>246</v>
      </c>
      <c r="F14" s="135" t="s">
        <v>70</v>
      </c>
      <c r="G14" s="135" t="s">
        <v>71</v>
      </c>
      <c r="H14" s="135"/>
      <c r="I14" s="137" t="s">
        <v>247</v>
      </c>
      <c r="J14" s="135" t="s">
        <v>70</v>
      </c>
      <c r="K14" s="178" t="s">
        <v>71</v>
      </c>
    </row>
    <row r="15" ht="16.35" spans="1:11">
      <c r="A15" s="138"/>
      <c r="B15" s="139"/>
      <c r="C15" s="139"/>
      <c r="D15" s="140"/>
      <c r="E15" s="138"/>
      <c r="F15" s="139"/>
      <c r="G15" s="139"/>
      <c r="H15" s="139"/>
      <c r="I15" s="138"/>
      <c r="J15" s="139"/>
      <c r="K15" s="139"/>
    </row>
    <row r="16" s="88" customFormat="1" spans="1:11">
      <c r="A16" s="92" t="s">
        <v>248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9"/>
    </row>
    <row r="17" spans="1:11">
      <c r="A17" s="103" t="s">
        <v>249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80"/>
    </row>
    <row r="18" spans="1:11">
      <c r="A18" s="103" t="s">
        <v>250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80"/>
    </row>
    <row r="19" spans="1:11">
      <c r="A19" s="142" t="s">
        <v>251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81"/>
    </row>
    <row r="20" spans="1:11">
      <c r="A20" s="144" t="s">
        <v>252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82"/>
    </row>
    <row r="21" spans="1:11">
      <c r="A21" s="144" t="s">
        <v>253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82"/>
    </row>
    <row r="22" spans="1:11">
      <c r="A22" s="144" t="s">
        <v>254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82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83"/>
    </row>
    <row r="24" spans="1:11">
      <c r="A24" s="103" t="s">
        <v>110</v>
      </c>
      <c r="B24" s="105"/>
      <c r="C24" s="128" t="s">
        <v>51</v>
      </c>
      <c r="D24" s="128" t="s">
        <v>52</v>
      </c>
      <c r="E24" s="102"/>
      <c r="F24" s="102"/>
      <c r="G24" s="102"/>
      <c r="H24" s="102"/>
      <c r="I24" s="102"/>
      <c r="J24" s="102"/>
      <c r="K24" s="169"/>
    </row>
    <row r="25" ht="16.35" spans="1:11">
      <c r="A25" s="148" t="s">
        <v>255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84"/>
    </row>
    <row r="26" ht="16.3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256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85"/>
    </row>
    <row r="28" spans="1:11">
      <c r="A28" s="153" t="s">
        <v>257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70"/>
    </row>
    <row r="29" spans="1:11">
      <c r="A29" s="154" t="s">
        <v>258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86"/>
    </row>
    <row r="30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7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7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7"/>
    </row>
    <row r="33" ht="23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7"/>
    </row>
    <row r="34" ht="23" customHeight="1" spans="1:1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86"/>
    </row>
    <row r="35" ht="23" customHeight="1" spans="1:11">
      <c r="A35" s="158"/>
      <c r="B35" s="155"/>
      <c r="C35" s="155"/>
      <c r="D35" s="155"/>
      <c r="E35" s="155"/>
      <c r="F35" s="155"/>
      <c r="G35" s="155"/>
      <c r="H35" s="155"/>
      <c r="I35" s="155"/>
      <c r="J35" s="155"/>
      <c r="K35" s="186"/>
    </row>
    <row r="36" ht="23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8"/>
    </row>
    <row r="37" ht="18.75" customHeight="1" spans="1:11">
      <c r="A37" s="161" t="s">
        <v>259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9"/>
    </row>
    <row r="38" s="89" customFormat="1" ht="18.75" customHeight="1" spans="1:11">
      <c r="A38" s="103" t="s">
        <v>260</v>
      </c>
      <c r="B38" s="105"/>
      <c r="C38" s="105"/>
      <c r="D38" s="102" t="s">
        <v>261</v>
      </c>
      <c r="E38" s="102"/>
      <c r="F38" s="163" t="s">
        <v>262</v>
      </c>
      <c r="G38" s="164"/>
      <c r="H38" s="105" t="s">
        <v>263</v>
      </c>
      <c r="I38" s="105"/>
      <c r="J38" s="105" t="s">
        <v>264</v>
      </c>
      <c r="K38" s="180"/>
    </row>
    <row r="39" ht="18.75" customHeight="1" spans="1:13">
      <c r="A39" s="103" t="s">
        <v>111</v>
      </c>
      <c r="B39" s="105" t="s">
        <v>265</v>
      </c>
      <c r="C39" s="105"/>
      <c r="D39" s="105"/>
      <c r="E39" s="105"/>
      <c r="F39" s="105"/>
      <c r="G39" s="105"/>
      <c r="H39" s="105"/>
      <c r="I39" s="105"/>
      <c r="J39" s="105"/>
      <c r="K39" s="180"/>
      <c r="M39" s="89"/>
    </row>
    <row r="40" ht="31" customHeight="1" spans="1:11">
      <c r="A40" s="103" t="s">
        <v>266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80"/>
    </row>
    <row r="4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80"/>
    </row>
    <row r="42" ht="32" customHeight="1" spans="1:11">
      <c r="A42" s="134" t="s">
        <v>125</v>
      </c>
      <c r="B42" s="165" t="s">
        <v>213</v>
      </c>
      <c r="C42" s="165"/>
      <c r="D42" s="137" t="s">
        <v>267</v>
      </c>
      <c r="E42" s="136" t="s">
        <v>128</v>
      </c>
      <c r="F42" s="137" t="s">
        <v>129</v>
      </c>
      <c r="G42" s="166">
        <v>45812</v>
      </c>
      <c r="H42" s="167" t="s">
        <v>130</v>
      </c>
      <c r="I42" s="167"/>
      <c r="J42" s="165" t="s">
        <v>131</v>
      </c>
      <c r="K42" s="1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283845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6</xdr:col>
                    <xdr:colOff>1054100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6</xdr:col>
                    <xdr:colOff>1054100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6</xdr:col>
                    <xdr:colOff>1054100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274955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zoomScale="80" zoomScaleNormal="80" workbookViewId="0">
      <selection activeCell="L34" sqref="L34"/>
    </sheetView>
  </sheetViews>
  <sheetFormatPr defaultColWidth="9" defaultRowHeight="26" customHeight="1"/>
  <cols>
    <col min="1" max="1" width="17.1666666666667" style="66" customWidth="1"/>
    <col min="2" max="2" width="7.8" style="66" customWidth="1"/>
    <col min="3" max="8" width="9.33333333333333" style="66" customWidth="1"/>
    <col min="9" max="9" width="1.33333333333333" style="66" customWidth="1"/>
    <col min="10" max="10" width="12.3" style="66" customWidth="1"/>
    <col min="11" max="13" width="11.6" style="66" customWidth="1"/>
    <col min="14" max="14" width="14.6" style="66" customWidth="1"/>
    <col min="15" max="16" width="11.6" style="66" customWidth="1"/>
    <col min="17" max="16384" width="9" style="66"/>
  </cols>
  <sheetData>
    <row r="1" s="66" customFormat="1" ht="30" customHeight="1" spans="1:16">
      <c r="A1" s="68" t="s">
        <v>134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="67" customFormat="1" ht="25" customHeight="1" spans="1:16">
      <c r="A2" s="70" t="s">
        <v>46</v>
      </c>
      <c r="B2" s="71" t="s">
        <v>47</v>
      </c>
      <c r="C2" s="72"/>
      <c r="D2" s="73" t="s">
        <v>135</v>
      </c>
      <c r="E2" s="74" t="s">
        <v>54</v>
      </c>
      <c r="F2" s="74"/>
      <c r="G2" s="74"/>
      <c r="H2" s="74"/>
      <c r="I2" s="80"/>
      <c r="J2" s="81" t="s">
        <v>41</v>
      </c>
      <c r="K2" s="82" t="s">
        <v>42</v>
      </c>
      <c r="L2" s="83"/>
      <c r="M2" s="83"/>
      <c r="N2" s="83"/>
      <c r="O2" s="83"/>
      <c r="P2" s="84"/>
    </row>
    <row r="3" s="67" customFormat="1" ht="23" customHeight="1" spans="1:16">
      <c r="A3" s="75" t="s">
        <v>136</v>
      </c>
      <c r="B3" s="76" t="s">
        <v>137</v>
      </c>
      <c r="C3" s="75"/>
      <c r="D3" s="75"/>
      <c r="E3" s="75"/>
      <c r="F3" s="75"/>
      <c r="G3" s="75"/>
      <c r="H3" s="75"/>
      <c r="I3" s="70"/>
      <c r="J3" s="76" t="s">
        <v>138</v>
      </c>
      <c r="K3" s="75"/>
      <c r="L3" s="75"/>
      <c r="M3" s="75"/>
      <c r="N3" s="75"/>
      <c r="O3" s="75"/>
      <c r="P3" s="75"/>
    </row>
    <row r="4" s="67" customFormat="1" ht="23" customHeight="1" spans="1:16">
      <c r="A4" s="75"/>
      <c r="B4" s="77" t="s">
        <v>139</v>
      </c>
      <c r="C4" s="77" t="s">
        <v>95</v>
      </c>
      <c r="D4" s="77" t="s">
        <v>96</v>
      </c>
      <c r="E4" s="77" t="s">
        <v>97</v>
      </c>
      <c r="F4" s="77" t="s">
        <v>98</v>
      </c>
      <c r="G4" s="77" t="s">
        <v>99</v>
      </c>
      <c r="H4" s="77" t="s">
        <v>100</v>
      </c>
      <c r="I4" s="70"/>
      <c r="J4" s="77" t="s">
        <v>139</v>
      </c>
      <c r="K4" s="77" t="s">
        <v>95</v>
      </c>
      <c r="L4" s="77" t="s">
        <v>96</v>
      </c>
      <c r="M4" s="77" t="s">
        <v>97</v>
      </c>
      <c r="N4" s="77" t="s">
        <v>98</v>
      </c>
      <c r="O4" s="77" t="s">
        <v>99</v>
      </c>
      <c r="P4" s="77" t="s">
        <v>100</v>
      </c>
    </row>
    <row r="5" s="67" customFormat="1" ht="23" customHeight="1" spans="1:16">
      <c r="A5" s="75"/>
      <c r="B5" s="77" t="s">
        <v>140</v>
      </c>
      <c r="C5" s="77" t="s">
        <v>141</v>
      </c>
      <c r="D5" s="77" t="s">
        <v>142</v>
      </c>
      <c r="E5" s="77" t="s">
        <v>143</v>
      </c>
      <c r="F5" s="77" t="s">
        <v>144</v>
      </c>
      <c r="G5" s="77" t="s">
        <v>145</v>
      </c>
      <c r="H5" s="77" t="s">
        <v>146</v>
      </c>
      <c r="I5" s="70"/>
      <c r="J5" s="77" t="s">
        <v>140</v>
      </c>
      <c r="K5" s="77" t="s">
        <v>141</v>
      </c>
      <c r="L5" s="77" t="s">
        <v>142</v>
      </c>
      <c r="M5" s="77" t="s">
        <v>143</v>
      </c>
      <c r="N5" s="77" t="s">
        <v>144</v>
      </c>
      <c r="O5" s="77" t="s">
        <v>145</v>
      </c>
      <c r="P5" s="77" t="s">
        <v>146</v>
      </c>
    </row>
    <row r="6" s="67" customFormat="1" ht="21" customHeight="1" spans="1:16">
      <c r="A6" s="78" t="s">
        <v>148</v>
      </c>
      <c r="B6" s="78">
        <f t="shared" ref="B6:B8" si="0">C6-1</f>
        <v>65</v>
      </c>
      <c r="C6" s="78">
        <f t="shared" ref="C6:C8" si="1">D6-2</f>
        <v>66</v>
      </c>
      <c r="D6" s="78">
        <v>68</v>
      </c>
      <c r="E6" s="78">
        <f t="shared" ref="E6:E8" si="2">D6+2</f>
        <v>70</v>
      </c>
      <c r="F6" s="78">
        <f t="shared" ref="F6:F8" si="3">E6+2</f>
        <v>72</v>
      </c>
      <c r="G6" s="78">
        <f t="shared" ref="G6:G8" si="4">F6+1</f>
        <v>73</v>
      </c>
      <c r="H6" s="78">
        <f t="shared" ref="H6:H8" si="5">G6+1</f>
        <v>74</v>
      </c>
      <c r="I6" s="70"/>
      <c r="J6" s="85" t="s">
        <v>149</v>
      </c>
      <c r="K6" s="85" t="s">
        <v>150</v>
      </c>
      <c r="L6" s="85" t="s">
        <v>151</v>
      </c>
      <c r="M6" s="85" t="s">
        <v>150</v>
      </c>
      <c r="N6" s="85" t="s">
        <v>149</v>
      </c>
      <c r="O6" s="85" t="s">
        <v>152</v>
      </c>
      <c r="P6" s="85" t="s">
        <v>149</v>
      </c>
    </row>
    <row r="7" s="67" customFormat="1" ht="21" customHeight="1" spans="1:16">
      <c r="A7" s="78" t="s">
        <v>153</v>
      </c>
      <c r="B7" s="78">
        <f t="shared" si="0"/>
        <v>64</v>
      </c>
      <c r="C7" s="78">
        <f t="shared" si="1"/>
        <v>65</v>
      </c>
      <c r="D7" s="78">
        <v>67</v>
      </c>
      <c r="E7" s="78">
        <f t="shared" si="2"/>
        <v>69</v>
      </c>
      <c r="F7" s="78">
        <f t="shared" si="3"/>
        <v>71</v>
      </c>
      <c r="G7" s="78">
        <f t="shared" si="4"/>
        <v>72</v>
      </c>
      <c r="H7" s="78">
        <f t="shared" si="5"/>
        <v>73</v>
      </c>
      <c r="I7" s="70"/>
      <c r="J7" s="85" t="s">
        <v>154</v>
      </c>
      <c r="K7" s="85" t="s">
        <v>150</v>
      </c>
      <c r="L7" s="85">
        <f>0.3/0.3</f>
        <v>1</v>
      </c>
      <c r="M7" s="85" t="s">
        <v>151</v>
      </c>
      <c r="N7" s="85" t="s">
        <v>155</v>
      </c>
      <c r="O7" s="85" t="s">
        <v>156</v>
      </c>
      <c r="P7" s="85" t="s">
        <v>155</v>
      </c>
    </row>
    <row r="8" s="67" customFormat="1" ht="21" customHeight="1" spans="1:16">
      <c r="A8" s="78" t="s">
        <v>157</v>
      </c>
      <c r="B8" s="78">
        <f t="shared" si="0"/>
        <v>57</v>
      </c>
      <c r="C8" s="78">
        <f t="shared" si="1"/>
        <v>58</v>
      </c>
      <c r="D8" s="78">
        <v>60</v>
      </c>
      <c r="E8" s="78">
        <f t="shared" si="2"/>
        <v>62</v>
      </c>
      <c r="F8" s="78">
        <f t="shared" si="3"/>
        <v>64</v>
      </c>
      <c r="G8" s="78">
        <f t="shared" si="4"/>
        <v>65</v>
      </c>
      <c r="H8" s="78">
        <f t="shared" si="5"/>
        <v>66</v>
      </c>
      <c r="I8" s="70"/>
      <c r="J8" s="85" t="s">
        <v>158</v>
      </c>
      <c r="K8" s="85" t="s">
        <v>150</v>
      </c>
      <c r="L8" s="85" t="s">
        <v>150</v>
      </c>
      <c r="M8" s="85" t="s">
        <v>150</v>
      </c>
      <c r="N8" s="85" t="s">
        <v>150</v>
      </c>
      <c r="O8" s="85" t="s">
        <v>150</v>
      </c>
      <c r="P8" s="85" t="s">
        <v>150</v>
      </c>
    </row>
    <row r="9" s="67" customFormat="1" ht="21" customHeight="1" spans="1:16">
      <c r="A9" s="78" t="s">
        <v>159</v>
      </c>
      <c r="B9" s="78">
        <f t="shared" ref="B9:B11" si="6">C9-4</f>
        <v>100</v>
      </c>
      <c r="C9" s="78">
        <f t="shared" ref="C9:C11" si="7">D9-4</f>
        <v>104</v>
      </c>
      <c r="D9" s="78">
        <v>108</v>
      </c>
      <c r="E9" s="78">
        <f t="shared" ref="E9:E11" si="8">D9+4</f>
        <v>112</v>
      </c>
      <c r="F9" s="78">
        <f>E9+4</f>
        <v>116</v>
      </c>
      <c r="G9" s="78">
        <f t="shared" ref="G9:G11" si="9">F9+6</f>
        <v>122</v>
      </c>
      <c r="H9" s="78">
        <f>G9+6</f>
        <v>128</v>
      </c>
      <c r="I9" s="70"/>
      <c r="J9" s="85" t="s">
        <v>150</v>
      </c>
      <c r="K9" s="85" t="s">
        <v>150</v>
      </c>
      <c r="L9" s="85" t="s">
        <v>150</v>
      </c>
      <c r="M9" s="85" t="s">
        <v>160</v>
      </c>
      <c r="N9" s="85" t="s">
        <v>150</v>
      </c>
      <c r="O9" s="85" t="s">
        <v>150</v>
      </c>
      <c r="P9" s="85" t="s">
        <v>150</v>
      </c>
    </row>
    <row r="10" s="67" customFormat="1" ht="21" customHeight="1" spans="1:16">
      <c r="A10" s="78" t="s">
        <v>161</v>
      </c>
      <c r="B10" s="78">
        <f t="shared" si="6"/>
        <v>96</v>
      </c>
      <c r="C10" s="78">
        <f t="shared" si="7"/>
        <v>100</v>
      </c>
      <c r="D10" s="78">
        <v>104</v>
      </c>
      <c r="E10" s="78">
        <f t="shared" si="8"/>
        <v>108</v>
      </c>
      <c r="F10" s="78">
        <f>E10+5</f>
        <v>113</v>
      </c>
      <c r="G10" s="78">
        <f t="shared" si="9"/>
        <v>119</v>
      </c>
      <c r="H10" s="78">
        <f>G10+7</f>
        <v>126</v>
      </c>
      <c r="I10" s="70"/>
      <c r="J10" s="85" t="s">
        <v>150</v>
      </c>
      <c r="K10" s="85" t="s">
        <v>150</v>
      </c>
      <c r="L10" s="85" t="s">
        <v>150</v>
      </c>
      <c r="M10" s="85" t="s">
        <v>150</v>
      </c>
      <c r="N10" s="85" t="s">
        <v>150</v>
      </c>
      <c r="O10" s="85" t="s">
        <v>150</v>
      </c>
      <c r="P10" s="85" t="s">
        <v>150</v>
      </c>
    </row>
    <row r="11" s="67" customFormat="1" ht="21" customHeight="1" spans="1:16">
      <c r="A11" s="78" t="s">
        <v>162</v>
      </c>
      <c r="B11" s="78">
        <f t="shared" si="6"/>
        <v>104</v>
      </c>
      <c r="C11" s="78">
        <f t="shared" si="7"/>
        <v>108</v>
      </c>
      <c r="D11" s="78">
        <v>112</v>
      </c>
      <c r="E11" s="78">
        <f t="shared" si="8"/>
        <v>116</v>
      </c>
      <c r="F11" s="78">
        <f>E11+5</f>
        <v>121</v>
      </c>
      <c r="G11" s="78">
        <f t="shared" si="9"/>
        <v>127</v>
      </c>
      <c r="H11" s="78">
        <f>G11+7</f>
        <v>134</v>
      </c>
      <c r="I11" s="70"/>
      <c r="J11" s="85" t="s">
        <v>163</v>
      </c>
      <c r="K11" s="85" t="s">
        <v>164</v>
      </c>
      <c r="L11" s="85" t="s">
        <v>165</v>
      </c>
      <c r="M11" s="85" t="s">
        <v>166</v>
      </c>
      <c r="N11" s="85" t="s">
        <v>164</v>
      </c>
      <c r="O11" s="85" t="s">
        <v>167</v>
      </c>
      <c r="P11" s="85" t="s">
        <v>164</v>
      </c>
    </row>
    <row r="12" s="67" customFormat="1" ht="21" customHeight="1" spans="1:16">
      <c r="A12" s="78" t="s">
        <v>168</v>
      </c>
      <c r="B12" s="78">
        <f>C12-1</f>
        <v>39</v>
      </c>
      <c r="C12" s="78">
        <f>D12-1</f>
        <v>40</v>
      </c>
      <c r="D12" s="78">
        <v>41</v>
      </c>
      <c r="E12" s="78">
        <f>D12+1</f>
        <v>42</v>
      </c>
      <c r="F12" s="78">
        <f>E12+1</f>
        <v>43</v>
      </c>
      <c r="G12" s="78">
        <f>F12+1.2</f>
        <v>44.2</v>
      </c>
      <c r="H12" s="78">
        <f>G12+1.2</f>
        <v>45.4</v>
      </c>
      <c r="I12" s="70"/>
      <c r="J12" s="85" t="s">
        <v>169</v>
      </c>
      <c r="K12" s="85" t="s">
        <v>170</v>
      </c>
      <c r="L12" s="85" t="s">
        <v>150</v>
      </c>
      <c r="M12" s="85" t="s">
        <v>160</v>
      </c>
      <c r="N12" s="85" t="s">
        <v>150</v>
      </c>
      <c r="O12" s="85" t="s">
        <v>171</v>
      </c>
      <c r="P12" s="85" t="s">
        <v>150</v>
      </c>
    </row>
    <row r="13" s="67" customFormat="1" ht="21" customHeight="1" spans="1:16">
      <c r="A13" s="78" t="s">
        <v>172</v>
      </c>
      <c r="B13" s="78">
        <f>C13-0.5</f>
        <v>60.5</v>
      </c>
      <c r="C13" s="78">
        <f>D13-1</f>
        <v>61</v>
      </c>
      <c r="D13" s="78">
        <v>62</v>
      </c>
      <c r="E13" s="78">
        <f>D13+1</f>
        <v>63</v>
      </c>
      <c r="F13" s="78">
        <f>E13+1</f>
        <v>64</v>
      </c>
      <c r="G13" s="78">
        <f>F13+0.5</f>
        <v>64.5</v>
      </c>
      <c r="H13" s="78">
        <f>G13+0.5</f>
        <v>65</v>
      </c>
      <c r="I13" s="70"/>
      <c r="J13" s="85" t="s">
        <v>173</v>
      </c>
      <c r="K13" s="85" t="s">
        <v>174</v>
      </c>
      <c r="L13" s="85" t="s">
        <v>174</v>
      </c>
      <c r="M13" s="85" t="s">
        <v>175</v>
      </c>
      <c r="N13" s="85" t="s">
        <v>174</v>
      </c>
      <c r="O13" s="85" t="s">
        <v>174</v>
      </c>
      <c r="P13" s="85" t="s">
        <v>174</v>
      </c>
    </row>
    <row r="14" s="67" customFormat="1" ht="21" customHeight="1" spans="1:16">
      <c r="A14" s="78" t="s">
        <v>176</v>
      </c>
      <c r="B14" s="78">
        <f>C14-0.8</f>
        <v>20.4</v>
      </c>
      <c r="C14" s="78">
        <f>D14-0.8</f>
        <v>21.2</v>
      </c>
      <c r="D14" s="78">
        <v>22</v>
      </c>
      <c r="E14" s="78">
        <f>D14+0.8</f>
        <v>22.8</v>
      </c>
      <c r="F14" s="78">
        <f>E14+0.8</f>
        <v>23.6</v>
      </c>
      <c r="G14" s="78">
        <f>F14+1.3</f>
        <v>24.9</v>
      </c>
      <c r="H14" s="78">
        <f>G14+1.3</f>
        <v>26.2</v>
      </c>
      <c r="I14" s="70"/>
      <c r="J14" s="85" t="s">
        <v>151</v>
      </c>
      <c r="K14" s="85" t="s">
        <v>150</v>
      </c>
      <c r="L14" s="85" t="s">
        <v>173</v>
      </c>
      <c r="M14" s="85" t="s">
        <v>173</v>
      </c>
      <c r="N14" s="85" t="s">
        <v>174</v>
      </c>
      <c r="O14" s="85" t="s">
        <v>174</v>
      </c>
      <c r="P14" s="85" t="s">
        <v>174</v>
      </c>
    </row>
    <row r="15" s="67" customFormat="1" ht="21" customHeight="1" spans="1:16">
      <c r="A15" s="78" t="s">
        <v>177</v>
      </c>
      <c r="B15" s="78">
        <f>C15-0.7</f>
        <v>17.6</v>
      </c>
      <c r="C15" s="78">
        <f>D15-0.7</f>
        <v>18.3</v>
      </c>
      <c r="D15" s="78">
        <v>19</v>
      </c>
      <c r="E15" s="78">
        <f>D15+0.7</f>
        <v>19.7</v>
      </c>
      <c r="F15" s="78">
        <f>E15+0.7</f>
        <v>20.4</v>
      </c>
      <c r="G15" s="78">
        <f>F15+0.9</f>
        <v>21.3</v>
      </c>
      <c r="H15" s="78">
        <f>G15+0.9</f>
        <v>22.2</v>
      </c>
      <c r="I15" s="70"/>
      <c r="J15" s="85" t="s">
        <v>150</v>
      </c>
      <c r="K15" s="85" t="s">
        <v>150</v>
      </c>
      <c r="L15" s="85" t="s">
        <v>150</v>
      </c>
      <c r="M15" s="85" t="s">
        <v>150</v>
      </c>
      <c r="N15" s="85" t="s">
        <v>150</v>
      </c>
      <c r="O15" s="85" t="s">
        <v>150</v>
      </c>
      <c r="P15" s="85" t="s">
        <v>150</v>
      </c>
    </row>
    <row r="16" s="67" customFormat="1" ht="21" customHeight="1" spans="1:16">
      <c r="A16" s="78" t="s">
        <v>178</v>
      </c>
      <c r="B16" s="78">
        <f>C16-0.5</f>
        <v>12.5</v>
      </c>
      <c r="C16" s="78">
        <f>D16-0.5</f>
        <v>13</v>
      </c>
      <c r="D16" s="78">
        <v>13.5</v>
      </c>
      <c r="E16" s="78">
        <f>D16+0.5</f>
        <v>14</v>
      </c>
      <c r="F16" s="78">
        <f>E16+0.5</f>
        <v>14.5</v>
      </c>
      <c r="G16" s="78">
        <f>F16+0.7</f>
        <v>15.2</v>
      </c>
      <c r="H16" s="78">
        <f>G16+0.7</f>
        <v>15.9</v>
      </c>
      <c r="I16" s="70"/>
      <c r="J16" s="85" t="s">
        <v>150</v>
      </c>
      <c r="K16" s="85" t="s">
        <v>150</v>
      </c>
      <c r="L16" s="85" t="s">
        <v>150</v>
      </c>
      <c r="M16" s="85" t="s">
        <v>150</v>
      </c>
      <c r="N16" s="85" t="s">
        <v>150</v>
      </c>
      <c r="O16" s="85" t="s">
        <v>150</v>
      </c>
      <c r="P16" s="85" t="s">
        <v>150</v>
      </c>
    </row>
    <row r="17" s="67" customFormat="1" ht="21" customHeight="1" spans="1:16">
      <c r="A17" s="78" t="s">
        <v>179</v>
      </c>
      <c r="B17" s="78">
        <f>C17</f>
        <v>9.5</v>
      </c>
      <c r="C17" s="78">
        <f>D17</f>
        <v>9.5</v>
      </c>
      <c r="D17" s="78">
        <v>9.5</v>
      </c>
      <c r="E17" s="78">
        <f t="shared" ref="E17:H17" si="10">D17</f>
        <v>9.5</v>
      </c>
      <c r="F17" s="78">
        <f t="shared" si="10"/>
        <v>9.5</v>
      </c>
      <c r="G17" s="78">
        <f t="shared" si="10"/>
        <v>9.5</v>
      </c>
      <c r="H17" s="78">
        <f t="shared" si="10"/>
        <v>9.5</v>
      </c>
      <c r="I17" s="70"/>
      <c r="J17" s="85"/>
      <c r="K17" s="85" t="s">
        <v>150</v>
      </c>
      <c r="L17" s="85" t="s">
        <v>150</v>
      </c>
      <c r="M17" s="85" t="s">
        <v>150</v>
      </c>
      <c r="N17" s="85" t="s">
        <v>150</v>
      </c>
      <c r="O17" s="85" t="s">
        <v>150</v>
      </c>
      <c r="P17" s="85" t="s">
        <v>150</v>
      </c>
    </row>
    <row r="18" s="67" customFormat="1" ht="21" customHeight="1" spans="1:16">
      <c r="A18" s="78" t="s">
        <v>180</v>
      </c>
      <c r="B18" s="78">
        <f>C18</f>
        <v>8.5</v>
      </c>
      <c r="C18" s="78">
        <f>D18</f>
        <v>8.5</v>
      </c>
      <c r="D18" s="78">
        <v>8.5</v>
      </c>
      <c r="E18" s="78">
        <f t="shared" ref="E18:H18" si="11">D18</f>
        <v>8.5</v>
      </c>
      <c r="F18" s="78">
        <f t="shared" si="11"/>
        <v>8.5</v>
      </c>
      <c r="G18" s="78">
        <f t="shared" si="11"/>
        <v>8.5</v>
      </c>
      <c r="H18" s="78">
        <f t="shared" si="11"/>
        <v>8.5</v>
      </c>
      <c r="I18" s="70"/>
      <c r="J18" s="85" t="s">
        <v>181</v>
      </c>
      <c r="K18" s="85" t="s">
        <v>174</v>
      </c>
      <c r="L18" s="85" t="s">
        <v>174</v>
      </c>
      <c r="M18" s="85" t="s">
        <v>182</v>
      </c>
      <c r="N18" s="85" t="s">
        <v>174</v>
      </c>
      <c r="O18" s="85" t="s">
        <v>149</v>
      </c>
      <c r="P18" s="85" t="s">
        <v>174</v>
      </c>
    </row>
    <row r="19" s="67" customFormat="1" ht="21" customHeight="1" spans="1:16">
      <c r="A19" s="78" t="s">
        <v>183</v>
      </c>
      <c r="B19" s="78">
        <f>C19-1</f>
        <v>53</v>
      </c>
      <c r="C19" s="78">
        <f t="shared" ref="C19:C24" si="12">D19-1</f>
        <v>54</v>
      </c>
      <c r="D19" s="78">
        <v>55</v>
      </c>
      <c r="E19" s="78">
        <f>D19+1</f>
        <v>56</v>
      </c>
      <c r="F19" s="78">
        <f>E19+1</f>
        <v>57</v>
      </c>
      <c r="G19" s="78">
        <f>F19+1.5</f>
        <v>58.5</v>
      </c>
      <c r="H19" s="78">
        <f>G19+1.5</f>
        <v>60</v>
      </c>
      <c r="I19" s="70"/>
      <c r="J19" s="85" t="s">
        <v>151</v>
      </c>
      <c r="K19" s="85" t="s">
        <v>150</v>
      </c>
      <c r="L19" s="85" t="s">
        <v>173</v>
      </c>
      <c r="M19" s="85" t="s">
        <v>173</v>
      </c>
      <c r="N19" s="85" t="s">
        <v>174</v>
      </c>
      <c r="O19" s="85" t="s">
        <v>174</v>
      </c>
      <c r="P19" s="85" t="s">
        <v>174</v>
      </c>
    </row>
    <row r="20" s="67" customFormat="1" ht="21" customHeight="1" spans="1:16">
      <c r="A20" s="78" t="s">
        <v>184</v>
      </c>
      <c r="B20" s="78">
        <f>C20-1</f>
        <v>51</v>
      </c>
      <c r="C20" s="78">
        <f t="shared" si="12"/>
        <v>52</v>
      </c>
      <c r="D20" s="78">
        <v>53</v>
      </c>
      <c r="E20" s="78">
        <f>D20+1</f>
        <v>54</v>
      </c>
      <c r="F20" s="78">
        <f>E20+1</f>
        <v>55</v>
      </c>
      <c r="G20" s="78">
        <f>F20+1.5</f>
        <v>56.5</v>
      </c>
      <c r="H20" s="78">
        <f>G20+1.5</f>
        <v>58</v>
      </c>
      <c r="I20" s="70"/>
      <c r="J20" s="85"/>
      <c r="K20" s="85" t="s">
        <v>150</v>
      </c>
      <c r="L20" s="85" t="s">
        <v>150</v>
      </c>
      <c r="M20" s="85" t="s">
        <v>150</v>
      </c>
      <c r="N20" s="85" t="s">
        <v>150</v>
      </c>
      <c r="O20" s="85" t="s">
        <v>150</v>
      </c>
      <c r="P20" s="85" t="s">
        <v>150</v>
      </c>
    </row>
    <row r="21" s="67" customFormat="1" ht="21" customHeight="1" spans="1:16">
      <c r="A21" s="78" t="s">
        <v>185</v>
      </c>
      <c r="B21" s="78">
        <f>C21-0.5</f>
        <v>34.5</v>
      </c>
      <c r="C21" s="78">
        <f>D21-0.5</f>
        <v>35</v>
      </c>
      <c r="D21" s="78">
        <v>35.5</v>
      </c>
      <c r="E21" s="78">
        <f t="shared" ref="E21:G21" si="13">D21+0.5</f>
        <v>36</v>
      </c>
      <c r="F21" s="78">
        <f t="shared" si="13"/>
        <v>36.5</v>
      </c>
      <c r="G21" s="78">
        <f t="shared" si="13"/>
        <v>37</v>
      </c>
      <c r="H21" s="78">
        <f t="shared" ref="H21:H24" si="14">G21</f>
        <v>37</v>
      </c>
      <c r="I21" s="70"/>
      <c r="J21" s="85" t="s">
        <v>181</v>
      </c>
      <c r="K21" s="85" t="s">
        <v>174</v>
      </c>
      <c r="L21" s="85" t="s">
        <v>174</v>
      </c>
      <c r="M21" s="85" t="s">
        <v>182</v>
      </c>
      <c r="N21" s="85" t="s">
        <v>174</v>
      </c>
      <c r="O21" s="85" t="s">
        <v>149</v>
      </c>
      <c r="P21" s="85" t="s">
        <v>174</v>
      </c>
    </row>
    <row r="22" s="67" customFormat="1" ht="21" customHeight="1" spans="1:16">
      <c r="A22" s="78" t="s">
        <v>186</v>
      </c>
      <c r="B22" s="78">
        <f>C22-0.5</f>
        <v>24.5</v>
      </c>
      <c r="C22" s="78">
        <f>D22-0.5</f>
        <v>25</v>
      </c>
      <c r="D22" s="78">
        <v>25.5</v>
      </c>
      <c r="E22" s="78">
        <f>D22+0.5</f>
        <v>26</v>
      </c>
      <c r="F22" s="78">
        <f>E22+0.5</f>
        <v>26.5</v>
      </c>
      <c r="G22" s="78">
        <f>F22+0.75</f>
        <v>27.25</v>
      </c>
      <c r="H22" s="78">
        <f t="shared" si="14"/>
        <v>27.25</v>
      </c>
      <c r="I22" s="70"/>
      <c r="J22" s="85" t="s">
        <v>151</v>
      </c>
      <c r="K22" s="85" t="s">
        <v>150</v>
      </c>
      <c r="L22" s="85" t="s">
        <v>173</v>
      </c>
      <c r="M22" s="85" t="s">
        <v>173</v>
      </c>
      <c r="N22" s="85" t="s">
        <v>174</v>
      </c>
      <c r="O22" s="85" t="s">
        <v>174</v>
      </c>
      <c r="P22" s="85" t="s">
        <v>174</v>
      </c>
    </row>
    <row r="23" s="67" customFormat="1" ht="21" customHeight="1" spans="1:16">
      <c r="A23" s="78" t="s">
        <v>187</v>
      </c>
      <c r="B23" s="78">
        <v>13</v>
      </c>
      <c r="C23" s="78">
        <f>D23</f>
        <v>13</v>
      </c>
      <c r="D23" s="78">
        <v>13</v>
      </c>
      <c r="E23" s="78">
        <f>D23</f>
        <v>13</v>
      </c>
      <c r="F23" s="78">
        <f>E23+2</f>
        <v>15</v>
      </c>
      <c r="G23" s="78">
        <f>F23</f>
        <v>15</v>
      </c>
      <c r="H23" s="78">
        <f t="shared" si="14"/>
        <v>15</v>
      </c>
      <c r="I23" s="70"/>
      <c r="J23" s="85" t="s">
        <v>169</v>
      </c>
      <c r="K23" s="85" t="s">
        <v>170</v>
      </c>
      <c r="L23" s="85" t="s">
        <v>150</v>
      </c>
      <c r="M23" s="85" t="s">
        <v>160</v>
      </c>
      <c r="N23" s="85" t="s">
        <v>150</v>
      </c>
      <c r="O23" s="85" t="s">
        <v>171</v>
      </c>
      <c r="P23" s="85" t="s">
        <v>150</v>
      </c>
    </row>
    <row r="24" s="67" customFormat="1" ht="19" customHeight="1" spans="1:16">
      <c r="A24" s="78" t="s">
        <v>188</v>
      </c>
      <c r="B24" s="78">
        <f>C24</f>
        <v>17</v>
      </c>
      <c r="C24" s="78">
        <f t="shared" si="12"/>
        <v>17</v>
      </c>
      <c r="D24" s="78">
        <v>18</v>
      </c>
      <c r="E24" s="78">
        <f>D24</f>
        <v>18</v>
      </c>
      <c r="F24" s="78">
        <f>E24+1.5</f>
        <v>19.5</v>
      </c>
      <c r="G24" s="78">
        <f>F24</f>
        <v>19.5</v>
      </c>
      <c r="H24" s="78">
        <f t="shared" si="14"/>
        <v>19.5</v>
      </c>
      <c r="I24" s="86"/>
      <c r="J24" s="85" t="s">
        <v>173</v>
      </c>
      <c r="K24" s="85" t="s">
        <v>174</v>
      </c>
      <c r="L24" s="85" t="s">
        <v>174</v>
      </c>
      <c r="M24" s="85" t="s">
        <v>174</v>
      </c>
      <c r="N24" s="85" t="s">
        <v>174</v>
      </c>
      <c r="O24" s="85" t="s">
        <v>174</v>
      </c>
      <c r="P24" s="85" t="s">
        <v>174</v>
      </c>
    </row>
    <row r="25" s="66" customFormat="1" ht="47" customHeight="1" spans="1:15">
      <c r="A25" s="79"/>
      <c r="B25" s="79"/>
      <c r="C25" s="79"/>
      <c r="D25" s="79"/>
      <c r="E25" s="79"/>
      <c r="F25" s="79"/>
      <c r="G25" s="79"/>
      <c r="H25" s="79"/>
      <c r="I25" s="79"/>
      <c r="J25" s="66" t="s">
        <v>189</v>
      </c>
      <c r="K25" s="87">
        <v>45812</v>
      </c>
      <c r="L25" s="66" t="s">
        <v>190</v>
      </c>
      <c r="M25" s="66" t="s">
        <v>128</v>
      </c>
      <c r="N25" s="66" t="s">
        <v>191</v>
      </c>
      <c r="O25" s="66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4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A11" sqref="A11:D11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269</v>
      </c>
      <c r="B2" s="7" t="s">
        <v>270</v>
      </c>
      <c r="C2" s="7" t="s">
        <v>271</v>
      </c>
      <c r="D2" s="7" t="s">
        <v>272</v>
      </c>
      <c r="E2" s="7" t="s">
        <v>273</v>
      </c>
      <c r="F2" s="7" t="s">
        <v>274</v>
      </c>
      <c r="G2" s="7" t="s">
        <v>275</v>
      </c>
      <c r="H2" s="7" t="s">
        <v>276</v>
      </c>
      <c r="I2" s="6" t="s">
        <v>277</v>
      </c>
      <c r="J2" s="6" t="s">
        <v>278</v>
      </c>
      <c r="K2" s="6" t="s">
        <v>279</v>
      </c>
      <c r="L2" s="6" t="s">
        <v>280</v>
      </c>
      <c r="M2" s="6" t="s">
        <v>281</v>
      </c>
      <c r="N2" s="7" t="s">
        <v>282</v>
      </c>
      <c r="O2" s="7" t="s">
        <v>283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284</v>
      </c>
      <c r="J3" s="6" t="s">
        <v>284</v>
      </c>
      <c r="K3" s="6" t="s">
        <v>284</v>
      </c>
      <c r="L3" s="6" t="s">
        <v>284</v>
      </c>
      <c r="M3" s="6" t="s">
        <v>284</v>
      </c>
      <c r="N3" s="9"/>
      <c r="O3" s="9"/>
    </row>
    <row r="4" s="2" customFormat="1" ht="18" customHeight="1" spans="1:15">
      <c r="A4" s="6">
        <v>1</v>
      </c>
      <c r="B4" s="30" t="s">
        <v>285</v>
      </c>
      <c r="C4" s="31" t="s">
        <v>286</v>
      </c>
      <c r="D4" s="12" t="s">
        <v>102</v>
      </c>
      <c r="E4" s="13" t="s">
        <v>47</v>
      </c>
      <c r="F4" s="11" t="s">
        <v>287</v>
      </c>
      <c r="G4" s="65" t="s">
        <v>80</v>
      </c>
      <c r="H4" s="9"/>
      <c r="I4" s="6">
        <v>1</v>
      </c>
      <c r="J4" s="6"/>
      <c r="K4" s="6">
        <v>1</v>
      </c>
      <c r="L4" s="6">
        <v>1</v>
      </c>
      <c r="M4" s="6">
        <v>1</v>
      </c>
      <c r="N4" s="9">
        <f>SUM(I4:M4)</f>
        <v>4</v>
      </c>
      <c r="O4" s="9"/>
    </row>
    <row r="5" s="2" customFormat="1" ht="18" customHeight="1" spans="1:15">
      <c r="A5" s="6">
        <v>2</v>
      </c>
      <c r="B5" s="30" t="s">
        <v>288</v>
      </c>
      <c r="C5" s="31" t="s">
        <v>286</v>
      </c>
      <c r="D5" s="401" t="s">
        <v>104</v>
      </c>
      <c r="E5" s="13" t="s">
        <v>47</v>
      </c>
      <c r="F5" s="11" t="s">
        <v>287</v>
      </c>
      <c r="G5" s="65" t="s">
        <v>80</v>
      </c>
      <c r="H5" s="9"/>
      <c r="I5" s="6"/>
      <c r="J5" s="6">
        <v>1</v>
      </c>
      <c r="K5" s="6">
        <v>2</v>
      </c>
      <c r="L5" s="6">
        <v>2</v>
      </c>
      <c r="M5" s="6">
        <v>1</v>
      </c>
      <c r="N5" s="9">
        <f>SUM(I5:M5)</f>
        <v>6</v>
      </c>
      <c r="O5" s="9"/>
    </row>
    <row r="6" s="2" customFormat="1" ht="18" customHeight="1" spans="1:15">
      <c r="A6" s="6">
        <v>3</v>
      </c>
      <c r="B6" s="30" t="s">
        <v>289</v>
      </c>
      <c r="C6" s="31" t="s">
        <v>286</v>
      </c>
      <c r="D6" s="401" t="s">
        <v>103</v>
      </c>
      <c r="E6" s="13" t="s">
        <v>47</v>
      </c>
      <c r="F6" s="11" t="s">
        <v>287</v>
      </c>
      <c r="G6" s="65" t="s">
        <v>80</v>
      </c>
      <c r="H6" s="9"/>
      <c r="I6" s="6">
        <v>1</v>
      </c>
      <c r="J6" s="6">
        <v>1</v>
      </c>
      <c r="K6" s="6"/>
      <c r="L6" s="6">
        <v>1</v>
      </c>
      <c r="M6" s="6"/>
      <c r="N6" s="9">
        <f>SUM(I6:M6)</f>
        <v>3</v>
      </c>
      <c r="O6" s="9"/>
    </row>
    <row r="7" s="2" customFormat="1" ht="18" customHeight="1" spans="1:15">
      <c r="A7" s="42">
        <v>4</v>
      </c>
      <c r="B7" s="30" t="s">
        <v>290</v>
      </c>
      <c r="C7" s="31" t="s">
        <v>286</v>
      </c>
      <c r="D7" s="401" t="s">
        <v>105</v>
      </c>
      <c r="E7" s="13" t="s">
        <v>47</v>
      </c>
      <c r="F7" s="11" t="s">
        <v>287</v>
      </c>
      <c r="G7" s="65" t="s">
        <v>80</v>
      </c>
      <c r="H7" s="6"/>
      <c r="I7" s="6">
        <v>1</v>
      </c>
      <c r="J7" s="6">
        <v>2</v>
      </c>
      <c r="K7" s="6">
        <v>1</v>
      </c>
      <c r="L7" s="6"/>
      <c r="M7" s="6">
        <v>1</v>
      </c>
      <c r="N7" s="6">
        <f>SUM(I7:M7)</f>
        <v>5</v>
      </c>
      <c r="O7" s="6"/>
    </row>
    <row r="8" spans="2: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="2" customFormat="1" ht="18" customHeight="1" spans="1:15">
      <c r="A9" s="42"/>
      <c r="B9" s="30"/>
      <c r="C9" s="31"/>
      <c r="D9" s="12"/>
      <c r="E9" s="13"/>
      <c r="F9" s="11"/>
      <c r="G9" s="65"/>
      <c r="H9" s="6"/>
      <c r="I9" s="6"/>
      <c r="J9" s="6"/>
      <c r="K9" s="6"/>
      <c r="L9" s="6"/>
      <c r="M9" s="6"/>
      <c r="N9" s="6"/>
      <c r="O9" s="6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291</v>
      </c>
      <c r="B11" s="20"/>
      <c r="C11" s="20"/>
      <c r="D11" s="21"/>
      <c r="E11" s="22"/>
      <c r="F11" s="38"/>
      <c r="G11" s="38"/>
      <c r="H11" s="38"/>
      <c r="I11" s="33"/>
      <c r="J11" s="19" t="s">
        <v>292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293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2025-05-30T06:48:29Z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