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工作表2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18" i="2" l="1"/>
  <c r="G18" i="2"/>
  <c r="F18" i="2"/>
  <c r="E18" i="2"/>
  <c r="C18" i="2"/>
  <c r="B18" i="2"/>
  <c r="E17" i="2"/>
  <c r="F17" i="2" s="1"/>
  <c r="G17" i="2" s="1"/>
  <c r="H17" i="2" s="1"/>
  <c r="C17" i="2"/>
  <c r="B17" i="2"/>
  <c r="E16" i="2"/>
  <c r="F16" i="2" s="1"/>
  <c r="G16" i="2" s="1"/>
  <c r="H16" i="2" s="1"/>
  <c r="C16" i="2"/>
  <c r="B16" i="2"/>
  <c r="E15" i="2"/>
  <c r="F15" i="2" s="1"/>
  <c r="G15" i="2" s="1"/>
  <c r="H15" i="2" s="1"/>
  <c r="C15" i="2"/>
  <c r="B15" i="2"/>
  <c r="E14" i="2"/>
  <c r="F14" i="2" s="1"/>
  <c r="G14" i="2" s="1"/>
  <c r="H14" i="2" s="1"/>
  <c r="C14" i="2"/>
  <c r="B14" i="2"/>
  <c r="E13" i="2"/>
  <c r="F13" i="2" s="1"/>
  <c r="G13" i="2" s="1"/>
  <c r="H13" i="2" s="1"/>
  <c r="C13" i="2"/>
  <c r="B13" i="2"/>
  <c r="E12" i="2"/>
  <c r="F12" i="2" s="1"/>
  <c r="G12" i="2" s="1"/>
  <c r="H12" i="2" s="1"/>
  <c r="C12" i="2"/>
  <c r="B12" i="2"/>
  <c r="E11" i="2"/>
  <c r="F11" i="2" s="1"/>
  <c r="G11" i="2" s="1"/>
  <c r="H11" i="2" s="1"/>
  <c r="C11" i="2"/>
  <c r="B11" i="2"/>
  <c r="E10" i="2"/>
  <c r="F10" i="2" s="1"/>
  <c r="G10" i="2" s="1"/>
  <c r="H10" i="2" s="1"/>
  <c r="C10" i="2"/>
  <c r="B10" i="2"/>
  <c r="E9" i="2"/>
  <c r="F9" i="2" s="1"/>
  <c r="G9" i="2" s="1"/>
  <c r="H9" i="2" s="1"/>
  <c r="C9" i="2"/>
  <c r="B9" i="2"/>
  <c r="E8" i="2"/>
  <c r="F8" i="2" s="1"/>
  <c r="G8" i="2" s="1"/>
  <c r="H8" i="2" s="1"/>
  <c r="C8" i="2"/>
  <c r="B8" i="2"/>
  <c r="E7" i="2"/>
  <c r="F7" i="2" s="1"/>
  <c r="G7" i="2" s="1"/>
  <c r="H7" i="2" s="1"/>
  <c r="C7" i="2"/>
  <c r="B7" i="2"/>
  <c r="E6" i="2"/>
  <c r="F6" i="2" s="1"/>
  <c r="G6" i="2" s="1"/>
  <c r="H6" i="2" s="1"/>
  <c r="C6" i="2"/>
  <c r="B6" i="2"/>
  <c r="G2" i="2"/>
  <c r="B2" i="2"/>
</calcChain>
</file>

<file path=xl/sharedStrings.xml><?xml version="1.0" encoding="utf-8"?>
<sst xmlns="http://schemas.openxmlformats.org/spreadsheetml/2006/main" count="42" uniqueCount="35">
  <si>
    <t>S</t>
  </si>
  <si>
    <t>M</t>
  </si>
  <si>
    <t>L</t>
  </si>
  <si>
    <t>XL</t>
  </si>
  <si>
    <t>XXL</t>
  </si>
  <si>
    <t>XXXL</t>
  </si>
  <si>
    <t>裤外侧长</t>
  </si>
  <si>
    <t>臀围</t>
  </si>
  <si>
    <t>腿围/2</t>
  </si>
  <si>
    <t>膝围/2</t>
  </si>
  <si>
    <t>腿袋高</t>
  </si>
  <si>
    <t>腿袋宽</t>
  </si>
  <si>
    <t>探路者产品规格表</t>
    <phoneticPr fontId="8" type="noConversion"/>
  </si>
  <si>
    <t>产品代码</t>
    <phoneticPr fontId="8" type="noConversion"/>
  </si>
  <si>
    <t>款号：</t>
    <phoneticPr fontId="8" type="noConversion"/>
  </si>
  <si>
    <t>规格表</t>
  </si>
  <si>
    <t xml:space="preserve">                号型</t>
    <phoneticPr fontId="8" type="noConversion"/>
  </si>
  <si>
    <t>XS</t>
  </si>
  <si>
    <t>部位名称</t>
  </si>
  <si>
    <t>150/70B</t>
  </si>
  <si>
    <t>155/74B</t>
  </si>
  <si>
    <t>160/78B</t>
  </si>
  <si>
    <t>165/82B</t>
  </si>
  <si>
    <t>170/86B</t>
  </si>
  <si>
    <t>175/90B</t>
  </si>
  <si>
    <t>180/94B</t>
  </si>
  <si>
    <t>腰围（平量）</t>
  </si>
  <si>
    <t>腰围（拉量）</t>
  </si>
  <si>
    <r>
      <t>脚口/2</t>
    </r>
    <r>
      <rPr>
        <sz val="12"/>
        <rFont val="Microsoft YaHei UI"/>
        <family val="3"/>
        <charset val="134"/>
      </rPr>
      <t>平</t>
    </r>
    <phoneticPr fontId="8" type="noConversion"/>
  </si>
  <si>
    <t>前裆长 含腰</t>
    <phoneticPr fontId="8" type="noConversion"/>
  </si>
  <si>
    <t>后裆长 含腰</t>
    <phoneticPr fontId="8" type="noConversion"/>
  </si>
  <si>
    <t>前门襟长（不含腰）</t>
    <phoneticPr fontId="8" type="noConversion"/>
  </si>
  <si>
    <t>前插袋开口</t>
    <phoneticPr fontId="8" type="noConversion"/>
  </si>
  <si>
    <t>腿袋开口</t>
    <phoneticPr fontId="8" type="noConversion"/>
  </si>
  <si>
    <t>腰高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</si>
</sst>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4">
    <font>
      <sz val="12"/>
      <color theme="1"/>
      <name val="新細明體"/>
      <family val="2"/>
      <scheme val="minor"/>
    </font>
    <font>
      <sz val="12"/>
      <name val="宋体"/>
      <family val="3"/>
      <charset val="134"/>
    </font>
    <font>
      <b/>
      <sz val="18"/>
      <name val="微软雅黑"/>
      <family val="2"/>
      <charset val="134"/>
    </font>
    <font>
      <sz val="9"/>
      <name val="新細明體"/>
      <family val="3"/>
      <charset val="136"/>
      <scheme val="minor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微软雅黑"/>
      <family val="2"/>
      <charset val="134"/>
    </font>
    <font>
      <sz val="11"/>
      <name val="宋体"/>
      <family val="3"/>
      <charset val="134"/>
    </font>
    <font>
      <sz val="12"/>
      <name val="仿宋_GB2312"/>
      <family val="3"/>
      <charset val="134"/>
    </font>
    <font>
      <sz val="12"/>
      <name val="Microsoft YaHei UI"/>
      <family val="3"/>
      <charset val="134"/>
    </font>
    <font>
      <b/>
      <sz val="10"/>
      <name val="微软雅黑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0.399945066682943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0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4" fillId="0" borderId="2" xfId="1" applyFont="1" applyBorder="1" applyAlignment="1">
      <alignment horizontal="center"/>
    </xf>
    <xf numFmtId="0" fontId="6" fillId="0" borderId="0" xfId="4" applyFont="1" applyAlignment="1"/>
    <xf numFmtId="0" fontId="4" fillId="0" borderId="2" xfId="4" applyFont="1" applyBorder="1" applyAlignment="1">
      <alignment horizontal="center"/>
    </xf>
    <xf numFmtId="0" fontId="4" fillId="0" borderId="1" xfId="4" applyFont="1" applyBorder="1" applyAlignment="1">
      <alignment horizontal="left" vertical="center"/>
    </xf>
    <xf numFmtId="0" fontId="4" fillId="0" borderId="2" xfId="4" applyFont="1" applyBorder="1" applyAlignment="1">
      <alignment horizontal="center" vertical="center"/>
    </xf>
    <xf numFmtId="0" fontId="4" fillId="0" borderId="4" xfId="4" applyFont="1" applyBorder="1" applyAlignment="1">
      <alignment horizontal="left" vertical="center"/>
    </xf>
    <xf numFmtId="176" fontId="4" fillId="0" borderId="2" xfId="4" applyNumberFormat="1" applyFont="1" applyBorder="1" applyAlignment="1">
      <alignment horizontal="center" vertical="center"/>
    </xf>
    <xf numFmtId="176" fontId="4" fillId="2" borderId="2" xfId="4" applyNumberFormat="1" applyFont="1" applyFill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/>
    </xf>
    <xf numFmtId="0" fontId="9" fillId="0" borderId="0" xfId="4" applyFont="1" applyAlignment="1">
      <alignment wrapText="1"/>
    </xf>
    <xf numFmtId="0" fontId="6" fillId="0" borderId="2" xfId="4" applyFont="1" applyBorder="1" applyAlignment="1">
      <alignment horizontal="center"/>
    </xf>
    <xf numFmtId="0" fontId="6" fillId="0" borderId="2" xfId="4" applyFont="1" applyBorder="1">
      <alignment vertical="center"/>
    </xf>
    <xf numFmtId="0" fontId="6" fillId="0" borderId="2" xfId="4" applyFont="1" applyBorder="1" applyAlignment="1"/>
    <xf numFmtId="176" fontId="13" fillId="2" borderId="2" xfId="4" applyNumberFormat="1" applyFont="1" applyFill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4" fillId="0" borderId="5" xfId="4" applyFont="1" applyBorder="1" applyAlignment="1">
      <alignment horizontal="left"/>
    </xf>
    <xf numFmtId="0" fontId="4" fillId="0" borderId="6" xfId="4" applyFont="1" applyBorder="1" applyAlignment="1">
      <alignment horizontal="left"/>
    </xf>
    <xf numFmtId="0" fontId="4" fillId="0" borderId="3" xfId="4" applyFont="1" applyBorder="1" applyAlignment="1">
      <alignment horizontal="left"/>
    </xf>
    <xf numFmtId="0" fontId="10" fillId="0" borderId="2" xfId="1" applyFont="1" applyBorder="1" applyAlignment="1">
      <alignment horizontal="center"/>
    </xf>
    <xf numFmtId="0" fontId="6" fillId="0" borderId="5" xfId="4" applyFont="1" applyBorder="1" applyAlignment="1">
      <alignment horizontal="center"/>
    </xf>
    <xf numFmtId="0" fontId="6" fillId="0" borderId="6" xfId="4" applyFont="1" applyBorder="1" applyAlignment="1">
      <alignment horizontal="center"/>
    </xf>
    <xf numFmtId="0" fontId="6" fillId="0" borderId="3" xfId="4" applyFont="1" applyBorder="1" applyAlignment="1">
      <alignment horizontal="center"/>
    </xf>
  </cellXfs>
  <cellStyles count="5">
    <cellStyle name="一般" xfId="0" builtinId="0"/>
    <cellStyle name="常规 10 10 2" xfId="4"/>
    <cellStyle name="常规 11 17" xfId="3"/>
    <cellStyle name="常规 23" xfId="1"/>
    <cellStyle name="常规 38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xmlns="" id="{72D369E7-09E6-4754-BD40-7D380C3E8134}"/>
            </a:ext>
          </a:extLst>
        </xdr:cNvPr>
        <xdr:cNvCxnSpPr/>
      </xdr:nvCxnSpPr>
      <xdr:spPr>
        <a:xfrm>
          <a:off x="0" y="949325"/>
          <a:ext cx="139065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R\&#29983;&#31649;&#36164;&#26009;&#65288;&#27719;&#24635;&#23458;&#20154;&#65289;\&#33258;&#25509;&#21333;\2025\&#25506;&#36335;&#32773;FW25\TAMMBN92753&#22899;&#24335;&#21151;&#33021;&#38271;&#35044;\TAMMBN92753&#22899;&#24335;&#21151;&#33021;&#38271;&#35044;20250403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工艺说明"/>
      <sheetName val="开发规格批版报告"/>
      <sheetName val="全码规格 "/>
      <sheetName val="跳码样"/>
      <sheetName val="产前样"/>
    </sheetNames>
    <sheetDataSet>
      <sheetData sheetId="0">
        <row r="5">
          <cell r="E5" t="str">
            <v>女式功能长裤</v>
          </cell>
        </row>
        <row r="6">
          <cell r="E6" t="str">
            <v>TAMMBN92753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workbookViewId="0">
      <selection activeCell="K13" sqref="K13"/>
    </sheetView>
  </sheetViews>
  <sheetFormatPr defaultRowHeight="16.5"/>
  <cols>
    <col min="9" max="29" width="4.625" customWidth="1"/>
  </cols>
  <sheetData>
    <row r="1" spans="1:29" ht="24.75">
      <c r="A1" s="22" t="s">
        <v>12</v>
      </c>
      <c r="B1" s="22"/>
      <c r="C1" s="22"/>
      <c r="D1" s="22"/>
      <c r="E1" s="22"/>
      <c r="F1" s="22"/>
      <c r="G1" s="22"/>
      <c r="H1" s="22"/>
      <c r="I1" s="5"/>
    </row>
    <row r="2" spans="1:29" ht="18">
      <c r="A2" s="6" t="s">
        <v>13</v>
      </c>
      <c r="B2" s="23" t="str">
        <f>[1]封面!E5</f>
        <v>女式功能长裤</v>
      </c>
      <c r="C2" s="24"/>
      <c r="D2" s="24"/>
      <c r="E2" s="24"/>
      <c r="F2" s="6" t="s">
        <v>14</v>
      </c>
      <c r="G2" s="23" t="str">
        <f>[1]封面!E6</f>
        <v>TAMMBN92753</v>
      </c>
      <c r="H2" s="25"/>
      <c r="I2" s="15"/>
    </row>
    <row r="3" spans="1:29" ht="18">
      <c r="A3" s="26" t="s">
        <v>15</v>
      </c>
      <c r="B3" s="26"/>
      <c r="C3" s="26"/>
      <c r="D3" s="26"/>
      <c r="E3" s="26"/>
      <c r="F3" s="26"/>
      <c r="G3" s="26"/>
      <c r="H3" s="26"/>
      <c r="I3" s="5"/>
    </row>
    <row r="4" spans="1:29" ht="18">
      <c r="A4" s="7" t="s">
        <v>16</v>
      </c>
      <c r="B4" s="8" t="s">
        <v>17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5"/>
    </row>
    <row r="5" spans="1:29" ht="18">
      <c r="A5" s="9" t="s">
        <v>18</v>
      </c>
      <c r="B5" s="10" t="s">
        <v>19</v>
      </c>
      <c r="C5" s="10" t="s">
        <v>20</v>
      </c>
      <c r="D5" s="19" t="s">
        <v>21</v>
      </c>
      <c r="E5" s="11" t="s">
        <v>22</v>
      </c>
      <c r="F5" s="10" t="s">
        <v>23</v>
      </c>
      <c r="G5" s="10" t="s">
        <v>24</v>
      </c>
      <c r="H5" s="10" t="s">
        <v>25</v>
      </c>
      <c r="I5" s="27" t="s">
        <v>19</v>
      </c>
      <c r="J5" s="28"/>
      <c r="K5" s="29"/>
      <c r="L5" s="27" t="s">
        <v>20</v>
      </c>
      <c r="M5" s="28"/>
      <c r="N5" s="29"/>
      <c r="O5" s="27" t="s">
        <v>21</v>
      </c>
      <c r="P5" s="28"/>
      <c r="Q5" s="29"/>
      <c r="R5" s="27" t="s">
        <v>22</v>
      </c>
      <c r="S5" s="28"/>
      <c r="T5" s="29"/>
      <c r="U5" s="27" t="s">
        <v>23</v>
      </c>
      <c r="V5" s="28"/>
      <c r="W5" s="29"/>
      <c r="X5" s="27" t="s">
        <v>24</v>
      </c>
      <c r="Y5" s="28"/>
      <c r="Z5" s="29"/>
      <c r="AA5" s="27" t="s">
        <v>25</v>
      </c>
      <c r="AB5" s="28"/>
      <c r="AC5" s="29"/>
    </row>
    <row r="6" spans="1:29" ht="18">
      <c r="A6" s="12" t="s">
        <v>6</v>
      </c>
      <c r="B6" s="12">
        <f>C6-2.1</f>
        <v>96.800000000000011</v>
      </c>
      <c r="C6" s="12">
        <f>D6-2.1</f>
        <v>98.9</v>
      </c>
      <c r="D6" s="20">
        <v>101</v>
      </c>
      <c r="E6" s="12">
        <f>D6+2.1</f>
        <v>103.1</v>
      </c>
      <c r="F6" s="12">
        <f t="shared" ref="F6:H6" si="0">E6+2.1</f>
        <v>105.19999999999999</v>
      </c>
      <c r="G6" s="12">
        <f t="shared" si="0"/>
        <v>107.29999999999998</v>
      </c>
      <c r="H6" s="12">
        <f t="shared" si="0"/>
        <v>109.39999999999998</v>
      </c>
      <c r="I6" s="16">
        <v>0.6</v>
      </c>
      <c r="J6" s="2">
        <v>0.2</v>
      </c>
      <c r="K6" s="2">
        <v>0.5</v>
      </c>
      <c r="L6" s="2">
        <v>0.7</v>
      </c>
      <c r="M6" s="2">
        <v>0.5</v>
      </c>
      <c r="N6" s="2">
        <v>0.5</v>
      </c>
      <c r="O6" s="2">
        <v>0.3</v>
      </c>
      <c r="P6" s="2">
        <v>0.5</v>
      </c>
      <c r="Q6" s="2">
        <v>0.5</v>
      </c>
      <c r="R6" s="2">
        <v>0.5</v>
      </c>
      <c r="S6" s="2">
        <v>0.5</v>
      </c>
      <c r="T6" s="2">
        <v>0</v>
      </c>
      <c r="U6" s="2">
        <v>0.5</v>
      </c>
      <c r="V6" s="2">
        <v>0.5</v>
      </c>
      <c r="W6" s="2">
        <v>0</v>
      </c>
      <c r="X6" s="2">
        <v>0.5</v>
      </c>
      <c r="Y6" s="2">
        <v>0.5</v>
      </c>
      <c r="Z6" s="2">
        <v>0</v>
      </c>
      <c r="AA6" s="2">
        <v>0.5</v>
      </c>
      <c r="AB6" s="2">
        <v>0.6</v>
      </c>
      <c r="AC6" s="2">
        <v>0.4</v>
      </c>
    </row>
    <row r="7" spans="1:29">
      <c r="A7" s="12" t="s">
        <v>26</v>
      </c>
      <c r="B7" s="12">
        <f>C7-4</f>
        <v>63</v>
      </c>
      <c r="C7" s="12">
        <f>D7-4</f>
        <v>67</v>
      </c>
      <c r="D7" s="20">
        <v>71</v>
      </c>
      <c r="E7" s="12">
        <f>D7+4</f>
        <v>75</v>
      </c>
      <c r="F7" s="12">
        <f t="shared" ref="F7:F8" si="1">E7+5</f>
        <v>80</v>
      </c>
      <c r="G7" s="13">
        <f>F7+6</f>
        <v>86</v>
      </c>
      <c r="H7" s="12">
        <f>G7+6</f>
        <v>92</v>
      </c>
      <c r="I7" s="17">
        <v>0</v>
      </c>
      <c r="J7" s="2">
        <v>0.2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0.2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0.1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</row>
    <row r="8" spans="1:29">
      <c r="A8" s="12" t="s">
        <v>27</v>
      </c>
      <c r="B8" s="12">
        <f>C8-4</f>
        <v>82</v>
      </c>
      <c r="C8" s="12">
        <f>D8-4</f>
        <v>86</v>
      </c>
      <c r="D8" s="20">
        <v>90</v>
      </c>
      <c r="E8" s="12">
        <f>D8+4</f>
        <v>94</v>
      </c>
      <c r="F8" s="12">
        <f t="shared" si="1"/>
        <v>99</v>
      </c>
      <c r="G8" s="13">
        <f>F8+6</f>
        <v>105</v>
      </c>
      <c r="H8" s="12">
        <f>G8+6</f>
        <v>111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</row>
    <row r="9" spans="1:29">
      <c r="A9" s="12" t="s">
        <v>7</v>
      </c>
      <c r="B9" s="12">
        <f>C9-3.6</f>
        <v>92.800000000000011</v>
      </c>
      <c r="C9" s="12">
        <f>D9-3.6</f>
        <v>96.4</v>
      </c>
      <c r="D9" s="20">
        <v>100</v>
      </c>
      <c r="E9" s="12">
        <f>D9+4</f>
        <v>104</v>
      </c>
      <c r="F9" s="12">
        <f>E9+4</f>
        <v>108</v>
      </c>
      <c r="G9" s="13">
        <f>F9+4</f>
        <v>112</v>
      </c>
      <c r="H9" s="12">
        <f>G9+4</f>
        <v>116</v>
      </c>
      <c r="I9" s="17">
        <v>0.5</v>
      </c>
      <c r="J9" s="17">
        <v>0.5</v>
      </c>
      <c r="K9" s="17">
        <v>0.5</v>
      </c>
      <c r="L9" s="17">
        <v>0.5</v>
      </c>
      <c r="M9" s="17">
        <v>0.5</v>
      </c>
      <c r="N9" s="17">
        <v>0.5</v>
      </c>
      <c r="O9" s="17">
        <v>0.5</v>
      </c>
      <c r="P9" s="17">
        <v>0.5</v>
      </c>
      <c r="Q9" s="17">
        <v>0.4</v>
      </c>
      <c r="R9" s="17">
        <v>0.5</v>
      </c>
      <c r="S9" s="17">
        <v>0.5</v>
      </c>
      <c r="T9" s="17">
        <v>0.5</v>
      </c>
      <c r="U9" s="17">
        <v>0.6</v>
      </c>
      <c r="V9" s="17">
        <v>0.5</v>
      </c>
      <c r="W9" s="17">
        <v>0.5</v>
      </c>
      <c r="X9" s="17">
        <v>0.5</v>
      </c>
      <c r="Y9" s="17">
        <v>0.4</v>
      </c>
      <c r="Z9" s="17">
        <v>0.5</v>
      </c>
      <c r="AA9" s="17">
        <v>0.5</v>
      </c>
      <c r="AB9" s="17">
        <v>0.6</v>
      </c>
      <c r="AC9" s="17">
        <v>0.5</v>
      </c>
    </row>
    <row r="10" spans="1:29">
      <c r="A10" s="12" t="s">
        <v>8</v>
      </c>
      <c r="B10" s="12">
        <f>C10-1.15</f>
        <v>31.200000000000003</v>
      </c>
      <c r="C10" s="12">
        <f>D10-1.15</f>
        <v>32.35</v>
      </c>
      <c r="D10" s="20">
        <v>33.5</v>
      </c>
      <c r="E10" s="12">
        <f>D10+1.3</f>
        <v>34.799999999999997</v>
      </c>
      <c r="F10" s="12">
        <f t="shared" ref="F10:H10" si="2">E10+1.3</f>
        <v>36.099999999999994</v>
      </c>
      <c r="G10" s="12">
        <f t="shared" si="2"/>
        <v>37.399999999999991</v>
      </c>
      <c r="H10" s="12">
        <f t="shared" si="2"/>
        <v>38.699999999999989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0.2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</row>
    <row r="11" spans="1:29">
      <c r="A11" s="12" t="s">
        <v>9</v>
      </c>
      <c r="B11" s="12">
        <f>C11-0.7</f>
        <v>27.6</v>
      </c>
      <c r="C11" s="12">
        <f>D11-0.7</f>
        <v>28.3</v>
      </c>
      <c r="D11" s="20">
        <v>29</v>
      </c>
      <c r="E11" s="12">
        <f>D11+0.7</f>
        <v>29.7</v>
      </c>
      <c r="F11" s="12">
        <f>E11+0.7</f>
        <v>30.4</v>
      </c>
      <c r="G11" s="13">
        <f>F11+0.9</f>
        <v>31.299999999999997</v>
      </c>
      <c r="H11" s="12">
        <f>G11+0.9</f>
        <v>32.199999999999996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0.2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</row>
    <row r="12" spans="1:29">
      <c r="A12" s="14" t="s">
        <v>28</v>
      </c>
      <c r="B12" s="12">
        <f>C12-0.5</f>
        <v>28</v>
      </c>
      <c r="C12" s="12">
        <f>D12-0.5</f>
        <v>28.5</v>
      </c>
      <c r="D12" s="20">
        <v>29</v>
      </c>
      <c r="E12" s="12">
        <f t="shared" ref="E12:F12" si="3">D12+0.5</f>
        <v>29.5</v>
      </c>
      <c r="F12" s="12">
        <f t="shared" si="3"/>
        <v>30</v>
      </c>
      <c r="G12" s="13">
        <f>F12+0.7</f>
        <v>30.7</v>
      </c>
      <c r="H12" s="12">
        <f>G12+0.7</f>
        <v>31.4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</row>
    <row r="13" spans="1:29">
      <c r="A13" s="12" t="s">
        <v>29</v>
      </c>
      <c r="B13" s="12">
        <f>C13-0.7</f>
        <v>29.2</v>
      </c>
      <c r="C13" s="12">
        <f>D13-0.6</f>
        <v>29.9</v>
      </c>
      <c r="D13" s="20">
        <v>30.5</v>
      </c>
      <c r="E13" s="12">
        <f>D13+0.6</f>
        <v>31.1</v>
      </c>
      <c r="F13" s="12">
        <f>E13+0.7</f>
        <v>31.8</v>
      </c>
      <c r="G13" s="13">
        <f>F13+0.6</f>
        <v>32.4</v>
      </c>
      <c r="H13" s="12">
        <f>G13+0.7</f>
        <v>33.1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</row>
    <row r="14" spans="1:29">
      <c r="A14" s="12" t="s">
        <v>30</v>
      </c>
      <c r="B14" s="12">
        <f>C14-0.9</f>
        <v>37.700000000000003</v>
      </c>
      <c r="C14" s="12">
        <f>D14-0.9</f>
        <v>38.6</v>
      </c>
      <c r="D14" s="20">
        <v>39.5</v>
      </c>
      <c r="E14" s="12">
        <f>D14+1.1</f>
        <v>40.6</v>
      </c>
      <c r="F14" s="12">
        <f>E14+1.1</f>
        <v>41.7</v>
      </c>
      <c r="G14" s="13">
        <f>F14+1.1</f>
        <v>42.800000000000004</v>
      </c>
      <c r="H14" s="12">
        <f>G14+1.1</f>
        <v>43.900000000000006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0.2</v>
      </c>
      <c r="P14" s="17">
        <v>0</v>
      </c>
      <c r="Q14" s="17">
        <v>0</v>
      </c>
      <c r="R14" s="17">
        <v>0</v>
      </c>
      <c r="S14" s="17">
        <v>0.2</v>
      </c>
      <c r="T14" s="17">
        <v>0</v>
      </c>
      <c r="U14" s="17">
        <v>0</v>
      </c>
      <c r="V14" s="17">
        <v>0.2</v>
      </c>
      <c r="W14" s="17">
        <v>0</v>
      </c>
      <c r="X14" s="17">
        <v>0</v>
      </c>
      <c r="Y14" s="17">
        <v>0</v>
      </c>
      <c r="Z14" s="17">
        <v>0</v>
      </c>
      <c r="AA14" s="17">
        <v>0.1</v>
      </c>
      <c r="AB14" s="17">
        <v>0</v>
      </c>
      <c r="AC14" s="17">
        <v>0</v>
      </c>
    </row>
    <row r="15" spans="1:29">
      <c r="A15" s="12" t="s">
        <v>31</v>
      </c>
      <c r="B15" s="12">
        <f>C15-0</f>
        <v>13</v>
      </c>
      <c r="C15" s="12">
        <f>D15-0.5</f>
        <v>13</v>
      </c>
      <c r="D15" s="20">
        <v>13.5</v>
      </c>
      <c r="E15" s="12">
        <f>D15</f>
        <v>13.5</v>
      </c>
      <c r="F15" s="12">
        <f>E15+1.5</f>
        <v>15</v>
      </c>
      <c r="G15" s="13">
        <f t="shared" ref="G15:H17" si="4">F15+0</f>
        <v>15</v>
      </c>
      <c r="H15" s="12">
        <f t="shared" si="4"/>
        <v>15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</row>
    <row r="16" spans="1:29">
      <c r="A16" s="12" t="s">
        <v>32</v>
      </c>
      <c r="B16" s="12">
        <f>C16-0</f>
        <v>15.5</v>
      </c>
      <c r="C16" s="12">
        <f>D16-0.5</f>
        <v>15.5</v>
      </c>
      <c r="D16" s="20">
        <v>16</v>
      </c>
      <c r="E16" s="12">
        <f>D16</f>
        <v>16</v>
      </c>
      <c r="F16" s="12">
        <f>E16+1.5</f>
        <v>17.5</v>
      </c>
      <c r="G16" s="13">
        <f t="shared" si="4"/>
        <v>17.5</v>
      </c>
      <c r="H16" s="12">
        <f t="shared" si="4"/>
        <v>17.5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</row>
    <row r="17" spans="1:29">
      <c r="A17" s="12" t="s">
        <v>33</v>
      </c>
      <c r="B17" s="12">
        <f>C17-0</f>
        <v>17</v>
      </c>
      <c r="C17" s="12">
        <f>D17-0.5</f>
        <v>17</v>
      </c>
      <c r="D17" s="20">
        <v>17.5</v>
      </c>
      <c r="E17" s="12">
        <f>D17</f>
        <v>17.5</v>
      </c>
      <c r="F17" s="12">
        <f>E17+1.5</f>
        <v>19</v>
      </c>
      <c r="G17" s="12">
        <f t="shared" si="4"/>
        <v>19</v>
      </c>
      <c r="H17" s="12">
        <f t="shared" si="4"/>
        <v>19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</row>
    <row r="18" spans="1:29">
      <c r="A18" s="12" t="s">
        <v>34</v>
      </c>
      <c r="B18" s="12">
        <f>D18</f>
        <v>4.5</v>
      </c>
      <c r="C18" s="12">
        <f>D18</f>
        <v>4.5</v>
      </c>
      <c r="D18" s="20">
        <v>4.5</v>
      </c>
      <c r="E18" s="12">
        <f>D18</f>
        <v>4.5</v>
      </c>
      <c r="F18" s="12">
        <f>D18</f>
        <v>4.5</v>
      </c>
      <c r="G18" s="12">
        <f>D18</f>
        <v>4.5</v>
      </c>
      <c r="H18" s="12">
        <f>D18</f>
        <v>4.5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</row>
    <row r="19" spans="1:29" ht="18">
      <c r="A19" s="4" t="s">
        <v>10</v>
      </c>
      <c r="B19" s="12"/>
      <c r="C19" s="12"/>
      <c r="D19" s="21"/>
      <c r="E19" s="12"/>
      <c r="F19" s="12"/>
      <c r="G19" s="12"/>
      <c r="H19" s="12"/>
      <c r="I19" s="1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8">
      <c r="A20" s="4" t="s">
        <v>11</v>
      </c>
      <c r="B20" s="12"/>
      <c r="C20" s="12"/>
      <c r="D20" s="1"/>
      <c r="E20" s="12"/>
      <c r="F20" s="12"/>
      <c r="G20" s="12"/>
      <c r="H20" s="12"/>
      <c r="I20" s="1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</sheetData>
  <mergeCells count="11">
    <mergeCell ref="AA5:AC5"/>
    <mergeCell ref="I5:K5"/>
    <mergeCell ref="L5:N5"/>
    <mergeCell ref="O5:Q5"/>
    <mergeCell ref="R5:T5"/>
    <mergeCell ref="U5:W5"/>
    <mergeCell ref="A1:H1"/>
    <mergeCell ref="B2:E2"/>
    <mergeCell ref="G2:H2"/>
    <mergeCell ref="A3:H3"/>
    <mergeCell ref="X5:Z5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2025-05-28T01:57:17Z</dcterms:modified>
</cp:coreProperties>
</file>