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<sst xmlns="http://schemas.openxmlformats.org/spreadsheetml/2006/main" count="99" uniqueCount="78">
  <si>
    <t>TOREAD服装跳档规范</t>
  </si>
  <si>
    <t>单位：cm</t>
  </si>
  <si>
    <t>日期</t>
  </si>
  <si>
    <t>2025.01.07</t>
  </si>
  <si>
    <t>产品代码：</t>
  </si>
  <si>
    <t>款号</t>
  </si>
  <si>
    <t>规格表</t>
  </si>
  <si>
    <t>大货首件</t>
  </si>
  <si>
    <t>码号</t>
  </si>
  <si>
    <t>度量方法</t>
  </si>
  <si>
    <t>±差</t>
  </si>
  <si>
    <t>S</t>
  </si>
  <si>
    <t>M</t>
  </si>
  <si>
    <t>L</t>
  </si>
  <si>
    <t>XL</t>
  </si>
  <si>
    <t>XXL</t>
  </si>
  <si>
    <t>XXXL</t>
  </si>
  <si>
    <t>号型</t>
  </si>
  <si>
    <t>165/88B</t>
  </si>
  <si>
    <t>170/92B</t>
  </si>
  <si>
    <t>175/96B</t>
  </si>
  <si>
    <t>180/100B</t>
  </si>
  <si>
    <t>185/104B</t>
  </si>
  <si>
    <t>190/108B</t>
  </si>
  <si>
    <t>黑色</t>
  </si>
  <si>
    <t>后中长</t>
  </si>
  <si>
    <t>后中到后下摆</t>
  </si>
  <si>
    <t>±1</t>
  </si>
  <si>
    <t>前中长</t>
  </si>
  <si>
    <t>前中到前下摆</t>
  </si>
  <si>
    <t>门襟拉链长</t>
  </si>
  <si>
    <t>拉链开口有效长</t>
  </si>
  <si>
    <t>±0.5</t>
  </si>
  <si>
    <t>胸围</t>
  </si>
  <si>
    <t>腋下十字缝下2厘米</t>
  </si>
  <si>
    <t>±2</t>
  </si>
  <si>
    <t>腰围</t>
  </si>
  <si>
    <t>左边到右边直量</t>
  </si>
  <si>
    <t>下摆</t>
  </si>
  <si>
    <t>平下摆左到右</t>
  </si>
  <si>
    <t>总肩宽</t>
  </si>
  <si>
    <t>肩点至肩点</t>
  </si>
  <si>
    <t>肩点袖长</t>
  </si>
  <si>
    <t>肩点、袖肘至袖口</t>
  </si>
  <si>
    <t>袖肥</t>
  </si>
  <si>
    <t>袖肘</t>
  </si>
  <si>
    <t>袖底缝1/2处量</t>
  </si>
  <si>
    <t>袖口 拉量</t>
  </si>
  <si>
    <t>成品量</t>
  </si>
  <si>
    <t>袖口松量</t>
  </si>
  <si>
    <t>含松紧成品量</t>
  </si>
  <si>
    <t>上领围</t>
  </si>
  <si>
    <t>领口处含拉链</t>
  </si>
  <si>
    <t>下领围</t>
  </si>
  <si>
    <t>领缝处含拉链</t>
  </si>
  <si>
    <t>前领高</t>
  </si>
  <si>
    <t>前领中</t>
  </si>
  <si>
    <t>±0.2</t>
  </si>
  <si>
    <t>帽高　</t>
  </si>
  <si>
    <t>颈点直量帽高</t>
  </si>
  <si>
    <t>帽宽</t>
  </si>
  <si>
    <t>帽高1/2处量</t>
  </si>
  <si>
    <t>侧插开口长</t>
  </si>
  <si>
    <t>开口可用长</t>
  </si>
  <si>
    <t>胸袋长</t>
  </si>
  <si>
    <t>腋下透气位</t>
  </si>
  <si>
    <t>帽拉链长</t>
  </si>
  <si>
    <t>有效开口长</t>
  </si>
  <si>
    <t>充绒量(g)</t>
  </si>
  <si>
    <t>实际充绒量</t>
  </si>
  <si>
    <t>±3</t>
  </si>
  <si>
    <t>水洗标指示含绒量</t>
  </si>
  <si>
    <t>水洗标内容标注</t>
  </si>
  <si>
    <t>外套类胸围——腋下侧缝2厘米处横量</t>
  </si>
  <si>
    <t>外套类袖肥——腋下袖底缝2厘米处横量</t>
  </si>
  <si>
    <t>后中袖长——四点量，从后中经肩点、经袖肘位量至水平袖口处</t>
  </si>
  <si>
    <t>袖肥/2（参考值/推版软件都具有功能：给出袖山高袖山曲线对应袖窿等长自动得出袖肥）</t>
  </si>
  <si>
    <t>腰围：XXL以上尺寸以缩小前腰省为前提。后片后背宽腰省要保持，侧线腰省和前胸宽腰省可减少。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</si>
</sst>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24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49" applyFont="1" applyAlignment="1">
      <alignment horizontal="left" vertical="center"/>
    </xf>
    <xf numFmtId="0" fontId="1" fillId="0" borderId="0" xfId="49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2" fillId="0" borderId="0" xfId="50" applyNumberFormat="1" applyFont="1" applyFill="1" applyAlignment="1">
      <alignment vertical="center"/>
    </xf>
    <xf numFmtId="0" fontId="2" fillId="0" borderId="0" xfId="50" applyFont="1" applyAlignment="1">
      <alignment horizontal="left"/>
    </xf>
    <xf numFmtId="0" fontId="2" fillId="0" borderId="0" xfId="49" applyFont="1" applyAlignme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4" fillId="0" borderId="2" xfId="50" applyFont="1" applyBorder="1" applyAlignment="1">
      <alignment horizontal="left" vertical="center"/>
    </xf>
    <xf numFmtId="0" fontId="4" fillId="0" borderId="3" xfId="50" applyFont="1" applyBorder="1" applyAlignment="1">
      <alignment horizontal="left" vertical="center"/>
    </xf>
    <xf numFmtId="0" fontId="4" fillId="0" borderId="3" xfId="50" applyFont="1" applyBorder="1" applyAlignment="1">
      <alignment horizontal="center" vertical="center"/>
    </xf>
    <xf numFmtId="14" fontId="4" fillId="0" borderId="3" xfId="51" applyNumberFormat="1" applyFont="1" applyBorder="1" applyAlignment="1">
      <alignment horizontal="center" vertical="center"/>
    </xf>
    <xf numFmtId="14" fontId="4" fillId="0" borderId="3" xfId="50" applyNumberFormat="1" applyFont="1" applyBorder="1" applyAlignment="1">
      <alignment horizontal="center" vertical="center"/>
    </xf>
    <xf numFmtId="0" fontId="4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horizontal="left" vertical="center"/>
    </xf>
    <xf numFmtId="0" fontId="4" fillId="0" borderId="5" xfId="50" applyFont="1" applyBorder="1" applyAlignment="1">
      <alignment horizontal="center" vertical="center"/>
    </xf>
    <xf numFmtId="0" fontId="4" fillId="0" borderId="6" xfId="52" applyNumberFormat="1" applyFont="1" applyFill="1" applyBorder="1" applyAlignment="1">
      <alignment horizontal="center" vertical="center"/>
    </xf>
    <xf numFmtId="0" fontId="4" fillId="0" borderId="7" xfId="52" applyNumberFormat="1" applyFont="1" applyFill="1" applyBorder="1" applyAlignment="1">
      <alignment horizontal="center" vertical="center"/>
    </xf>
    <xf numFmtId="0" fontId="4" fillId="0" borderId="2" xfId="50" applyNumberFormat="1" applyFont="1" applyFill="1" applyBorder="1" applyAlignment="1">
      <alignment horizontal="center" vertical="center" shrinkToFit="1"/>
    </xf>
    <xf numFmtId="0" fontId="4" fillId="2" borderId="3" xfId="53" applyFont="1" applyFill="1" applyBorder="1" applyAlignment="1">
      <alignment horizontal="center" vertical="center"/>
    </xf>
    <xf numFmtId="49" fontId="4" fillId="2" borderId="3" xfId="53" applyNumberFormat="1" applyFont="1" applyFill="1" applyBorder="1" applyAlignment="1">
      <alignment horizontal="center" vertical="center"/>
    </xf>
    <xf numFmtId="0" fontId="4" fillId="0" borderId="7" xfId="49" applyNumberFormat="1" applyFont="1" applyFill="1" applyBorder="1" applyAlignment="1">
      <alignment horizontal="center" vertical="center"/>
    </xf>
    <xf numFmtId="0" fontId="4" fillId="3" borderId="8" xfId="49" applyNumberFormat="1" applyFont="1" applyFill="1" applyBorder="1" applyAlignment="1">
      <alignment horizontal="center" vertical="center"/>
    </xf>
    <xf numFmtId="0" fontId="4" fillId="0" borderId="4" xfId="50" applyNumberFormat="1" applyFont="1" applyFill="1" applyBorder="1" applyAlignment="1">
      <alignment horizontal="center" vertical="center" shrinkToFit="1"/>
    </xf>
    <xf numFmtId="0" fontId="4" fillId="2" borderId="5" xfId="53" applyFont="1" applyFill="1" applyBorder="1" applyAlignment="1">
      <alignment horizontal="center" vertical="center"/>
    </xf>
    <xf numFmtId="49" fontId="4" fillId="2" borderId="5" xfId="53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/>
    </xf>
    <xf numFmtId="0" fontId="4" fillId="3" borderId="5" xfId="49" applyNumberFormat="1" applyFont="1" applyFill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left" vertical="center" shrinkToFit="1"/>
    </xf>
    <xf numFmtId="0" fontId="2" fillId="0" borderId="3" xfId="49" applyNumberFormat="1" applyFont="1" applyFill="1" applyBorder="1" applyAlignment="1">
      <alignment horizontal="left" vertical="center" shrinkToFit="1"/>
    </xf>
    <xf numFmtId="0" fontId="2" fillId="0" borderId="10" xfId="54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4" fillId="3" borderId="11" xfId="49" applyNumberFormat="1" applyFont="1" applyFill="1" applyBorder="1" applyAlignment="1">
      <alignment horizontal="center" vertical="center"/>
    </xf>
    <xf numFmtId="0" fontId="4" fillId="0" borderId="12" xfId="49" applyNumberFormat="1" applyFont="1" applyFill="1" applyBorder="1" applyAlignment="1">
      <alignment horizontal="left" vertical="center" shrinkToFit="1"/>
    </xf>
    <xf numFmtId="0" fontId="2" fillId="0" borderId="13" xfId="49" applyNumberFormat="1" applyFont="1" applyFill="1" applyBorder="1" applyAlignment="1">
      <alignment horizontal="left" vertical="center" shrinkToFit="1"/>
    </xf>
    <xf numFmtId="0" fontId="2" fillId="0" borderId="13" xfId="54" applyFont="1" applyFill="1" applyBorder="1" applyAlignment="1">
      <alignment horizontal="center" vertical="center"/>
    </xf>
    <xf numFmtId="176" fontId="2" fillId="0" borderId="13" xfId="49" applyNumberFormat="1" applyFont="1" applyFill="1" applyBorder="1" applyAlignment="1">
      <alignment horizontal="center" vertical="center"/>
    </xf>
    <xf numFmtId="0" fontId="4" fillId="0" borderId="14" xfId="49" applyNumberFormat="1" applyFont="1" applyFill="1" applyBorder="1" applyAlignment="1">
      <alignment vertical="center" shrinkToFit="1"/>
    </xf>
    <xf numFmtId="0" fontId="4" fillId="0" borderId="12" xfId="49" applyNumberFormat="1" applyFont="1" applyFill="1" applyBorder="1" applyAlignment="1">
      <alignment vertical="center" shrinkToFit="1"/>
    </xf>
    <xf numFmtId="0" fontId="2" fillId="0" borderId="13" xfId="55" applyFont="1" applyFill="1" applyBorder="1" applyAlignment="1">
      <alignment horizontal="center" vertical="center"/>
    </xf>
    <xf numFmtId="176" fontId="4" fillId="3" borderId="11" xfId="49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shrinkToFit="1"/>
    </xf>
    <xf numFmtId="0" fontId="2" fillId="0" borderId="13" xfId="0" applyFont="1" applyFill="1" applyBorder="1" applyAlignment="1">
      <alignment shrinkToFit="1"/>
    </xf>
    <xf numFmtId="0" fontId="2" fillId="0" borderId="13" xfId="54" applyFont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0" fontId="6" fillId="0" borderId="11" xfId="49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0" fontId="4" fillId="0" borderId="11" xfId="49" applyNumberFormat="1" applyFont="1" applyFill="1" applyBorder="1" applyAlignment="1">
      <alignment horizontal="center" vertical="center"/>
    </xf>
    <xf numFmtId="0" fontId="4" fillId="0" borderId="4" xfId="49" applyFont="1" applyBorder="1" applyAlignment="1">
      <alignment vertical="center" shrinkToFit="1"/>
    </xf>
    <xf numFmtId="0" fontId="2" fillId="0" borderId="5" xfId="49" applyNumberFormat="1" applyFont="1" applyFill="1" applyBorder="1" applyAlignment="1">
      <alignment horizontal="left" vertical="center" shrinkToFit="1"/>
    </xf>
    <xf numFmtId="0" fontId="2" fillId="0" borderId="5" xfId="54" applyFont="1" applyFill="1" applyBorder="1" applyAlignment="1">
      <alignment horizontal="center" vertical="center"/>
    </xf>
    <xf numFmtId="176" fontId="2" fillId="0" borderId="5" xfId="49" applyNumberFormat="1" applyFont="1" applyFill="1" applyBorder="1" applyAlignment="1">
      <alignment horizontal="center" vertical="center"/>
    </xf>
    <xf numFmtId="0" fontId="6" fillId="3" borderId="5" xfId="49" applyNumberFormat="1" applyFont="1" applyFill="1" applyBorder="1" applyAlignment="1">
      <alignment horizontal="center" vertical="center"/>
    </xf>
    <xf numFmtId="0" fontId="2" fillId="0" borderId="0" xfId="49" applyFont="1" applyAlignment="1">
      <alignment horizontal="left"/>
    </xf>
    <xf numFmtId="0" fontId="7" fillId="0" borderId="0" xfId="49" applyFont="1" applyAlignment="1">
      <alignment horizontal="left"/>
    </xf>
    <xf numFmtId="0" fontId="4" fillId="0" borderId="16" xfId="50" applyFont="1" applyBorder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18" xfId="52" applyNumberFormat="1" applyFont="1" applyFill="1" applyBorder="1" applyAlignment="1">
      <alignment horizontal="center" vertical="center"/>
    </xf>
    <xf numFmtId="0" fontId="2" fillId="4" borderId="0" xfId="50" applyNumberFormat="1" applyFont="1" applyFill="1" applyAlignment="1">
      <alignment vertical="center"/>
    </xf>
    <xf numFmtId="0" fontId="4" fillId="0" borderId="18" xfId="49" applyNumberFormat="1" applyFont="1" applyFill="1" applyBorder="1" applyAlignment="1">
      <alignment horizontal="center" vertical="center"/>
    </xf>
    <xf numFmtId="0" fontId="2" fillId="4" borderId="0" xfId="50" applyFont="1" applyFill="1" applyAlignment="1">
      <alignment horizontal="left"/>
    </xf>
    <xf numFmtId="0" fontId="4" fillId="0" borderId="17" xfId="49" applyNumberFormat="1" applyFont="1" applyFill="1" applyBorder="1" applyAlignment="1">
      <alignment horizontal="center" vertical="center"/>
    </xf>
    <xf numFmtId="176" fontId="2" fillId="0" borderId="16" xfId="49" applyNumberFormat="1" applyFont="1" applyFill="1" applyBorder="1" applyAlignment="1">
      <alignment horizontal="center" vertical="center"/>
    </xf>
    <xf numFmtId="176" fontId="2" fillId="0" borderId="19" xfId="49" applyNumberFormat="1" applyFont="1" applyFill="1" applyBorder="1" applyAlignment="1">
      <alignment horizontal="center" vertical="center"/>
    </xf>
    <xf numFmtId="177" fontId="2" fillId="0" borderId="19" xfId="49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2" fillId="0" borderId="17" xfId="49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1" xfId="49"/>
    <cellStyle name="常规 23 8" xfId="50"/>
    <cellStyle name="常规 3 3 3 2" xfId="51"/>
    <cellStyle name="常规 72 2" xfId="52"/>
    <cellStyle name="常规_110509_2006-09-28 3" xfId="53"/>
    <cellStyle name="常规 5 2" xfId="54"/>
    <cellStyle name="常规 5 10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683260</xdr:colOff>
      <xdr:row>0</xdr:row>
      <xdr:rowOff>42545</xdr:rowOff>
    </xdr:from>
    <xdr:to>
      <xdr:col>14</xdr:col>
      <xdr:colOff>530225</xdr:colOff>
      <xdr:row>37</xdr:row>
      <xdr:rowOff>69850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41510" y="42545"/>
          <a:ext cx="2590165" cy="8607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506;&#36335;&#32773;\21FW\&#25506;&#36335;&#32773;\712&#30007;&#24335;&#22871;&#32701;&#32466;&#20914;&#38155;&#34915;&#24037;&#33402;\712&#30007;&#24335;&#22871;&#32701;&#32466;&#20914;&#38155;&#34915;&#24037;&#33402;-05.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\&#38182;&#29790;&#40607;25FW\TADDAN91033&#24040;&#37326;\TADDAN91033&#30007;&#24335;&#36229;&#36731;&#32701;&#32466;&#26381;&#35268;&#26684;-03.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工艺说明"/>
      <sheetName val="风险评估"/>
      <sheetName val="规格表"/>
      <sheetName val="内件物料"/>
      <sheetName val="内件全码规格表"/>
      <sheetName val="内件工艺说明"/>
      <sheetName val="批版报告"/>
      <sheetName val="全码规格表（外件）"/>
      <sheetName val="全码规格表 (内 件)"/>
      <sheetName val="外件跳码样"/>
      <sheetName val="内件跳码样"/>
      <sheetName val="产前样意见（外件"/>
      <sheetName val="产前样意见（内件)"/>
      <sheetName val="大货样意见（外件 )"/>
    </sheetNames>
    <sheetDataSet>
      <sheetData sheetId="0" refreshError="1">
        <row r="10">
          <cell r="G10" t="str">
            <v>男式套羽绒冲锋衣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</sheetNames>
    <sheetDataSet>
      <sheetData sheetId="0">
        <row r="6">
          <cell r="E6" t="str">
            <v>TADDAN91033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K3" sqref="K3"/>
    </sheetView>
  </sheetViews>
  <sheetFormatPr defaultColWidth="9" defaultRowHeight="16.5"/>
  <cols>
    <col min="1" max="1" width="17.5" style="1" customWidth="1"/>
    <col min="2" max="2" width="16.5" style="1" customWidth="1"/>
    <col min="3" max="3" width="6.5" style="2" customWidth="1"/>
    <col min="4" max="5" width="11.125" style="1" customWidth="1"/>
    <col min="6" max="6" width="11.125" style="6" customWidth="1"/>
    <col min="7" max="9" width="11.125" style="1" customWidth="1"/>
    <col min="10" max="16384" width="9" style="1"/>
  </cols>
  <sheetData>
    <row r="1" s="1" customFormat="1" ht="39.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22.5" customHeight="1" spans="1:9">
      <c r="A2" s="8" t="s">
        <v>1</v>
      </c>
      <c r="B2" s="9"/>
      <c r="C2" s="9"/>
      <c r="D2" s="10"/>
      <c r="E2" s="10"/>
      <c r="F2" s="10"/>
      <c r="G2" s="11" t="s">
        <v>2</v>
      </c>
      <c r="H2" s="12" t="s">
        <v>3</v>
      </c>
      <c r="I2" s="55"/>
    </row>
    <row r="3" s="3" customFormat="1" ht="24.75" customHeight="1" spans="1:9">
      <c r="A3" s="13" t="s">
        <v>4</v>
      </c>
      <c r="B3" s="14" t="str">
        <f>[1]封面!G10</f>
        <v>男式套羽绒冲锋衣</v>
      </c>
      <c r="C3" s="14"/>
      <c r="D3" s="15"/>
      <c r="E3" s="15"/>
      <c r="F3" s="15"/>
      <c r="G3" s="15" t="s">
        <v>5</v>
      </c>
      <c r="H3" s="15" t="str">
        <f>[2]封面!E6</f>
        <v>TADDAN91033</v>
      </c>
      <c r="I3" s="56"/>
    </row>
    <row r="4" s="4" customFormat="1" ht="18" customHeight="1" spans="1:10">
      <c r="A4" s="16" t="s">
        <v>6</v>
      </c>
      <c r="B4" s="17"/>
      <c r="C4" s="17"/>
      <c r="D4" s="17"/>
      <c r="E4" s="17"/>
      <c r="F4" s="17"/>
      <c r="G4" s="17"/>
      <c r="H4" s="17"/>
      <c r="I4" s="57"/>
      <c r="J4" s="58" t="s">
        <v>7</v>
      </c>
    </row>
    <row r="5" s="5" customFormat="1" ht="21" customHeight="1" spans="1:10">
      <c r="A5" s="18" t="s">
        <v>8</v>
      </c>
      <c r="B5" s="19" t="s">
        <v>9</v>
      </c>
      <c r="C5" s="20" t="s">
        <v>10</v>
      </c>
      <c r="D5" s="21" t="s">
        <v>11</v>
      </c>
      <c r="E5" s="21" t="s">
        <v>12</v>
      </c>
      <c r="F5" s="22" t="s">
        <v>13</v>
      </c>
      <c r="G5" s="21" t="s">
        <v>14</v>
      </c>
      <c r="H5" s="21" t="s">
        <v>15</v>
      </c>
      <c r="I5" s="59" t="s">
        <v>16</v>
      </c>
      <c r="J5" s="60" t="s">
        <v>13</v>
      </c>
    </row>
    <row r="6" s="5" customFormat="1" ht="18" customHeight="1" spans="1:10">
      <c r="A6" s="23" t="s">
        <v>17</v>
      </c>
      <c r="B6" s="24"/>
      <c r="C6" s="25"/>
      <c r="D6" s="26" t="s">
        <v>18</v>
      </c>
      <c r="E6" s="26" t="s">
        <v>19</v>
      </c>
      <c r="F6" s="27" t="s">
        <v>20</v>
      </c>
      <c r="G6" s="26" t="s">
        <v>21</v>
      </c>
      <c r="H6" s="26" t="s">
        <v>22</v>
      </c>
      <c r="I6" s="61" t="s">
        <v>23</v>
      </c>
      <c r="J6" s="60" t="s">
        <v>24</v>
      </c>
    </row>
    <row r="7" s="5" customFormat="1" ht="20.25" customHeight="1" spans="1:10">
      <c r="A7" s="28" t="s">
        <v>25</v>
      </c>
      <c r="B7" s="29" t="s">
        <v>26</v>
      </c>
      <c r="C7" s="30" t="s">
        <v>27</v>
      </c>
      <c r="D7" s="31">
        <f t="shared" ref="D7:D9" si="0">E7-1</f>
        <v>69</v>
      </c>
      <c r="E7" s="31">
        <f t="shared" ref="E7:E9" si="1">F7-2</f>
        <v>70</v>
      </c>
      <c r="F7" s="32">
        <v>72</v>
      </c>
      <c r="G7" s="31">
        <f t="shared" ref="G7:G9" si="2">F7+2</f>
        <v>74</v>
      </c>
      <c r="H7" s="31">
        <f t="shared" ref="H7:H9" si="3">G7+2</f>
        <v>76</v>
      </c>
      <c r="I7" s="62">
        <f t="shared" ref="I7:I9" si="4">H7+1</f>
        <v>77</v>
      </c>
      <c r="J7" s="60">
        <v>0</v>
      </c>
    </row>
    <row r="8" s="5" customFormat="1" ht="20.25" customHeight="1" spans="1:10">
      <c r="A8" s="33" t="s">
        <v>28</v>
      </c>
      <c r="B8" s="34" t="s">
        <v>29</v>
      </c>
      <c r="C8" s="35" t="s">
        <v>27</v>
      </c>
      <c r="D8" s="36">
        <f t="shared" si="0"/>
        <v>69</v>
      </c>
      <c r="E8" s="36">
        <f t="shared" si="1"/>
        <v>70</v>
      </c>
      <c r="F8" s="32">
        <v>72</v>
      </c>
      <c r="G8" s="36">
        <f t="shared" si="2"/>
        <v>74</v>
      </c>
      <c r="H8" s="36">
        <f t="shared" si="3"/>
        <v>76</v>
      </c>
      <c r="I8" s="63">
        <f t="shared" si="4"/>
        <v>77</v>
      </c>
      <c r="J8" s="60"/>
    </row>
    <row r="9" s="5" customFormat="1" ht="20.25" customHeight="1" spans="1:10">
      <c r="A9" s="33" t="s">
        <v>30</v>
      </c>
      <c r="B9" s="34" t="s">
        <v>31</v>
      </c>
      <c r="C9" s="35" t="s">
        <v>32</v>
      </c>
      <c r="D9" s="36">
        <f t="shared" si="0"/>
        <v>69</v>
      </c>
      <c r="E9" s="36">
        <f t="shared" si="1"/>
        <v>70</v>
      </c>
      <c r="F9" s="32">
        <v>72</v>
      </c>
      <c r="G9" s="36">
        <f t="shared" si="2"/>
        <v>74</v>
      </c>
      <c r="H9" s="36">
        <f t="shared" si="3"/>
        <v>76</v>
      </c>
      <c r="I9" s="63">
        <f t="shared" si="4"/>
        <v>77</v>
      </c>
      <c r="J9" s="60"/>
    </row>
    <row r="10" s="5" customFormat="1" ht="20.25" customHeight="1" spans="1:10">
      <c r="A10" s="33" t="s">
        <v>33</v>
      </c>
      <c r="B10" s="34" t="s">
        <v>34</v>
      </c>
      <c r="C10" s="35" t="s">
        <v>35</v>
      </c>
      <c r="D10" s="36">
        <f t="shared" ref="D10:D12" si="5">E10-4</f>
        <v>104</v>
      </c>
      <c r="E10" s="36">
        <f t="shared" ref="E10:E12" si="6">F10-4</f>
        <v>108</v>
      </c>
      <c r="F10" s="32">
        <v>112</v>
      </c>
      <c r="G10" s="36">
        <f t="shared" ref="G10:G12" si="7">F10+4</f>
        <v>116</v>
      </c>
      <c r="H10" s="36">
        <f>G10+4</f>
        <v>120</v>
      </c>
      <c r="I10" s="63">
        <f t="shared" ref="I10:I12" si="8">H10+6</f>
        <v>126</v>
      </c>
      <c r="J10" s="60">
        <v>2</v>
      </c>
    </row>
    <row r="11" s="5" customFormat="1" ht="20.25" customHeight="1" spans="1:10">
      <c r="A11" s="33" t="s">
        <v>36</v>
      </c>
      <c r="B11" s="34" t="s">
        <v>37</v>
      </c>
      <c r="C11" s="35" t="s">
        <v>35</v>
      </c>
      <c r="D11" s="36">
        <f t="shared" si="5"/>
        <v>98</v>
      </c>
      <c r="E11" s="36">
        <f t="shared" si="6"/>
        <v>102</v>
      </c>
      <c r="F11" s="32">
        <v>106</v>
      </c>
      <c r="G11" s="36">
        <f t="shared" si="7"/>
        <v>110</v>
      </c>
      <c r="H11" s="36">
        <f>G11+5</f>
        <v>115</v>
      </c>
      <c r="I11" s="63">
        <f t="shared" si="8"/>
        <v>121</v>
      </c>
      <c r="J11" s="60">
        <v>0</v>
      </c>
    </row>
    <row r="12" s="5" customFormat="1" ht="20.25" customHeight="1" spans="1:10">
      <c r="A12" s="33" t="s">
        <v>38</v>
      </c>
      <c r="B12" s="34" t="s">
        <v>39</v>
      </c>
      <c r="C12" s="35" t="s">
        <v>35</v>
      </c>
      <c r="D12" s="36">
        <f t="shared" si="5"/>
        <v>102</v>
      </c>
      <c r="E12" s="36">
        <f t="shared" si="6"/>
        <v>106</v>
      </c>
      <c r="F12" s="32">
        <v>110</v>
      </c>
      <c r="G12" s="36">
        <f t="shared" si="7"/>
        <v>114</v>
      </c>
      <c r="H12" s="36">
        <f>G12+5</f>
        <v>119</v>
      </c>
      <c r="I12" s="63">
        <f t="shared" si="8"/>
        <v>125</v>
      </c>
      <c r="J12" s="60">
        <v>2</v>
      </c>
    </row>
    <row r="13" s="5" customFormat="1" ht="20.25" customHeight="1" spans="1:10">
      <c r="A13" s="37" t="s">
        <v>40</v>
      </c>
      <c r="B13" s="34" t="s">
        <v>41</v>
      </c>
      <c r="C13" s="35" t="s">
        <v>32</v>
      </c>
      <c r="D13" s="36">
        <f>E13-1.2</f>
        <v>45.6</v>
      </c>
      <c r="E13" s="36">
        <f>F13-1.2</f>
        <v>46.8</v>
      </c>
      <c r="F13" s="32">
        <v>48</v>
      </c>
      <c r="G13" s="36">
        <f>F13+1.2</f>
        <v>49.2</v>
      </c>
      <c r="H13" s="36">
        <f>G13+1.2</f>
        <v>50.4</v>
      </c>
      <c r="I13" s="63">
        <f>H13+1.4</f>
        <v>51.8</v>
      </c>
      <c r="J13" s="60">
        <v>1</v>
      </c>
    </row>
    <row r="14" s="5" customFormat="1" ht="20.25" customHeight="1" spans="1:10">
      <c r="A14" s="38" t="s">
        <v>42</v>
      </c>
      <c r="B14" s="34" t="s">
        <v>43</v>
      </c>
      <c r="C14" s="39" t="s">
        <v>27</v>
      </c>
      <c r="D14" s="36">
        <f>E14-0.6</f>
        <v>63.2</v>
      </c>
      <c r="E14" s="36">
        <f>F14-1.2</f>
        <v>63.8</v>
      </c>
      <c r="F14" s="32">
        <v>65</v>
      </c>
      <c r="G14" s="36">
        <f>F14+1.2</f>
        <v>66.2</v>
      </c>
      <c r="H14" s="36">
        <f>G14+1.2</f>
        <v>67.4</v>
      </c>
      <c r="I14" s="63">
        <f>H14+0.6</f>
        <v>68</v>
      </c>
      <c r="J14" s="60">
        <v>-1</v>
      </c>
    </row>
    <row r="15" s="5" customFormat="1" ht="20.25" customHeight="1" spans="1:10">
      <c r="A15" s="33" t="s">
        <v>44</v>
      </c>
      <c r="B15" s="34" t="s">
        <v>34</v>
      </c>
      <c r="C15" s="35" t="s">
        <v>32</v>
      </c>
      <c r="D15" s="36">
        <f>E15-0.8</f>
        <v>20.9</v>
      </c>
      <c r="E15" s="36">
        <f>F15-0.8</f>
        <v>21.7</v>
      </c>
      <c r="F15" s="32">
        <v>22.5</v>
      </c>
      <c r="G15" s="36">
        <f>F15+0.8</f>
        <v>23.3</v>
      </c>
      <c r="H15" s="36">
        <f>G15+0.8</f>
        <v>24.1</v>
      </c>
      <c r="I15" s="63">
        <f>H15+1.3</f>
        <v>25.4</v>
      </c>
      <c r="J15" s="60">
        <v>-0.5</v>
      </c>
    </row>
    <row r="16" s="5" customFormat="1" ht="20.25" customHeight="1" spans="1:10">
      <c r="A16" s="33" t="s">
        <v>45</v>
      </c>
      <c r="B16" s="34" t="s">
        <v>46</v>
      </c>
      <c r="C16" s="35" t="s">
        <v>32</v>
      </c>
      <c r="D16" s="36">
        <f>E16-0.7</f>
        <v>17.6</v>
      </c>
      <c r="E16" s="36">
        <f>F16-0.7</f>
        <v>18.3</v>
      </c>
      <c r="F16" s="32">
        <v>19</v>
      </c>
      <c r="G16" s="36">
        <f>F16+0.7</f>
        <v>19.7</v>
      </c>
      <c r="H16" s="36">
        <f>G16+0.7</f>
        <v>20.4</v>
      </c>
      <c r="I16" s="63">
        <f>H16+1</f>
        <v>21.4</v>
      </c>
      <c r="J16" s="60">
        <v>0</v>
      </c>
    </row>
    <row r="17" s="5" customFormat="1" ht="20.25" customHeight="1" spans="1:10">
      <c r="A17" s="33" t="s">
        <v>47</v>
      </c>
      <c r="B17" s="34" t="s">
        <v>48</v>
      </c>
      <c r="C17" s="35" t="s">
        <v>32</v>
      </c>
      <c r="D17" s="36">
        <f t="shared" ref="D17:D23" si="9">E17-0.5</f>
        <v>12.5</v>
      </c>
      <c r="E17" s="36">
        <f t="shared" ref="E17:E23" si="10">F17-0.5</f>
        <v>13</v>
      </c>
      <c r="F17" s="32">
        <v>13.5</v>
      </c>
      <c r="G17" s="36">
        <f t="shared" ref="G17:G23" si="11">F17+0.5</f>
        <v>14</v>
      </c>
      <c r="H17" s="36">
        <f t="shared" ref="H17:H23" si="12">G17+0.5</f>
        <v>14.5</v>
      </c>
      <c r="I17" s="63">
        <f>H17+0.7</f>
        <v>15.2</v>
      </c>
      <c r="J17" s="60"/>
    </row>
    <row r="18" s="5" customFormat="1" ht="20.25" customHeight="1" spans="1:10">
      <c r="A18" s="33" t="s">
        <v>49</v>
      </c>
      <c r="B18" s="34" t="s">
        <v>50</v>
      </c>
      <c r="C18" s="35" t="s">
        <v>32</v>
      </c>
      <c r="D18" s="36">
        <f t="shared" si="9"/>
        <v>9.5</v>
      </c>
      <c r="E18" s="36">
        <f t="shared" si="10"/>
        <v>10</v>
      </c>
      <c r="F18" s="32">
        <v>10.5</v>
      </c>
      <c r="G18" s="36">
        <f t="shared" si="11"/>
        <v>11</v>
      </c>
      <c r="H18" s="36">
        <f t="shared" si="12"/>
        <v>11.5</v>
      </c>
      <c r="I18" s="63">
        <f>H18+0.7</f>
        <v>12.2</v>
      </c>
      <c r="J18" s="60">
        <v>-0.5</v>
      </c>
    </row>
    <row r="19" s="5" customFormat="1" ht="21.75" hidden="1" customHeight="1" spans="1:10">
      <c r="A19" s="33" t="s">
        <v>51</v>
      </c>
      <c r="B19" s="34" t="s">
        <v>52</v>
      </c>
      <c r="C19" s="35" t="s">
        <v>32</v>
      </c>
      <c r="D19" s="36">
        <f>E19-1</f>
        <v>-2</v>
      </c>
      <c r="E19" s="36">
        <f>F19-1</f>
        <v>-1</v>
      </c>
      <c r="F19" s="32"/>
      <c r="G19" s="36">
        <f>F19+1</f>
        <v>1</v>
      </c>
      <c r="H19" s="36">
        <f>G19+1</f>
        <v>2</v>
      </c>
      <c r="I19" s="63">
        <f>H19+1.5</f>
        <v>3.5</v>
      </c>
      <c r="J19" s="60"/>
    </row>
    <row r="20" s="5" customFormat="1" ht="20.25" customHeight="1" spans="1:10">
      <c r="A20" s="33" t="s">
        <v>53</v>
      </c>
      <c r="B20" s="34" t="s">
        <v>54</v>
      </c>
      <c r="C20" s="35" t="s">
        <v>32</v>
      </c>
      <c r="D20" s="36">
        <f>E20-1</f>
        <v>54</v>
      </c>
      <c r="E20" s="36">
        <f>F20-1</f>
        <v>55</v>
      </c>
      <c r="F20" s="32">
        <v>56</v>
      </c>
      <c r="G20" s="36">
        <f>F20+1</f>
        <v>57</v>
      </c>
      <c r="H20" s="36">
        <f>G20+1</f>
        <v>58</v>
      </c>
      <c r="I20" s="63">
        <f>H20+1.5</f>
        <v>59.5</v>
      </c>
      <c r="J20" s="60">
        <v>1</v>
      </c>
    </row>
    <row r="21" s="5" customFormat="1" ht="20.25" customHeight="1" spans="1:10">
      <c r="A21" s="33" t="s">
        <v>55</v>
      </c>
      <c r="B21" s="34" t="s">
        <v>56</v>
      </c>
      <c r="C21" s="35" t="s">
        <v>57</v>
      </c>
      <c r="D21" s="36">
        <f>F21</f>
        <v>12</v>
      </c>
      <c r="E21" s="36">
        <f>F21</f>
        <v>12</v>
      </c>
      <c r="F21" s="32">
        <v>12</v>
      </c>
      <c r="G21" s="36">
        <f>F21</f>
        <v>12</v>
      </c>
      <c r="H21" s="36">
        <f>F21</f>
        <v>12</v>
      </c>
      <c r="I21" s="63">
        <f>F21</f>
        <v>12</v>
      </c>
      <c r="J21" s="60"/>
    </row>
    <row r="22" s="5" customFormat="1" ht="20.25" customHeight="1" spans="1:10">
      <c r="A22" s="33" t="s">
        <v>58</v>
      </c>
      <c r="B22" s="34" t="s">
        <v>59</v>
      </c>
      <c r="C22" s="35" t="s">
        <v>32</v>
      </c>
      <c r="D22" s="36">
        <f t="shared" si="9"/>
        <v>35.5</v>
      </c>
      <c r="E22" s="36">
        <f t="shared" si="10"/>
        <v>36</v>
      </c>
      <c r="F22" s="32">
        <v>36.5</v>
      </c>
      <c r="G22" s="36">
        <f t="shared" si="11"/>
        <v>37</v>
      </c>
      <c r="H22" s="36">
        <f t="shared" si="12"/>
        <v>37.5</v>
      </c>
      <c r="I22" s="63">
        <f>H22+0.5</f>
        <v>38</v>
      </c>
      <c r="J22" s="60"/>
    </row>
    <row r="23" s="5" customFormat="1" ht="20.25" customHeight="1" spans="1:10">
      <c r="A23" s="33" t="s">
        <v>60</v>
      </c>
      <c r="B23" s="34" t="s">
        <v>61</v>
      </c>
      <c r="C23" s="35" t="s">
        <v>32</v>
      </c>
      <c r="D23" s="36">
        <f t="shared" si="9"/>
        <v>25</v>
      </c>
      <c r="E23" s="36">
        <f t="shared" si="10"/>
        <v>25.5</v>
      </c>
      <c r="F23" s="32">
        <v>26</v>
      </c>
      <c r="G23" s="36">
        <f t="shared" si="11"/>
        <v>26.5</v>
      </c>
      <c r="H23" s="36">
        <f t="shared" si="12"/>
        <v>27</v>
      </c>
      <c r="I23" s="64">
        <f>H23+0.75</f>
        <v>27.75</v>
      </c>
      <c r="J23" s="60"/>
    </row>
    <row r="24" s="5" customFormat="1" ht="20.25" customHeight="1" spans="1:10">
      <c r="A24" s="33" t="s">
        <v>62</v>
      </c>
      <c r="B24" s="34" t="s">
        <v>63</v>
      </c>
      <c r="C24" s="35" t="s">
        <v>32</v>
      </c>
      <c r="D24" s="36">
        <f>F24-1</f>
        <v>21</v>
      </c>
      <c r="E24" s="36">
        <f t="shared" ref="E24:I24" si="13">D24</f>
        <v>21</v>
      </c>
      <c r="F24" s="32">
        <v>22</v>
      </c>
      <c r="G24" s="36">
        <f t="shared" si="13"/>
        <v>22</v>
      </c>
      <c r="H24" s="36">
        <f>F24+1.5</f>
        <v>23.5</v>
      </c>
      <c r="I24" s="63">
        <f t="shared" si="13"/>
        <v>23.5</v>
      </c>
      <c r="J24" s="60"/>
    </row>
    <row r="25" s="5" customFormat="1" ht="18" hidden="1" customHeight="1" spans="1:10">
      <c r="A25" s="33" t="s">
        <v>64</v>
      </c>
      <c r="B25" s="34" t="s">
        <v>31</v>
      </c>
      <c r="C25" s="35" t="s">
        <v>32</v>
      </c>
      <c r="D25" s="36">
        <f>F25-0.5</f>
        <v>-0.5</v>
      </c>
      <c r="E25" s="36">
        <f t="shared" ref="E25:I25" si="14">D25</f>
        <v>-0.5</v>
      </c>
      <c r="F25" s="32"/>
      <c r="G25" s="36">
        <f t="shared" si="14"/>
        <v>0</v>
      </c>
      <c r="H25" s="36">
        <f>F25+1</f>
        <v>1</v>
      </c>
      <c r="I25" s="63">
        <f t="shared" si="14"/>
        <v>1</v>
      </c>
      <c r="J25" s="60"/>
    </row>
    <row r="26" s="5" customFormat="1" ht="18" hidden="1" customHeight="1" spans="1:10">
      <c r="A26" s="33" t="s">
        <v>65</v>
      </c>
      <c r="B26" s="34" t="s">
        <v>31</v>
      </c>
      <c r="C26" s="35" t="s">
        <v>32</v>
      </c>
      <c r="D26" s="36">
        <f>E26</f>
        <v>0</v>
      </c>
      <c r="E26" s="36">
        <f>F26</f>
        <v>0</v>
      </c>
      <c r="F26" s="40"/>
      <c r="G26" s="36">
        <f>F26</f>
        <v>0</v>
      </c>
      <c r="H26" s="36">
        <f>G26+3</f>
        <v>3</v>
      </c>
      <c r="I26" s="63">
        <f>H26</f>
        <v>3</v>
      </c>
      <c r="J26" s="60"/>
    </row>
    <row r="27" s="5" customFormat="1" ht="18" hidden="1" customHeight="1" spans="1:10">
      <c r="A27" s="33" t="s">
        <v>66</v>
      </c>
      <c r="B27" s="34" t="s">
        <v>67</v>
      </c>
      <c r="C27" s="35" t="s">
        <v>57</v>
      </c>
      <c r="D27" s="36">
        <f>E27</f>
        <v>0</v>
      </c>
      <c r="E27" s="36">
        <f>F27</f>
        <v>0</v>
      </c>
      <c r="F27" s="32"/>
      <c r="G27" s="36">
        <f>F27</f>
        <v>0</v>
      </c>
      <c r="H27" s="36">
        <f>D27+2</f>
        <v>2</v>
      </c>
      <c r="I27" s="63">
        <f>H27</f>
        <v>2</v>
      </c>
      <c r="J27" s="60"/>
    </row>
    <row r="28" s="5" customFormat="1" ht="18" customHeight="1" spans="1:10">
      <c r="A28" s="41" t="s">
        <v>68</v>
      </c>
      <c r="B28" s="42" t="s">
        <v>69</v>
      </c>
      <c r="C28" s="43" t="s">
        <v>70</v>
      </c>
      <c r="D28" s="44">
        <f>E28-5</f>
        <v>119</v>
      </c>
      <c r="E28" s="44">
        <f>F28-8</f>
        <v>124</v>
      </c>
      <c r="F28" s="45">
        <v>132</v>
      </c>
      <c r="G28" s="44">
        <f t="shared" ref="G28:I28" si="15">F28+8</f>
        <v>140</v>
      </c>
      <c r="H28" s="44">
        <f t="shared" si="15"/>
        <v>148</v>
      </c>
      <c r="I28" s="65">
        <f t="shared" si="15"/>
        <v>156</v>
      </c>
      <c r="J28" s="60"/>
    </row>
    <row r="29" s="5" customFormat="1" ht="18" customHeight="1" spans="1:10">
      <c r="A29" s="41" t="s">
        <v>71</v>
      </c>
      <c r="B29" s="42" t="s">
        <v>72</v>
      </c>
      <c r="C29" s="43">
        <v>0</v>
      </c>
      <c r="D29" s="46">
        <f t="shared" ref="D29:I29" si="16">D28-5</f>
        <v>114</v>
      </c>
      <c r="E29" s="46">
        <f t="shared" si="16"/>
        <v>119</v>
      </c>
      <c r="F29" s="47">
        <f t="shared" si="16"/>
        <v>127</v>
      </c>
      <c r="G29" s="47">
        <f t="shared" si="16"/>
        <v>135</v>
      </c>
      <c r="H29" s="47">
        <f t="shared" si="16"/>
        <v>143</v>
      </c>
      <c r="I29" s="47">
        <f t="shared" si="16"/>
        <v>151</v>
      </c>
      <c r="J29" s="60"/>
    </row>
    <row r="30" s="5" customFormat="1" ht="20.25" customHeight="1" spans="1:10">
      <c r="A30" s="48"/>
      <c r="B30" s="49"/>
      <c r="C30" s="50"/>
      <c r="D30" s="51"/>
      <c r="E30" s="51"/>
      <c r="F30" s="52"/>
      <c r="G30" s="51"/>
      <c r="H30" s="51"/>
      <c r="I30" s="66"/>
      <c r="J30" s="60"/>
    </row>
    <row r="31" ht="23.25" customHeight="1"/>
    <row r="32" s="1" customFormat="1" ht="18" customHeight="1" spans="1:8">
      <c r="A32" s="53" t="s">
        <v>73</v>
      </c>
      <c r="B32" s="53"/>
      <c r="C32" s="53"/>
      <c r="D32" s="53"/>
      <c r="E32" s="53"/>
      <c r="F32" s="53"/>
      <c r="G32" s="53"/>
      <c r="H32" s="53"/>
    </row>
    <row r="33" s="1" customFormat="1" ht="18" customHeight="1" spans="1:8">
      <c r="A33" s="53" t="s">
        <v>74</v>
      </c>
      <c r="B33" s="53"/>
      <c r="C33" s="53"/>
      <c r="D33" s="53"/>
      <c r="E33" s="53"/>
      <c r="F33" s="53"/>
      <c r="G33" s="53"/>
      <c r="H33" s="53"/>
    </row>
    <row r="34" s="1" customFormat="1" ht="18" customHeight="1" spans="1:8">
      <c r="A34" s="53" t="s">
        <v>75</v>
      </c>
      <c r="B34" s="53"/>
      <c r="C34" s="53"/>
      <c r="D34" s="53"/>
      <c r="E34" s="53"/>
      <c r="F34" s="53"/>
      <c r="G34" s="53"/>
      <c r="H34" s="53"/>
    </row>
    <row r="35" s="1" customFormat="1" ht="18" customHeight="1" spans="1:8">
      <c r="A35" s="53" t="s">
        <v>76</v>
      </c>
      <c r="B35" s="53"/>
      <c r="C35" s="53"/>
      <c r="D35" s="53"/>
      <c r="E35" s="53"/>
      <c r="F35" s="53"/>
      <c r="G35" s="53"/>
      <c r="H35" s="53"/>
    </row>
    <row r="36" s="1" customFormat="1" ht="18" customHeight="1" spans="1:8">
      <c r="A36" s="53" t="s">
        <v>77</v>
      </c>
      <c r="B36" s="53"/>
      <c r="C36" s="53"/>
      <c r="D36" s="53"/>
      <c r="E36" s="53"/>
      <c r="F36" s="53"/>
      <c r="G36" s="53"/>
      <c r="H36" s="53"/>
    </row>
    <row r="37" s="1" customFormat="1" ht="18" customHeight="1" spans="1:8">
      <c r="A37" s="54"/>
      <c r="B37" s="54"/>
      <c r="C37" s="54"/>
      <c r="D37" s="54"/>
      <c r="E37" s="54"/>
      <c r="F37" s="54"/>
      <c r="G37" s="54"/>
      <c r="H37" s="54"/>
    </row>
    <row r="38" s="1" customFormat="1" ht="18" customHeight="1" spans="1:8">
      <c r="A38" s="54"/>
      <c r="B38" s="54"/>
      <c r="C38" s="54"/>
      <c r="D38" s="54"/>
      <c r="E38" s="54"/>
      <c r="F38" s="54"/>
      <c r="G38" s="54"/>
      <c r="H38" s="54"/>
    </row>
    <row r="39" s="1" customFormat="1" ht="18" customHeight="1" spans="1:8">
      <c r="A39" s="54"/>
      <c r="B39" s="54"/>
      <c r="C39" s="54"/>
      <c r="D39" s="54"/>
      <c r="E39" s="54"/>
      <c r="F39" s="54"/>
      <c r="G39" s="54"/>
      <c r="H39" s="54"/>
    </row>
  </sheetData>
  <mergeCells count="18">
    <mergeCell ref="A1:I1"/>
    <mergeCell ref="B2:C2"/>
    <mergeCell ref="D2:F2"/>
    <mergeCell ref="H2:I2"/>
    <mergeCell ref="B3:C3"/>
    <mergeCell ref="D3:F3"/>
    <mergeCell ref="H3:I3"/>
    <mergeCell ref="A4:I4"/>
    <mergeCell ref="A32:H32"/>
    <mergeCell ref="A33:H33"/>
    <mergeCell ref="A34:H34"/>
    <mergeCell ref="A35:H35"/>
    <mergeCell ref="A36:H36"/>
    <mergeCell ref="A37:H37"/>
    <mergeCell ref="A38:H38"/>
    <mergeCell ref="A39:H39"/>
    <mergeCell ref="B5:B6"/>
    <mergeCell ref="C5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哥J哥J</cp:lastModifiedBy>
  <dcterms:created xsi:type="dcterms:W3CDTF">2025-05-12T14:42:41Z</dcterms:created>
  <dcterms:modified xsi:type="dcterms:W3CDTF">2025-05-12T14:43:34Z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2B14CB4F23294102A09B3170EE2ADAFB_11</vt:lpwstr>
  </property>
  <property fmtid="{D5CDD505-2E9C-101B-9397-08002B2CF9AE}" pid="3" name="KSOProductBuildVer">
    <vt:lpwstr>2052-12.1.0.20784</vt:lpwstr>
  </property>
</Properties>
</file>