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8" activeTab="11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尾期（第一批）" sheetId="18" r:id="rId9"/>
    <sheet name="验货尺寸表 (第一批) " sheetId="19" r:id="rId10"/>
    <sheet name="尾期（第二批）" sheetId="20" r:id="rId11"/>
    <sheet name="验货尺寸表 (第二批) " sheetId="21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D形扣编码" localSheetId="11">#REF!</definedName>
    <definedName name="版型吊牌编码" localSheetId="11">#REF!</definedName>
    <definedName name="标准" localSheetId="11">#REF!</definedName>
    <definedName name="标准编码" localSheetId="11">#REF!</definedName>
    <definedName name="标准物料编码" localSheetId="11">#REF!</definedName>
    <definedName name="插扣编码" localSheetId="11">#REF!</definedName>
    <definedName name="尺码唛编码" localSheetId="11">#REF!</definedName>
    <definedName name="抽绳编码" localSheetId="11">#REF!</definedName>
    <definedName name="粗线编码" localSheetId="11">#REF!</definedName>
    <definedName name="大类" localSheetId="11">#REF!</definedName>
    <definedName name="大类名称" localSheetId="11">#REF!</definedName>
    <definedName name="单位1" localSheetId="11">#REF!</definedName>
    <definedName name="单位编码" localSheetId="11">#REF!</definedName>
    <definedName name="吊牌编码" localSheetId="11">#REF!</definedName>
    <definedName name="吊钟编码" localSheetId="11">#REF!</definedName>
    <definedName name="反光材料编码" localSheetId="11">#REF!</definedName>
    <definedName name="辅料" localSheetId="11">#REF!</definedName>
    <definedName name="辅料编码" localSheetId="11">#REF!</definedName>
    <definedName name="工字扣编码" localSheetId="11">#REF!</definedName>
    <definedName name="功能标编码" localSheetId="11">#REF!</definedName>
    <definedName name="钩扣编码" localSheetId="11">#REF!</definedName>
    <definedName name="横机" localSheetId="11">#REF!</definedName>
    <definedName name="横机编码" localSheetId="11">#REF!</definedName>
    <definedName name="胶环编码" localSheetId="11">#REF!</definedName>
    <definedName name="胶牌编码" localSheetId="11">#REF!</definedName>
    <definedName name="金属牌编码" localSheetId="11">#REF!</definedName>
    <definedName name="卡头编码" localSheetId="11">#REF!</definedName>
    <definedName name="拉链" localSheetId="11">#REF!</definedName>
    <definedName name="拉链编码" localSheetId="11">#REF!</definedName>
    <definedName name="拉头" localSheetId="11">#REF!</definedName>
    <definedName name="拉头编码" localSheetId="11">#REF!</definedName>
    <definedName name="拉头吊坠编码" localSheetId="11">#REF!</definedName>
    <definedName name="拉头色" localSheetId="11">#REF!</definedName>
    <definedName name="拉头颜色" localSheetId="11">#REF!</definedName>
    <definedName name="里料编码" localSheetId="11">#REF!</definedName>
    <definedName name="毛皮编码" localSheetId="11">#REF!</definedName>
    <definedName name="面辅料颜色" localSheetId="11">#REF!</definedName>
    <definedName name="面料编号" localSheetId="11">#REF!</definedName>
    <definedName name="魔术贴编码" localSheetId="11">#REF!</definedName>
    <definedName name="纽扣编码" localSheetId="11">#REF!</definedName>
    <definedName name="汽眼编码" localSheetId="11">#REF!</definedName>
    <definedName name="日字扣编码" localSheetId="11">#REF!</definedName>
    <definedName name="色号" localSheetId="11">#REF!</definedName>
    <definedName name="色号1" localSheetId="11">#REF!</definedName>
    <definedName name="色号颜色" localSheetId="11">#REF!</definedName>
    <definedName name="色名色号" localSheetId="11">#REF!</definedName>
    <definedName name="四件扣编码" localSheetId="11">#REF!</definedName>
    <definedName name="梭织编码" localSheetId="11">#REF!</definedName>
    <definedName name="烫花编码" localSheetId="11">#REF!</definedName>
    <definedName name="烫唛编码" localSheetId="11">#REF!</definedName>
    <definedName name="五抓扣编码" localSheetId="11">#REF!</definedName>
    <definedName name="洗水" localSheetId="11">#REF!</definedName>
    <definedName name="洗水编码" localSheetId="11">#REF!</definedName>
    <definedName name="下拉头编码" localSheetId="11">#REF!</definedName>
    <definedName name="橡筋编码" localSheetId="11">#REF!</definedName>
    <definedName name="橡筋绳编码" localSheetId="11">#REF!</definedName>
    <definedName name="胸杯编码" localSheetId="11">#REF!</definedName>
    <definedName name="绣花" localSheetId="11">#REF!</definedName>
    <definedName name="绣花编码" localSheetId="11">#REF!</definedName>
    <definedName name="绣章编码" localSheetId="11">#REF!</definedName>
    <definedName name="颜色" localSheetId="11">#REF!</definedName>
    <definedName name="印花" localSheetId="11">#REF!</definedName>
    <definedName name="印花编码" localSheetId="11">#REF!</definedName>
    <definedName name="针织编码" localSheetId="11">#REF!</definedName>
    <definedName name="织带编码" localSheetId="11">#REF!</definedName>
    <definedName name="织唛编码" localSheetId="11">#REF!</definedName>
    <definedName name="主料" localSheetId="11">#REF!</definedName>
    <definedName name="主料编码" localSheetId="11">#REF!</definedName>
    <definedName name="主唛编码" localSheetId="11">#REF!</definedName>
    <definedName name="撞钉编码" localSheetId="11">#REF!</definedName>
    <definedName name="xlbcz001" localSheetId="11">[3]拉链属性!$A$2:$A$46</definedName>
    <definedName name="xlbqt001" localSheetId="11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<sst xmlns="http://schemas.openxmlformats.org/spreadsheetml/2006/main" count="1536" uniqueCount="373">
  <si>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</si>
  <si>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</si>
  <si>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</si>
  <si>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</si>
  <si>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</si>
  <si>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</si>
  <si>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</si>
  <si>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</si>
  <si>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</si>
  <si>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</si>
  <si>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</si>
  <si>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</si>
  <si>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</si>
  <si>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</si>
  <si>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</si>
  <si>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</si>
  <si>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</si>
  <si>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</si>
  <si>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</si>
  <si>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</si>
  <si>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</si>
  <si>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</si>
  <si>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</si>
  <si>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</si>
  <si>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</si>
  <si>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</si>
  <si>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</si>
  <si>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</si>
  <si>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</si>
  <si>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</si>
  <si>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</si>
  <si>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</si>
  <si>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</si>
  <si>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</si>
  <si>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</si>
  <si>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</si>
  <si>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</si>
  <si>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</si>
  <si>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</si>
  <si>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</si>
  <si>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</si>
  <si>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</si>
  <si>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</si>
  <si>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</si>
  <si>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</si>
  <si>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</si>
  <si>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</si>
  <si>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</si>
  <si>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</si>
  <si>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</si>
  <si>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</si>
  <si>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</si>
  <si>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</si>
  <si>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</si>
  <si>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</si>
  <si>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</si>
  <si>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</si>
  <si>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</si>
  <si>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</si>
  <si>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</si>
  <si>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</si>
  <si>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</si>
  <si>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TAJJAN81025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</si>
  <si>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</si>
  <si>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</si>
  <si>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</si>
  <si>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</si>
  <si>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</si>
  <si>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</si>
  <si>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</si>
  <si>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</si>
  <si>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</si>
  <si>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</si>
  <si>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</si>
  <si>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</si>
  <si>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</si>
  <si>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</si>
  <si>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</si>
  <si>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</si>
  <si>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</si>
  <si>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</si>
  <si>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</si>
  <si>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</si>
  <si>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</si>
  <si>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</si>
  <si>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</si>
  <si>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</si>
  <si>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</si>
  <si>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</si>
  <si>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</si>
  <si>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</si>
  <si>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</si>
  <si>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</si>
  <si>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</si>
  <si>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</si>
  <si>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</si>
  <si>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</si>
  <si>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</si>
  <si>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</si>
  <si>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</si>
  <si>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</si>
  <si>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</si>
  <si>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</si>
  <si>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</si>
  <si>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</si>
  <si>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</si>
  <si>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</si>
  <si>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</si>
  <si>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</si>
  <si>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</si>
  <si>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</si>
  <si>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</si>
  <si>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</si>
  <si>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</si>
  <si>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</si>
  <si>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</si>
  <si>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</si>
  <si>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</si>
  <si>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</si>
  <si>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岩梯绿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</si>
  <si>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</si>
  <si>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</si>
  <si>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</si>
  <si>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</si>
  <si>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</si>
  <si>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</si>
  <si>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</si>
  <si>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</si>
  <si>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</si>
  <si>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2、两侧拼不对称，冚线弯曲，不顺直</t>
  </si>
  <si>
    <t>3、线头没有清理干净，白色有脏污。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</si>
  <si>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</si>
  <si>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</si>
  <si>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</si>
  <si>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</si>
  <si>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</si>
  <si>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</si>
  <si>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</si>
  <si>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</si>
  <si>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</si>
  <si>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</si>
  <si>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</si>
  <si>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</si>
  <si>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</si>
  <si>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</si>
  <si>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</si>
  <si>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</si>
  <si>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</si>
  <si>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</si>
  <si>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</si>
  <si>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</si>
  <si>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</si>
  <si>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</si>
  <si>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</si>
  <si>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</si>
  <si>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</si>
  <si>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</si>
  <si>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</si>
  <si>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2XL 洗前</t>
  </si>
  <si>
    <t>2XL 洗后</t>
  </si>
  <si>
    <t>后中长（不含领）</t>
  </si>
  <si>
    <t>±1</t>
  </si>
  <si>
    <t>-0.5</t>
  </si>
  <si>
    <t>胸围</t>
  </si>
  <si>
    <t>+1</t>
  </si>
  <si>
    <t>腰围</t>
  </si>
  <si>
    <t>-1</t>
  </si>
  <si>
    <t>摆围</t>
  </si>
  <si>
    <t>±0.5</t>
  </si>
  <si>
    <t>+0</t>
  </si>
  <si>
    <t>肩宽</t>
  </si>
  <si>
    <t>+0.5</t>
  </si>
  <si>
    <t>领围</t>
  </si>
  <si>
    <t>±0.3</t>
  </si>
  <si>
    <t>肩点短袖长</t>
  </si>
  <si>
    <t>袖肥/2（参考值）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</si>
  <si>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</si>
  <si>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</si>
  <si>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</si>
  <si>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</si>
  <si>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</si>
  <si>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</si>
  <si>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</si>
  <si>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</si>
  <si>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</si>
  <si>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</si>
  <si>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</si>
  <si>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</si>
  <si>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</si>
  <si>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</si>
  <si>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</si>
  <si>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</si>
  <si>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</si>
  <si>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1.袖子压线有大小，冚线弯曲，不顺直。</t>
  </si>
  <si>
    <t>【整改的严重缺陷及整改复核时间】</t>
  </si>
  <si>
    <t>以上问题车间已整改</t>
  </si>
  <si>
    <t>山川绿</t>
  </si>
  <si>
    <t>洗前/洗后</t>
  </si>
  <si>
    <t>-0.5 -1</t>
  </si>
  <si>
    <t>+0 -0.5</t>
  </si>
  <si>
    <t>+1 +0.5</t>
  </si>
  <si>
    <t>+0 +0 +0</t>
  </si>
  <si>
    <t>+0.5 +0</t>
  </si>
  <si>
    <t>+0 +0</t>
  </si>
  <si>
    <t>+0.5 +0.5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</si>
  <si>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</si>
  <si>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</si>
  <si>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</si>
  <si>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</si>
  <si>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</si>
  <si>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</si>
  <si>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</si>
  <si>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</si>
  <si>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</si>
  <si>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</si>
  <si>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</si>
  <si>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</si>
  <si>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</si>
  <si>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</si>
  <si>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</si>
  <si>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</si>
  <si>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</si>
  <si>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</si>
  <si>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</si>
  <si>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</si>
  <si>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</si>
  <si>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</si>
  <si>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</si>
  <si>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</si>
  <si>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</si>
  <si>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</si>
  <si>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</si>
  <si>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</si>
  <si>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</si>
  <si>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</si>
  <si>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</si>
  <si>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</si>
  <si>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</si>
  <si>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</si>
  <si>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</si>
  <si>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</si>
  <si>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②检验明细：齐色齐码120件</t>
  </si>
  <si>
    <t>情况说明：</t>
  </si>
  <si>
    <t xml:space="preserve">【问题点描述】  </t>
  </si>
  <si>
    <t>数量</t>
  </si>
  <si>
    <t>1.袖子压线有大小，</t>
  </si>
  <si>
    <t>2.冚线弯曲，不顺直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</si>
  <si>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</si>
  <si>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</si>
  <si>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</si>
  <si>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</si>
  <si>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</si>
  <si>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</si>
  <si>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</si>
  <si>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走货120件，抽查120件，发现2件不良品，已按照以上提出的问题点改正，可以出货</t>
  </si>
  <si>
    <t>服装QC部门</t>
  </si>
  <si>
    <t>检验人</t>
  </si>
  <si>
    <t>-0.5 +0</t>
  </si>
  <si>
    <t>-0.5 -0.5</t>
  </si>
  <si>
    <t>-1 -1</t>
  </si>
  <si>
    <t>-1 -0.5</t>
  </si>
  <si>
    <t>-1.5 -1</t>
  </si>
  <si>
    <t>-0.5 -0.2</t>
  </si>
  <si>
    <t>+0 +0.5</t>
  </si>
  <si>
    <t>+0.8 +0</t>
  </si>
  <si>
    <t>采购凭证编号：CGDD24110400052</t>
  </si>
  <si>
    <t>②检验明细：齐色齐码200件</t>
  </si>
  <si>
    <t>2.大烫不良，侧缝没有烫开</t>
  </si>
  <si>
    <t>2、线头没有清理干净</t>
  </si>
  <si>
    <t>走货3964件，抽查200件，发现5件不良品，已按照以上提出的问题点改正，可以出货</t>
  </si>
  <si>
    <t>-0.5 -1 +0</t>
  </si>
  <si>
    <t>+0 +0 -0.5</t>
  </si>
  <si>
    <t>-0.5 -0.5 -0.5</t>
  </si>
  <si>
    <t>+1 +0.5 +0.5</t>
  </si>
  <si>
    <t>+1 +0.5 +1</t>
  </si>
  <si>
    <t>-1 -1 -0.5</t>
  </si>
  <si>
    <t>-1 -1 -1</t>
  </si>
  <si>
    <t>-1 -1 +0</t>
  </si>
  <si>
    <t>+0.5 +0 +0.5</t>
  </si>
  <si>
    <t>+0.5 +0.5 +0.5</t>
  </si>
  <si>
    <t>-0.5 +0 +0</t>
  </si>
  <si>
    <t>-0.5 -0.5 +0</t>
  </si>
  <si>
    <t>-0.5 +0 -0.5</t>
  </si>
  <si>
    <t>采购凭证编号：CGDD24110400051</t>
  </si>
  <si>
    <t>②检验明细：齐色齐码315件</t>
  </si>
  <si>
    <t>3.线头污渍没有清理干净</t>
  </si>
  <si>
    <t>走货7169件，抽查200件，发现6件不良品，已按照以上提出的问题点改正，可以出货</t>
  </si>
  <si>
    <t>刘玉明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</si>
  <si>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</si>
  <si>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</si>
  <si>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</si>
  <si>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</si>
  <si>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</si>
  <si>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</si>
  <si>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</si>
  <si>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</si>
  <si>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</si>
  <si>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</si>
  <si>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</si>
  <si>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</si>
  <si>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</si>
  <si>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</si>
  <si>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</si>
  <si>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</si>
  <si>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经编（6146）</t>
  </si>
  <si>
    <t>TAJJAN81205/82206</t>
  </si>
  <si>
    <t>东丽</t>
  </si>
  <si>
    <t>YES</t>
  </si>
  <si>
    <t>曙光紫</t>
  </si>
  <si>
    <t>19SS柠檬绿</t>
  </si>
  <si>
    <t>云层蓝</t>
  </si>
  <si>
    <t>石晶粉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</si>
  <si>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</si>
  <si>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</si>
  <si>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</si>
  <si>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</si>
  <si>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</si>
  <si>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</si>
  <si>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</si>
  <si>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</si>
  <si>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</si>
  <si>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</si>
  <si>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</si>
  <si>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</si>
  <si>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</si>
  <si>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</si>
  <si>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</si>
  <si>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</si>
  <si>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</si>
  <si>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</si>
  <si>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</si>
  <si>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</si>
  <si>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</si>
  <si>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</si>
  <si>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</si>
  <si>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</si>
  <si>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</si>
  <si>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</si>
  <si>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</si>
  <si>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</si>
  <si>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</si>
  <si>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</si>
  <si>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</si>
  <si>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制表时间：2024/11/23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</si>
  <si>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</si>
  <si>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</si>
  <si>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</si>
  <si>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</si>
  <si>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</si>
  <si>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</si>
  <si>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</si>
  <si>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</si>
  <si>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</si>
  <si>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</si>
  <si>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</si>
  <si>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</si>
  <si>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</si>
  <si>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</si>
  <si>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</si>
  <si>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</si>
  <si>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</si>
  <si>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贴合+烫标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</si>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</sst>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0" borderId="79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1" borderId="79" applyNumberFormat="0" applyAlignment="0" applyProtection="0">
      <alignment vertical="center"/>
    </xf>
    <xf numFmtId="0" fontId="60" fillId="12" borderId="81" applyNumberFormat="0" applyAlignment="0" applyProtection="0">
      <alignment vertical="center"/>
    </xf>
    <xf numFmtId="0" fontId="61" fillId="0" borderId="82" applyNumberFormat="0" applyFill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68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4" borderId="0" xfId="53" applyFont="1" applyFill="1" applyAlignment="1"/>
    <xf numFmtId="0" fontId="16" fillId="4" borderId="0" xfId="53" applyFont="1" applyFill="1" applyAlignment="1"/>
    <xf numFmtId="49" fontId="15" fillId="4" borderId="0" xfId="53" applyNumberFormat="1" applyFont="1" applyFill="1" applyAlignment="1"/>
    <xf numFmtId="0" fontId="0" fillId="4" borderId="0" xfId="0" applyFont="1" applyFill="1" applyBorder="1" applyAlignment="1">
      <alignment vertical="center"/>
    </xf>
    <xf numFmtId="0" fontId="17" fillId="4" borderId="9" xfId="53" applyFont="1" applyFill="1" applyBorder="1" applyAlignment="1">
      <alignment horizontal="center" vertical="center"/>
    </xf>
    <xf numFmtId="0" fontId="17" fillId="4" borderId="10" xfId="53" applyFont="1" applyFill="1" applyBorder="1" applyAlignment="1">
      <alignment horizontal="center" vertical="center"/>
    </xf>
    <xf numFmtId="0" fontId="15" fillId="4" borderId="10" xfId="53" applyFont="1" applyFill="1" applyBorder="1" applyAlignment="1">
      <alignment horizontal="center" vertical="center"/>
    </xf>
    <xf numFmtId="0" fontId="16" fillId="4" borderId="10" xfId="53" applyFont="1" applyFill="1" applyBorder="1" applyAlignment="1">
      <alignment horizontal="center" vertical="center"/>
    </xf>
    <xf numFmtId="0" fontId="18" fillId="4" borderId="11" xfId="52" applyFont="1" applyFill="1" applyBorder="1" applyAlignment="1">
      <alignment horizontal="left" vertical="center"/>
    </xf>
    <xf numFmtId="0" fontId="18" fillId="4" borderId="12" xfId="52" applyFont="1" applyFill="1" applyBorder="1" applyAlignment="1">
      <alignment horizontal="center" vertical="center"/>
    </xf>
    <xf numFmtId="0" fontId="19" fillId="4" borderId="12" xfId="52" applyFont="1" applyFill="1" applyBorder="1" applyAlignment="1">
      <alignment horizontal="center" vertical="center"/>
    </xf>
    <xf numFmtId="0" fontId="18" fillId="4" borderId="13" xfId="52" applyFont="1" applyFill="1" applyBorder="1" applyAlignment="1">
      <alignment horizontal="center" vertical="center"/>
    </xf>
    <xf numFmtId="0" fontId="18" fillId="4" borderId="14" xfId="52" applyFont="1" applyFill="1" applyBorder="1" applyAlignment="1">
      <alignment vertical="center"/>
    </xf>
    <xf numFmtId="0" fontId="20" fillId="4" borderId="14" xfId="52" applyFont="1" applyFill="1" applyBorder="1" applyAlignment="1">
      <alignment horizontal="center" vertical="center"/>
    </xf>
    <xf numFmtId="0" fontId="15" fillId="4" borderId="15" xfId="53" applyFont="1" applyFill="1" applyBorder="1" applyAlignment="1" applyProtection="1">
      <alignment horizontal="center" vertical="center"/>
    </xf>
    <xf numFmtId="0" fontId="21" fillId="4" borderId="2" xfId="53" applyFont="1" applyFill="1" applyBorder="1" applyAlignment="1">
      <alignment horizontal="center" vertical="center"/>
    </xf>
    <xf numFmtId="0" fontId="22" fillId="4" borderId="2" xfId="53" applyFont="1" applyFill="1" applyBorder="1" applyAlignment="1">
      <alignment horizontal="center" vertical="center"/>
    </xf>
    <xf numFmtId="0" fontId="23" fillId="4" borderId="7" xfId="55" applyFont="1" applyFill="1" applyBorder="1" applyAlignment="1">
      <alignment horizontal="center"/>
    </xf>
    <xf numFmtId="0" fontId="23" fillId="4" borderId="2" xfId="55" applyFont="1" applyFill="1" applyBorder="1" applyAlignment="1">
      <alignment horizontal="center"/>
    </xf>
    <xf numFmtId="0" fontId="24" fillId="4" borderId="2" xfId="55" applyFont="1" applyFill="1" applyBorder="1" applyAlignment="1">
      <alignment horizontal="center"/>
    </xf>
    <xf numFmtId="0" fontId="25" fillId="4" borderId="15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7" fillId="4" borderId="15" xfId="55" applyFont="1" applyFill="1" applyBorder="1" applyAlignment="1">
      <alignment horizontal="left"/>
    </xf>
    <xf numFmtId="178" fontId="28" fillId="4" borderId="2" xfId="55" applyNumberFormat="1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 vertical="center"/>
    </xf>
    <xf numFmtId="0" fontId="29" fillId="4" borderId="16" xfId="0" applyNumberFormat="1" applyFont="1" applyFill="1" applyBorder="1" applyAlignment="1">
      <alignment shrinkToFit="1"/>
    </xf>
    <xf numFmtId="0" fontId="30" fillId="4" borderId="17" xfId="0" applyNumberFormat="1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0" fontId="21" fillId="4" borderId="0" xfId="53" applyFont="1" applyFill="1" applyAlignment="1"/>
    <xf numFmtId="0" fontId="22" fillId="4" borderId="0" xfId="53" applyFont="1" applyFill="1" applyAlignment="1"/>
    <xf numFmtId="49" fontId="15" fillId="4" borderId="10" xfId="53" applyNumberFormat="1" applyFont="1" applyFill="1" applyBorder="1" applyAlignment="1">
      <alignment horizontal="center" vertical="center"/>
    </xf>
    <xf numFmtId="0" fontId="15" fillId="4" borderId="14" xfId="53" applyFont="1" applyFill="1" applyBorder="1" applyAlignment="1">
      <alignment horizontal="center"/>
    </xf>
    <xf numFmtId="0" fontId="18" fillId="4" borderId="14" xfId="52" applyFont="1" applyFill="1" applyBorder="1" applyAlignment="1">
      <alignment horizontal="left" vertical="center"/>
    </xf>
    <xf numFmtId="0" fontId="15" fillId="4" borderId="14" xfId="52" applyFont="1" applyFill="1" applyBorder="1" applyAlignment="1">
      <alignment horizontal="center" vertical="center"/>
    </xf>
    <xf numFmtId="0" fontId="15" fillId="4" borderId="18" xfId="52" applyFont="1" applyFill="1" applyBorder="1" applyAlignment="1">
      <alignment horizontal="center" vertical="center"/>
    </xf>
    <xf numFmtId="0" fontId="15" fillId="4" borderId="2" xfId="53" applyFont="1" applyFill="1" applyBorder="1" applyAlignment="1">
      <alignment horizontal="center"/>
    </xf>
    <xf numFmtId="0" fontId="21" fillId="4" borderId="2" xfId="53" applyFont="1" applyFill="1" applyBorder="1" applyAlignment="1" applyProtection="1">
      <alignment horizontal="center" vertical="center"/>
    </xf>
    <xf numFmtId="0" fontId="21" fillId="4" borderId="19" xfId="53" applyFont="1" applyFill="1" applyBorder="1" applyAlignment="1" applyProtection="1">
      <alignment horizontal="center" vertical="center"/>
    </xf>
    <xf numFmtId="0" fontId="23" fillId="4" borderId="19" xfId="55" applyFont="1" applyFill="1" applyBorder="1" applyAlignment="1">
      <alignment horizontal="center"/>
    </xf>
    <xf numFmtId="0" fontId="15" fillId="4" borderId="5" xfId="53" applyFont="1" applyFill="1" applyBorder="1" applyAlignment="1">
      <alignment horizontal="center"/>
    </xf>
    <xf numFmtId="49" fontId="21" fillId="4" borderId="20" xfId="54" applyNumberFormat="1" applyFont="1" applyFill="1" applyBorder="1" applyAlignment="1">
      <alignment horizontal="center" vertical="center"/>
    </xf>
    <xf numFmtId="0" fontId="30" fillId="4" borderId="20" xfId="0" applyNumberFormat="1" applyFont="1" applyFill="1" applyBorder="1" applyAlignment="1">
      <alignment horizontal="center" vertical="center"/>
    </xf>
    <xf numFmtId="179" fontId="30" fillId="4" borderId="20" xfId="0" applyNumberFormat="1" applyFont="1" applyFill="1" applyBorder="1" applyAlignment="1">
      <alignment horizontal="center" vertical="center"/>
    </xf>
    <xf numFmtId="49" fontId="21" fillId="4" borderId="21" xfId="54" applyNumberFormat="1" applyFont="1" applyFill="1" applyBorder="1" applyAlignment="1">
      <alignment horizontal="center" vertical="center"/>
    </xf>
    <xf numFmtId="0" fontId="15" fillId="4" borderId="22" xfId="53" applyFont="1" applyFill="1" applyBorder="1" applyAlignment="1">
      <alignment horizontal="center"/>
    </xf>
    <xf numFmtId="49" fontId="15" fillId="4" borderId="23" xfId="53" applyNumberFormat="1" applyFont="1" applyFill="1" applyBorder="1" applyAlignment="1">
      <alignment horizontal="center"/>
    </xf>
    <xf numFmtId="49" fontId="21" fillId="4" borderId="23" xfId="54" applyNumberFormat="1" applyFont="1" applyFill="1" applyBorder="1" applyAlignment="1">
      <alignment horizontal="center" vertical="center"/>
    </xf>
    <xf numFmtId="49" fontId="21" fillId="4" borderId="24" xfId="54" applyNumberFormat="1" applyFont="1" applyFill="1" applyBorder="1" applyAlignment="1">
      <alignment horizontal="center" vertical="center"/>
    </xf>
    <xf numFmtId="0" fontId="32" fillId="4" borderId="0" xfId="53" applyFont="1" applyFill="1" applyAlignment="1"/>
    <xf numFmtId="14" fontId="32" fillId="4" borderId="0" xfId="53" applyNumberFormat="1" applyFont="1" applyFill="1" applyAlignment="1">
      <alignment horizontal="left"/>
    </xf>
    <xf numFmtId="49" fontId="32" fillId="4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3" fillId="0" borderId="25" xfId="52" applyFont="1" applyBorder="1" applyAlignment="1">
      <alignment horizontal="center" vertical="top"/>
    </xf>
    <xf numFmtId="0" fontId="34" fillId="0" borderId="26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vertical="center" wrapText="1"/>
    </xf>
    <xf numFmtId="0" fontId="34" fillId="0" borderId="27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4" fillId="0" borderId="28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vertical="center"/>
    </xf>
    <xf numFmtId="58" fontId="22" fillId="0" borderId="20" xfId="52" applyNumberFormat="1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center" vertical="center"/>
    </xf>
    <xf numFmtId="0" fontId="34" fillId="0" borderId="20" xfId="52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4" fillId="0" borderId="26" xfId="52" applyFont="1" applyFill="1" applyBorder="1" applyAlignment="1">
      <alignment vertical="center"/>
    </xf>
    <xf numFmtId="0" fontId="34" fillId="0" borderId="30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vertical="center"/>
    </xf>
    <xf numFmtId="0" fontId="22" fillId="0" borderId="32" xfId="52" applyFont="1" applyFill="1" applyBorder="1" applyAlignment="1">
      <alignment horizontal="center" vertical="center"/>
    </xf>
    <xf numFmtId="0" fontId="22" fillId="0" borderId="33" xfId="52" applyFont="1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left" vertical="center"/>
    </xf>
    <xf numFmtId="0" fontId="35" fillId="0" borderId="33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 wrapText="1"/>
    </xf>
    <xf numFmtId="0" fontId="22" fillId="0" borderId="20" xfId="52" applyFont="1" applyFill="1" applyBorder="1" applyAlignment="1">
      <alignment horizontal="left" vertical="center" wrapText="1"/>
    </xf>
    <xf numFmtId="0" fontId="34" fillId="0" borderId="29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center" vertical="center"/>
    </xf>
    <xf numFmtId="0" fontId="34" fillId="0" borderId="36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right" vertical="center"/>
    </xf>
    <xf numFmtId="0" fontId="22" fillId="0" borderId="33" xfId="52" applyFont="1" applyFill="1" applyBorder="1" applyAlignment="1">
      <alignment horizontal="right" vertical="center"/>
    </xf>
    <xf numFmtId="0" fontId="35" fillId="0" borderId="26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center" vertical="center"/>
    </xf>
    <xf numFmtId="58" fontId="22" fillId="0" borderId="23" xfId="52" applyNumberFormat="1" applyFont="1" applyFill="1" applyBorder="1" applyAlignment="1">
      <alignment horizontal="center" vertical="center"/>
    </xf>
    <xf numFmtId="0" fontId="34" fillId="0" borderId="23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5" fillId="0" borderId="40" xfId="52" applyFont="1" applyFill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 wrapText="1"/>
    </xf>
    <xf numFmtId="0" fontId="16" fillId="0" borderId="24" xfId="52" applyFill="1" applyBorder="1" applyAlignment="1">
      <alignment horizontal="center" vertical="center"/>
    </xf>
    <xf numFmtId="0" fontId="34" fillId="0" borderId="39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6" fillId="0" borderId="40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right" vertical="center"/>
    </xf>
    <xf numFmtId="0" fontId="22" fillId="0" borderId="41" xfId="52" applyFont="1" applyFill="1" applyBorder="1" applyAlignment="1">
      <alignment horizontal="center" vertical="center"/>
    </xf>
    <xf numFmtId="0" fontId="35" fillId="0" borderId="38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center" vertical="center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5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5" fillId="0" borderId="15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7" fillId="0" borderId="15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9" xfId="53" applyFont="1" applyFill="1" applyBorder="1" applyAlignment="1" applyProtection="1">
      <alignment horizontal="center" vertical="center"/>
    </xf>
    <xf numFmtId="49" fontId="36" fillId="0" borderId="2" xfId="51" applyNumberFormat="1" applyFont="1" applyFill="1" applyBorder="1" applyAlignment="1">
      <alignment horizontal="center" vertical="center"/>
    </xf>
    <xf numFmtId="0" fontId="23" fillId="0" borderId="19" xfId="55" applyFont="1" applyFill="1" applyBorder="1" applyAlignment="1">
      <alignment horizontal="center"/>
    </xf>
    <xf numFmtId="0" fontId="15" fillId="0" borderId="5" xfId="53" applyFont="1" applyFill="1" applyBorder="1" applyAlignment="1">
      <alignment horizontal="center"/>
    </xf>
    <xf numFmtId="49" fontId="21" fillId="0" borderId="20" xfId="54" applyNumberFormat="1" applyFont="1" applyFill="1" applyBorder="1" applyAlignment="1">
      <alignment horizontal="center" vertical="center"/>
    </xf>
    <xf numFmtId="179" fontId="30" fillId="0" borderId="20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49" fontId="21" fillId="0" borderId="21" xfId="54" applyNumberFormat="1" applyFont="1" applyFill="1" applyBorder="1" applyAlignment="1">
      <alignment horizontal="center" vertical="center"/>
    </xf>
    <xf numFmtId="0" fontId="37" fillId="0" borderId="2" xfId="49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15" fillId="0" borderId="22" xfId="53" applyFont="1" applyFill="1" applyBorder="1" applyAlignment="1">
      <alignment horizontal="center"/>
    </xf>
    <xf numFmtId="49" fontId="15" fillId="0" borderId="23" xfId="53" applyNumberFormat="1" applyFont="1" applyFill="1" applyBorder="1" applyAlignment="1">
      <alignment horizontal="center"/>
    </xf>
    <xf numFmtId="49" fontId="21" fillId="0" borderId="23" xfId="54" applyNumberFormat="1" applyFont="1" applyFill="1" applyBorder="1" applyAlignment="1">
      <alignment horizontal="center" vertical="center"/>
    </xf>
    <xf numFmtId="49" fontId="21" fillId="0" borderId="24" xfId="54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14" fontId="32" fillId="0" borderId="0" xfId="53" applyNumberFormat="1" applyFont="1" applyFill="1" applyAlignment="1">
      <alignment horizontal="left"/>
    </xf>
    <xf numFmtId="49" fontId="32" fillId="0" borderId="0" xfId="53" applyNumberFormat="1" applyFont="1" applyFill="1" applyAlignment="1"/>
    <xf numFmtId="0" fontId="25" fillId="0" borderId="2" xfId="0" applyFont="1" applyFill="1" applyBorder="1" applyAlignment="1">
      <alignment horizontal="left" vertical="center"/>
    </xf>
    <xf numFmtId="0" fontId="27" fillId="0" borderId="2" xfId="55" applyFont="1" applyFill="1" applyBorder="1" applyAlignment="1">
      <alignment horizontal="left"/>
    </xf>
    <xf numFmtId="0" fontId="15" fillId="0" borderId="42" xfId="52" applyFont="1" applyFill="1" applyBorder="1" applyAlignment="1">
      <alignment horizontal="center" vertical="center"/>
    </xf>
    <xf numFmtId="0" fontId="21" fillId="0" borderId="43" xfId="53" applyFont="1" applyFill="1" applyBorder="1" applyAlignment="1" applyProtection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58" fontId="15" fillId="0" borderId="0" xfId="53" applyNumberFormat="1" applyFont="1" applyFill="1" applyAlignment="1"/>
    <xf numFmtId="0" fontId="11" fillId="0" borderId="0" xfId="0" applyFont="1" applyFill="1" applyBorder="1" applyAlignment="1">
      <alignment horizontal="center" vertical="center"/>
    </xf>
    <xf numFmtId="179" fontId="30" fillId="0" borderId="21" xfId="0" applyNumberFormat="1" applyFont="1" applyFill="1" applyBorder="1" applyAlignment="1">
      <alignment horizontal="center" vertical="center"/>
    </xf>
    <xf numFmtId="14" fontId="32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5" fillId="0" borderId="0" xfId="53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35" fillId="0" borderId="45" xfId="52" applyFont="1" applyBorder="1" applyAlignment="1">
      <alignment horizontal="left" vertical="center"/>
    </xf>
    <xf numFmtId="0" fontId="35" fillId="0" borderId="26" xfId="52" applyFont="1" applyBorder="1" applyAlignment="1">
      <alignment horizontal="center" vertical="center"/>
    </xf>
    <xf numFmtId="0" fontId="35" fillId="0" borderId="27" xfId="52" applyFont="1" applyBorder="1" applyAlignment="1">
      <alignment horizontal="center" vertical="center"/>
    </xf>
    <xf numFmtId="0" fontId="35" fillId="0" borderId="38" xfId="52" applyFont="1" applyBorder="1" applyAlignment="1">
      <alignment horizontal="center" vertical="center"/>
    </xf>
    <xf numFmtId="0" fontId="6" fillId="0" borderId="26" xfId="52" applyFont="1" applyBorder="1" applyAlignment="1">
      <alignment horizontal="center" vertical="center"/>
    </xf>
    <xf numFmtId="0" fontId="6" fillId="0" borderId="27" xfId="52" applyFont="1" applyBorder="1" applyAlignment="1">
      <alignment horizontal="center" vertical="center"/>
    </xf>
    <xf numFmtId="0" fontId="6" fillId="0" borderId="38" xfId="52" applyFont="1" applyBorder="1" applyAlignment="1">
      <alignment horizontal="center" vertical="center"/>
    </xf>
    <xf numFmtId="0" fontId="35" fillId="0" borderId="28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 wrapText="1"/>
    </xf>
    <xf numFmtId="0" fontId="19" fillId="0" borderId="21" xfId="52" applyFont="1" applyBorder="1" applyAlignment="1">
      <alignment horizontal="left" vertical="center" wrapText="1"/>
    </xf>
    <xf numFmtId="0" fontId="35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5" fillId="0" borderId="28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5" fillId="0" borderId="20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8" fillId="0" borderId="29" xfId="52" applyFont="1" applyBorder="1" applyAlignment="1">
      <alignment vertical="center"/>
    </xf>
    <xf numFmtId="0" fontId="39" fillId="0" borderId="48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5" fillId="0" borderId="29" xfId="52" applyFont="1" applyBorder="1" applyAlignment="1">
      <alignment horizontal="left" vertical="center"/>
    </xf>
    <xf numFmtId="0" fontId="35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24" xfId="52" applyNumberFormat="1" applyFont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5" fillId="0" borderId="26" xfId="52" applyFont="1" applyBorder="1" applyAlignment="1">
      <alignment vertical="center"/>
    </xf>
    <xf numFmtId="0" fontId="16" fillId="0" borderId="27" xfId="52" applyFont="1" applyBorder="1" applyAlignment="1">
      <alignment horizontal="left" vertical="center"/>
    </xf>
    <xf numFmtId="0" fontId="19" fillId="0" borderId="27" xfId="52" applyFont="1" applyBorder="1" applyAlignment="1">
      <alignment horizontal="left" vertical="center"/>
    </xf>
    <xf numFmtId="0" fontId="16" fillId="0" borderId="27" xfId="52" applyFont="1" applyBorder="1" applyAlignment="1">
      <alignment vertical="center"/>
    </xf>
    <xf numFmtId="0" fontId="35" fillId="0" borderId="27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5" fillId="0" borderId="0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49" xfId="52" applyFont="1" applyBorder="1" applyAlignment="1">
      <alignment horizontal="left" vertical="center" wrapText="1"/>
    </xf>
    <xf numFmtId="0" fontId="22" fillId="0" borderId="34" xfId="52" applyFont="1" applyBorder="1" applyAlignment="1">
      <alignment horizontal="left" vertical="center"/>
    </xf>
    <xf numFmtId="0" fontId="22" fillId="0" borderId="33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19" fillId="0" borderId="29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 wrapText="1"/>
    </xf>
    <xf numFmtId="0" fontId="22" fillId="0" borderId="27" xfId="52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5" fillId="0" borderId="28" xfId="52" applyFont="1" applyFill="1" applyBorder="1" applyAlignment="1">
      <alignment horizontal="left" vertical="center"/>
    </xf>
    <xf numFmtId="0" fontId="35" fillId="0" borderId="29" xfId="52" applyFont="1" applyBorder="1" applyAlignment="1">
      <alignment horizontal="center" vertical="center"/>
    </xf>
    <xf numFmtId="0" fontId="35" fillId="0" borderId="23" xfId="52" applyFont="1" applyBorder="1" applyAlignment="1">
      <alignment horizontal="center" vertical="center"/>
    </xf>
    <xf numFmtId="0" fontId="35" fillId="0" borderId="28" xfId="52" applyFont="1" applyBorder="1" applyAlignment="1">
      <alignment horizontal="center" vertical="center"/>
    </xf>
    <xf numFmtId="0" fontId="35" fillId="0" borderId="20" xfId="52" applyFont="1" applyBorder="1" applyAlignment="1">
      <alignment horizontal="center" vertical="center"/>
    </xf>
    <xf numFmtId="0" fontId="34" fillId="0" borderId="20" xfId="52" applyFont="1" applyBorder="1" applyAlignment="1">
      <alignment horizontal="left" vertical="center"/>
    </xf>
    <xf numFmtId="0" fontId="35" fillId="0" borderId="50" xfId="52" applyFont="1" applyFill="1" applyBorder="1" applyAlignment="1">
      <alignment horizontal="left" vertical="center"/>
    </xf>
    <xf numFmtId="0" fontId="35" fillId="0" borderId="51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35" fillId="0" borderId="34" xfId="52" applyFont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6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6" fillId="0" borderId="53" xfId="52" applyFont="1" applyBorder="1" applyAlignment="1">
      <alignment vertical="center"/>
    </xf>
    <xf numFmtId="58" fontId="16" fillId="0" borderId="53" xfId="52" applyNumberFormat="1" applyFont="1" applyBorder="1" applyAlignment="1">
      <alignment vertical="center"/>
    </xf>
    <xf numFmtId="0" fontId="6" fillId="0" borderId="53" xfId="52" applyFont="1" applyBorder="1" applyAlignment="1">
      <alignment horizontal="center" vertical="center"/>
    </xf>
    <xf numFmtId="0" fontId="6" fillId="0" borderId="54" xfId="52" applyFont="1" applyFill="1" applyBorder="1" applyAlignment="1">
      <alignment horizontal="left" vertical="center"/>
    </xf>
    <xf numFmtId="0" fontId="6" fillId="0" borderId="53" xfId="52" applyFont="1" applyFill="1" applyBorder="1" applyAlignment="1">
      <alignment horizontal="left" vertical="center"/>
    </xf>
    <xf numFmtId="0" fontId="6" fillId="0" borderId="55" xfId="52" applyFont="1" applyFill="1" applyBorder="1" applyAlignment="1">
      <alignment horizontal="center" vertical="center"/>
    </xf>
    <xf numFmtId="0" fontId="6" fillId="0" borderId="56" xfId="52" applyFont="1" applyFill="1" applyBorder="1" applyAlignment="1">
      <alignment horizontal="center" vertical="center"/>
    </xf>
    <xf numFmtId="0" fontId="6" fillId="0" borderId="29" xfId="52" applyFont="1" applyFill="1" applyBorder="1" applyAlignment="1">
      <alignment horizontal="center" vertical="center"/>
    </xf>
    <xf numFmtId="0" fontId="6" fillId="0" borderId="23" xfId="52" applyFont="1" applyFill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24" xfId="52" applyFont="1" applyBorder="1" applyAlignment="1">
      <alignment horizontal="left" vertical="center"/>
    </xf>
    <xf numFmtId="0" fontId="19" fillId="0" borderId="38" xfId="52" applyFont="1" applyBorder="1" applyAlignment="1">
      <alignment horizontal="left" vertical="center"/>
    </xf>
    <xf numFmtId="0" fontId="35" fillId="0" borderId="24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34" fillId="0" borderId="32" xfId="52" applyFont="1" applyBorder="1" applyAlignment="1">
      <alignment horizontal="left" vertical="center"/>
    </xf>
    <xf numFmtId="0" fontId="34" fillId="0" borderId="33" xfId="52" applyFont="1" applyBorder="1" applyAlignment="1">
      <alignment horizontal="left" vertical="center"/>
    </xf>
    <xf numFmtId="0" fontId="34" fillId="0" borderId="40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5" fillId="0" borderId="24" xfId="52" applyFont="1" applyBorder="1" applyAlignment="1">
      <alignment horizontal="center" vertical="center"/>
    </xf>
    <xf numFmtId="0" fontId="34" fillId="0" borderId="21" xfId="52" applyFont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6" fillId="0" borderId="59" xfId="52" applyFont="1" applyFill="1" applyBorder="1" applyAlignment="1">
      <alignment horizontal="left" vertical="center"/>
    </xf>
    <xf numFmtId="0" fontId="6" fillId="0" borderId="60" xfId="52" applyFont="1" applyFill="1" applyBorder="1" applyAlignment="1">
      <alignment horizontal="center" vertical="center"/>
    </xf>
    <xf numFmtId="0" fontId="6" fillId="0" borderId="24" xfId="52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4" fillId="0" borderId="0" xfId="51" applyNumberFormat="1" applyFont="1" applyFill="1" applyBorder="1" applyAlignment="1">
      <alignment horizontal="center" vertical="center"/>
    </xf>
    <xf numFmtId="179" fontId="30" fillId="0" borderId="3" xfId="0" applyNumberFormat="1" applyFont="1" applyFill="1" applyBorder="1" applyAlignment="1">
      <alignment horizontal="center" vertical="center"/>
    </xf>
    <xf numFmtId="0" fontId="36" fillId="5" borderId="61" xfId="0" applyFont="1" applyFill="1" applyBorder="1" applyAlignment="1">
      <alignment horizontal="center" vertical="center"/>
    </xf>
    <xf numFmtId="0" fontId="19" fillId="5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36" fillId="5" borderId="64" xfId="0" applyFont="1" applyFill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0" fillId="0" borderId="25" xfId="52" applyFont="1" applyBorder="1" applyAlignment="1">
      <alignment horizontal="center" vertical="top"/>
    </xf>
    <xf numFmtId="0" fontId="35" fillId="0" borderId="65" xfId="52" applyFont="1" applyBorder="1" applyAlignment="1">
      <alignment horizontal="left" vertical="center"/>
    </xf>
    <xf numFmtId="0" fontId="35" fillId="0" borderId="25" xfId="52" applyFont="1" applyBorder="1" applyAlignment="1">
      <alignment horizontal="left" vertical="center"/>
    </xf>
    <xf numFmtId="0" fontId="35" fillId="0" borderId="35" xfId="52" applyFont="1" applyBorder="1" applyAlignment="1">
      <alignment horizontal="left" vertical="center"/>
    </xf>
    <xf numFmtId="0" fontId="6" fillId="0" borderId="54" xfId="52" applyFont="1" applyBorder="1" applyAlignment="1">
      <alignment horizontal="left" vertical="center"/>
    </xf>
    <xf numFmtId="0" fontId="6" fillId="0" borderId="53" xfId="52" applyFont="1" applyBorder="1" applyAlignment="1">
      <alignment horizontal="left" vertical="center"/>
    </xf>
    <xf numFmtId="0" fontId="35" fillId="0" borderId="55" xfId="52" applyFont="1" applyBorder="1" applyAlignment="1">
      <alignment vertical="center"/>
    </xf>
    <xf numFmtId="0" fontId="16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35" fillId="0" borderId="56" xfId="52" applyFont="1" applyBorder="1" applyAlignment="1">
      <alignment vertical="center"/>
    </xf>
    <xf numFmtId="0" fontId="35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35" fillId="0" borderId="56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5" fillId="0" borderId="50" xfId="52" applyFont="1" applyBorder="1" applyAlignment="1">
      <alignment horizontal="left" vertical="center" wrapText="1"/>
    </xf>
    <xf numFmtId="0" fontId="35" fillId="0" borderId="51" xfId="52" applyFont="1" applyBorder="1" applyAlignment="1">
      <alignment horizontal="left" vertical="center" wrapText="1"/>
    </xf>
    <xf numFmtId="0" fontId="35" fillId="0" borderId="55" xfId="52" applyFont="1" applyBorder="1" applyAlignment="1">
      <alignment horizontal="left" vertical="center"/>
    </xf>
    <xf numFmtId="0" fontId="35" fillId="0" borderId="56" xfId="52" applyFont="1" applyBorder="1" applyAlignment="1">
      <alignment horizontal="left" vertical="center"/>
    </xf>
    <xf numFmtId="0" fontId="41" fillId="0" borderId="66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9" fillId="0" borderId="20" xfId="52" applyNumberFormat="1" applyFont="1" applyBorder="1" applyAlignment="1">
      <alignment horizontal="center" vertical="center"/>
    </xf>
    <xf numFmtId="0" fontId="19" fillId="0" borderId="28" xfId="52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9" fontId="19" fillId="0" borderId="36" xfId="52" applyNumberFormat="1" applyFont="1" applyBorder="1" applyAlignment="1">
      <alignment horizontal="left" vertical="center"/>
    </xf>
    <xf numFmtId="9" fontId="19" fillId="0" borderId="31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0" fontId="34" fillId="0" borderId="55" xfId="52" applyFont="1" applyFill="1" applyBorder="1" applyAlignment="1">
      <alignment horizontal="left" vertical="center"/>
    </xf>
    <xf numFmtId="0" fontId="34" fillId="0" borderId="56" xfId="52" applyFont="1" applyFill="1" applyBorder="1" applyAlignment="1">
      <alignment horizontal="left" vertical="center"/>
    </xf>
    <xf numFmtId="0" fontId="34" fillId="0" borderId="48" xfId="52" applyFont="1" applyFill="1" applyBorder="1" applyAlignment="1">
      <alignment horizontal="left" vertical="center"/>
    </xf>
    <xf numFmtId="0" fontId="34" fillId="0" borderId="51" xfId="52" applyFont="1" applyFill="1" applyBorder="1" applyAlignment="1">
      <alignment horizontal="left" vertical="center"/>
    </xf>
    <xf numFmtId="0" fontId="6" fillId="0" borderId="35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6" fillId="0" borderId="44" xfId="52" applyFont="1" applyBorder="1" applyAlignment="1">
      <alignment vertical="center"/>
    </xf>
    <xf numFmtId="0" fontId="42" fillId="0" borderId="53" xfId="52" applyFont="1" applyBorder="1" applyAlignment="1">
      <alignment horizontal="center" vertical="center"/>
    </xf>
    <xf numFmtId="0" fontId="6" fillId="0" borderId="45" xfId="52" applyFont="1" applyBorder="1" applyAlignment="1">
      <alignment vertical="center"/>
    </xf>
    <xf numFmtId="0" fontId="19" fillId="0" borderId="69" xfId="52" applyFont="1" applyBorder="1" applyAlignment="1">
      <alignment vertical="center"/>
    </xf>
    <xf numFmtId="0" fontId="6" fillId="0" borderId="69" xfId="52" applyFont="1" applyBorder="1" applyAlignment="1">
      <alignment vertical="center"/>
    </xf>
    <xf numFmtId="58" fontId="16" fillId="0" borderId="45" xfId="52" applyNumberFormat="1" applyFont="1" applyBorder="1" applyAlignment="1">
      <alignment vertical="center"/>
    </xf>
    <xf numFmtId="0" fontId="6" fillId="0" borderId="35" xfId="52" applyFont="1" applyBorder="1" applyAlignment="1">
      <alignment horizontal="center" vertical="center"/>
    </xf>
    <xf numFmtId="0" fontId="19" fillId="0" borderId="70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35" fillId="0" borderId="71" xfId="52" applyFont="1" applyBorder="1" applyAlignment="1">
      <alignment horizontal="left" vertical="center"/>
    </xf>
    <xf numFmtId="0" fontId="6" fillId="0" borderId="59" xfId="52" applyFont="1" applyBorder="1" applyAlignment="1">
      <alignment horizontal="left" vertical="center"/>
    </xf>
    <xf numFmtId="0" fontId="19" fillId="0" borderId="60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41" xfId="52" applyFont="1" applyBorder="1" applyAlignment="1">
      <alignment horizontal="left" vertical="center" wrapText="1"/>
    </xf>
    <xf numFmtId="0" fontId="35" fillId="0" borderId="60" xfId="52" applyFont="1" applyBorder="1" applyAlignment="1">
      <alignment horizontal="left" vertical="center"/>
    </xf>
    <xf numFmtId="0" fontId="43" fillId="0" borderId="21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4" fillId="0" borderId="60" xfId="52" applyFont="1" applyFill="1" applyBorder="1" applyAlignment="1">
      <alignment horizontal="left" vertical="center"/>
    </xf>
    <xf numFmtId="0" fontId="34" fillId="0" borderId="41" xfId="52" applyFont="1" applyFill="1" applyBorder="1" applyAlignment="1">
      <alignment horizontal="left" vertical="center"/>
    </xf>
    <xf numFmtId="0" fontId="19" fillId="0" borderId="72" xfId="52" applyFont="1" applyFill="1" applyBorder="1" applyAlignment="1">
      <alignment horizontal="left" vertical="center"/>
    </xf>
    <xf numFmtId="0" fontId="6" fillId="0" borderId="73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71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44" fillId="0" borderId="1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5" fillId="0" borderId="1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2" xfId="0" applyFont="1" applyFill="1" applyBorder="1"/>
    <xf numFmtId="0" fontId="0" fillId="0" borderId="15" xfId="0" applyBorder="1"/>
    <xf numFmtId="0" fontId="0" fillId="6" borderId="2" xfId="0" applyFill="1" applyBorder="1"/>
    <xf numFmtId="0" fontId="0" fillId="0" borderId="16" xfId="0" applyBorder="1"/>
    <xf numFmtId="0" fontId="0" fillId="0" borderId="17" xfId="0" applyBorder="1"/>
    <xf numFmtId="0" fontId="0" fillId="6" borderId="17" xfId="0" applyFill="1" applyBorder="1"/>
    <xf numFmtId="0" fontId="0" fillId="7" borderId="0" xfId="0" applyFill="1"/>
    <xf numFmtId="0" fontId="44" fillId="0" borderId="18" xfId="0" applyFont="1" applyBorder="1" applyAlignment="1">
      <alignment horizontal="center" vertical="center" wrapText="1"/>
    </xf>
    <xf numFmtId="0" fontId="45" fillId="0" borderId="74" xfId="0" applyFont="1" applyBorder="1" applyAlignment="1">
      <alignment horizontal="center" vertical="center"/>
    </xf>
    <xf numFmtId="0" fontId="45" fillId="0" borderId="19" xfId="0" applyFont="1" applyBorder="1"/>
    <xf numFmtId="0" fontId="0" fillId="0" borderId="19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5" fillId="8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checked="Checked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checked="Checked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checked="Checked" noThreeD="1" val="0"/>
</file>

<file path=xl/ctrlProps/ctrlProp271.xml><?xml version="1.0" encoding="utf-8"?>
<formControlPr xmlns="http://schemas.microsoft.com/office/spreadsheetml/2009/9/main" objectType="CheckBox" checked="Checked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81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81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81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81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81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81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81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81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81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81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81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644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448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113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448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448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4583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1400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7019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6257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873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149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1210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5019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7495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168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9400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3208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863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092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970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006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235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684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684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768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7124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711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940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3208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092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863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9400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6146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8352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1781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7305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8924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6922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875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8</xdr:col>
      <xdr:colOff>1018540</xdr:colOff>
      <xdr:row>3</xdr:row>
      <xdr:rowOff>127635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8190" y="622935"/>
          <a:ext cx="91948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167640</xdr:colOff>
      <xdr:row>3</xdr:row>
      <xdr:rowOff>200025</xdr:rowOff>
    </xdr:from>
    <xdr:to>
      <xdr:col>8</xdr:col>
      <xdr:colOff>1009650</xdr:colOff>
      <xdr:row>5</xdr:row>
      <xdr:rowOff>213360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6770" y="1019175"/>
          <a:ext cx="84201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198120</xdr:colOff>
      <xdr:row>6</xdr:row>
      <xdr:rowOff>40005</xdr:rowOff>
    </xdr:from>
    <xdr:to>
      <xdr:col>8</xdr:col>
      <xdr:colOff>988695</xdr:colOff>
      <xdr:row>8</xdr:row>
      <xdr:rowOff>192405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77250" y="1573530"/>
          <a:ext cx="7905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46.xml"/><Relationship Id="rId8" Type="http://schemas.openxmlformats.org/officeDocument/2006/relationships/ctrlProp" Target="../ctrlProps/ctrlProp245.xml"/><Relationship Id="rId7" Type="http://schemas.openxmlformats.org/officeDocument/2006/relationships/ctrlProp" Target="../ctrlProps/ctrlProp244.xml"/><Relationship Id="rId6" Type="http://schemas.openxmlformats.org/officeDocument/2006/relationships/ctrlProp" Target="../ctrlProps/ctrlProp243.xml"/><Relationship Id="rId5" Type="http://schemas.openxmlformats.org/officeDocument/2006/relationships/ctrlProp" Target="../ctrlProps/ctrlProp242.xml"/><Relationship Id="rId41" Type="http://schemas.openxmlformats.org/officeDocument/2006/relationships/ctrlProp" Target="../ctrlProps/ctrlProp278.xml"/><Relationship Id="rId40" Type="http://schemas.openxmlformats.org/officeDocument/2006/relationships/ctrlProp" Target="../ctrlProps/ctrlProp277.xml"/><Relationship Id="rId4" Type="http://schemas.openxmlformats.org/officeDocument/2006/relationships/ctrlProp" Target="../ctrlProps/ctrlProp241.xml"/><Relationship Id="rId39" Type="http://schemas.openxmlformats.org/officeDocument/2006/relationships/ctrlProp" Target="../ctrlProps/ctrlProp276.xml"/><Relationship Id="rId38" Type="http://schemas.openxmlformats.org/officeDocument/2006/relationships/ctrlProp" Target="../ctrlProps/ctrlProp275.xml"/><Relationship Id="rId37" Type="http://schemas.openxmlformats.org/officeDocument/2006/relationships/ctrlProp" Target="../ctrlProps/ctrlProp274.xml"/><Relationship Id="rId36" Type="http://schemas.openxmlformats.org/officeDocument/2006/relationships/ctrlProp" Target="../ctrlProps/ctrlProp273.xml"/><Relationship Id="rId35" Type="http://schemas.openxmlformats.org/officeDocument/2006/relationships/ctrlProp" Target="../ctrlProps/ctrlProp272.xml"/><Relationship Id="rId34" Type="http://schemas.openxmlformats.org/officeDocument/2006/relationships/ctrlProp" Target="../ctrlProps/ctrlProp271.xml"/><Relationship Id="rId33" Type="http://schemas.openxmlformats.org/officeDocument/2006/relationships/ctrlProp" Target="../ctrlProps/ctrlProp270.xml"/><Relationship Id="rId32" Type="http://schemas.openxmlformats.org/officeDocument/2006/relationships/ctrlProp" Target="../ctrlProps/ctrlProp269.xml"/><Relationship Id="rId31" Type="http://schemas.openxmlformats.org/officeDocument/2006/relationships/ctrlProp" Target="../ctrlProps/ctrlProp268.xml"/><Relationship Id="rId30" Type="http://schemas.openxmlformats.org/officeDocument/2006/relationships/ctrlProp" Target="../ctrlProps/ctrlProp267.xml"/><Relationship Id="rId3" Type="http://schemas.openxmlformats.org/officeDocument/2006/relationships/ctrlProp" Target="../ctrlProps/ctrlProp240.xml"/><Relationship Id="rId29" Type="http://schemas.openxmlformats.org/officeDocument/2006/relationships/ctrlProp" Target="../ctrlProps/ctrlProp266.xml"/><Relationship Id="rId28" Type="http://schemas.openxmlformats.org/officeDocument/2006/relationships/ctrlProp" Target="../ctrlProps/ctrlProp265.xml"/><Relationship Id="rId27" Type="http://schemas.openxmlformats.org/officeDocument/2006/relationships/ctrlProp" Target="../ctrlProps/ctrlProp264.xml"/><Relationship Id="rId26" Type="http://schemas.openxmlformats.org/officeDocument/2006/relationships/ctrlProp" Target="../ctrlProps/ctrlProp263.xml"/><Relationship Id="rId25" Type="http://schemas.openxmlformats.org/officeDocument/2006/relationships/ctrlProp" Target="../ctrlProps/ctrlProp262.xml"/><Relationship Id="rId24" Type="http://schemas.openxmlformats.org/officeDocument/2006/relationships/ctrlProp" Target="../ctrlProps/ctrlProp261.xml"/><Relationship Id="rId23" Type="http://schemas.openxmlformats.org/officeDocument/2006/relationships/ctrlProp" Target="../ctrlProps/ctrlProp260.xml"/><Relationship Id="rId22" Type="http://schemas.openxmlformats.org/officeDocument/2006/relationships/ctrlProp" Target="../ctrlProps/ctrlProp259.xml"/><Relationship Id="rId21" Type="http://schemas.openxmlformats.org/officeDocument/2006/relationships/ctrlProp" Target="../ctrlProps/ctrlProp258.xml"/><Relationship Id="rId20" Type="http://schemas.openxmlformats.org/officeDocument/2006/relationships/ctrlProp" Target="../ctrlProps/ctrlProp25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56.xml"/><Relationship Id="rId18" Type="http://schemas.openxmlformats.org/officeDocument/2006/relationships/ctrlProp" Target="../ctrlProps/ctrlProp255.xml"/><Relationship Id="rId17" Type="http://schemas.openxmlformats.org/officeDocument/2006/relationships/ctrlProp" Target="../ctrlProps/ctrlProp254.xml"/><Relationship Id="rId16" Type="http://schemas.openxmlformats.org/officeDocument/2006/relationships/ctrlProp" Target="../ctrlProps/ctrlProp253.xml"/><Relationship Id="rId15" Type="http://schemas.openxmlformats.org/officeDocument/2006/relationships/ctrlProp" Target="../ctrlProps/ctrlProp252.xml"/><Relationship Id="rId14" Type="http://schemas.openxmlformats.org/officeDocument/2006/relationships/ctrlProp" Target="../ctrlProps/ctrlProp251.xml"/><Relationship Id="rId13" Type="http://schemas.openxmlformats.org/officeDocument/2006/relationships/ctrlProp" Target="../ctrlProps/ctrlProp250.xml"/><Relationship Id="rId12" Type="http://schemas.openxmlformats.org/officeDocument/2006/relationships/ctrlProp" Target="../ctrlProps/ctrlProp249.xml"/><Relationship Id="rId11" Type="http://schemas.openxmlformats.org/officeDocument/2006/relationships/ctrlProp" Target="../ctrlProps/ctrlProp248.xml"/><Relationship Id="rId10" Type="http://schemas.openxmlformats.org/officeDocument/2006/relationships/ctrlProp" Target="../ctrlProps/ctrlProp247.xml"/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7.xml"/><Relationship Id="rId8" Type="http://schemas.openxmlformats.org/officeDocument/2006/relationships/ctrlProp" Target="../ctrlProps/ctrlProp206.xml"/><Relationship Id="rId7" Type="http://schemas.openxmlformats.org/officeDocument/2006/relationships/ctrlProp" Target="../ctrlProps/ctrlProp205.xml"/><Relationship Id="rId6" Type="http://schemas.openxmlformats.org/officeDocument/2006/relationships/ctrlProp" Target="../ctrlProps/ctrlProp204.xml"/><Relationship Id="rId5" Type="http://schemas.openxmlformats.org/officeDocument/2006/relationships/ctrlProp" Target="../ctrlProps/ctrlProp203.xml"/><Relationship Id="rId41" Type="http://schemas.openxmlformats.org/officeDocument/2006/relationships/ctrlProp" Target="../ctrlProps/ctrlProp239.xml"/><Relationship Id="rId40" Type="http://schemas.openxmlformats.org/officeDocument/2006/relationships/ctrlProp" Target="../ctrlProps/ctrlProp238.xml"/><Relationship Id="rId4" Type="http://schemas.openxmlformats.org/officeDocument/2006/relationships/ctrlProp" Target="../ctrlProps/ctrlProp202.xml"/><Relationship Id="rId39" Type="http://schemas.openxmlformats.org/officeDocument/2006/relationships/ctrlProp" Target="../ctrlProps/ctrlProp237.xml"/><Relationship Id="rId38" Type="http://schemas.openxmlformats.org/officeDocument/2006/relationships/ctrlProp" Target="../ctrlProps/ctrlProp236.xml"/><Relationship Id="rId37" Type="http://schemas.openxmlformats.org/officeDocument/2006/relationships/ctrlProp" Target="../ctrlProps/ctrlProp235.xml"/><Relationship Id="rId36" Type="http://schemas.openxmlformats.org/officeDocument/2006/relationships/ctrlProp" Target="../ctrlProps/ctrlProp234.xml"/><Relationship Id="rId35" Type="http://schemas.openxmlformats.org/officeDocument/2006/relationships/ctrlProp" Target="../ctrlProps/ctrlProp233.xml"/><Relationship Id="rId34" Type="http://schemas.openxmlformats.org/officeDocument/2006/relationships/ctrlProp" Target="../ctrlProps/ctrlProp232.xml"/><Relationship Id="rId33" Type="http://schemas.openxmlformats.org/officeDocument/2006/relationships/ctrlProp" Target="../ctrlProps/ctrlProp231.xml"/><Relationship Id="rId32" Type="http://schemas.openxmlformats.org/officeDocument/2006/relationships/ctrlProp" Target="../ctrlProps/ctrlProp230.xml"/><Relationship Id="rId31" Type="http://schemas.openxmlformats.org/officeDocument/2006/relationships/ctrlProp" Target="../ctrlProps/ctrlProp229.xml"/><Relationship Id="rId30" Type="http://schemas.openxmlformats.org/officeDocument/2006/relationships/ctrlProp" Target="../ctrlProps/ctrlProp228.xml"/><Relationship Id="rId3" Type="http://schemas.openxmlformats.org/officeDocument/2006/relationships/ctrlProp" Target="../ctrlProps/ctrlProp201.xml"/><Relationship Id="rId29" Type="http://schemas.openxmlformats.org/officeDocument/2006/relationships/ctrlProp" Target="../ctrlProps/ctrlProp227.xml"/><Relationship Id="rId28" Type="http://schemas.openxmlformats.org/officeDocument/2006/relationships/ctrlProp" Target="../ctrlProps/ctrlProp226.xml"/><Relationship Id="rId27" Type="http://schemas.openxmlformats.org/officeDocument/2006/relationships/ctrlProp" Target="../ctrlProps/ctrlProp225.xml"/><Relationship Id="rId26" Type="http://schemas.openxmlformats.org/officeDocument/2006/relationships/ctrlProp" Target="../ctrlProps/ctrlProp224.xml"/><Relationship Id="rId25" Type="http://schemas.openxmlformats.org/officeDocument/2006/relationships/ctrlProp" Target="../ctrlProps/ctrlProp223.xml"/><Relationship Id="rId24" Type="http://schemas.openxmlformats.org/officeDocument/2006/relationships/ctrlProp" Target="../ctrlProps/ctrlProp222.xml"/><Relationship Id="rId23" Type="http://schemas.openxmlformats.org/officeDocument/2006/relationships/ctrlProp" Target="../ctrlProps/ctrlProp221.xml"/><Relationship Id="rId22" Type="http://schemas.openxmlformats.org/officeDocument/2006/relationships/ctrlProp" Target="../ctrlProps/ctrlProp220.xml"/><Relationship Id="rId21" Type="http://schemas.openxmlformats.org/officeDocument/2006/relationships/ctrlProp" Target="../ctrlProps/ctrlProp219.xml"/><Relationship Id="rId20" Type="http://schemas.openxmlformats.org/officeDocument/2006/relationships/ctrlProp" Target="../ctrlProps/ctrlProp21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7.xml"/><Relationship Id="rId18" Type="http://schemas.openxmlformats.org/officeDocument/2006/relationships/ctrlProp" Target="../ctrlProps/ctrlProp216.xml"/><Relationship Id="rId17" Type="http://schemas.openxmlformats.org/officeDocument/2006/relationships/ctrlProp" Target="../ctrlProps/ctrlProp215.xml"/><Relationship Id="rId16" Type="http://schemas.openxmlformats.org/officeDocument/2006/relationships/ctrlProp" Target="../ctrlProps/ctrlProp214.xml"/><Relationship Id="rId15" Type="http://schemas.openxmlformats.org/officeDocument/2006/relationships/ctrlProp" Target="../ctrlProps/ctrlProp213.xml"/><Relationship Id="rId14" Type="http://schemas.openxmlformats.org/officeDocument/2006/relationships/ctrlProp" Target="../ctrlProps/ctrlProp212.xml"/><Relationship Id="rId13" Type="http://schemas.openxmlformats.org/officeDocument/2006/relationships/ctrlProp" Target="../ctrlProps/ctrlProp211.xml"/><Relationship Id="rId12" Type="http://schemas.openxmlformats.org/officeDocument/2006/relationships/ctrlProp" Target="../ctrlProps/ctrlProp210.xml"/><Relationship Id="rId11" Type="http://schemas.openxmlformats.org/officeDocument/2006/relationships/ctrlProp" Target="../ctrlProps/ctrlProp209.xml"/><Relationship Id="rId10" Type="http://schemas.openxmlformats.org/officeDocument/2006/relationships/ctrlProp" Target="../ctrlProps/ctrlProp20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8" customWidth="1"/>
    <col min="3" max="3" width="10.125" customWidth="1"/>
  </cols>
  <sheetData>
    <row r="1" ht="21" customHeight="1" spans="1:2">
      <c r="A1" s="479"/>
      <c r="B1" s="480" t="s">
        <v>0</v>
      </c>
    </row>
    <row r="2" spans="1:2">
      <c r="A2" s="10">
        <v>1</v>
      </c>
      <c r="B2" s="481" t="s">
        <v>1</v>
      </c>
    </row>
    <row r="3" spans="1:2">
      <c r="A3" s="10">
        <v>2</v>
      </c>
      <c r="B3" s="481" t="s">
        <v>2</v>
      </c>
    </row>
    <row r="4" spans="1:2">
      <c r="A4" s="10">
        <v>3</v>
      </c>
      <c r="B4" s="481" t="s">
        <v>3</v>
      </c>
    </row>
    <row r="5" spans="1:2">
      <c r="A5" s="10">
        <v>4</v>
      </c>
      <c r="B5" s="481" t="s">
        <v>4</v>
      </c>
    </row>
    <row r="6" spans="1:2">
      <c r="A6" s="10">
        <v>5</v>
      </c>
      <c r="B6" s="481" t="s">
        <v>5</v>
      </c>
    </row>
    <row r="7" spans="1:2">
      <c r="A7" s="10">
        <v>6</v>
      </c>
      <c r="B7" s="481" t="s">
        <v>6</v>
      </c>
    </row>
    <row r="8" s="477" customFormat="1" ht="15" customHeight="1" spans="1:2">
      <c r="A8" s="482">
        <v>7</v>
      </c>
      <c r="B8" s="483" t="s">
        <v>7</v>
      </c>
    </row>
    <row r="9" ht="18.95" customHeight="1" spans="1:2">
      <c r="A9" s="479"/>
      <c r="B9" s="484" t="s">
        <v>8</v>
      </c>
    </row>
    <row r="10" ht="15.95" customHeight="1" spans="1:2">
      <c r="A10" s="10">
        <v>1</v>
      </c>
      <c r="B10" s="485" t="s">
        <v>9</v>
      </c>
    </row>
    <row r="11" spans="1:2">
      <c r="A11" s="10">
        <v>2</v>
      </c>
      <c r="B11" s="481" t="s">
        <v>10</v>
      </c>
    </row>
    <row r="12" spans="1:2">
      <c r="A12" s="10">
        <v>3</v>
      </c>
      <c r="B12" s="483" t="s">
        <v>11</v>
      </c>
    </row>
    <row r="13" spans="1:2">
      <c r="A13" s="10">
        <v>4</v>
      </c>
      <c r="B13" s="481" t="s">
        <v>12</v>
      </c>
    </row>
    <row r="14" spans="1:2">
      <c r="A14" s="10">
        <v>5</v>
      </c>
      <c r="B14" s="481" t="s">
        <v>13</v>
      </c>
    </row>
    <row r="15" spans="1:2">
      <c r="A15" s="10">
        <v>6</v>
      </c>
      <c r="B15" s="481" t="s">
        <v>14</v>
      </c>
    </row>
    <row r="16" spans="1:2">
      <c r="A16" s="10">
        <v>7</v>
      </c>
      <c r="B16" s="481" t="s">
        <v>15</v>
      </c>
    </row>
    <row r="17" spans="1:2">
      <c r="A17" s="10">
        <v>8</v>
      </c>
      <c r="B17" s="481" t="s">
        <v>16</v>
      </c>
    </row>
    <row r="18" spans="1:2">
      <c r="A18" s="10">
        <v>9</v>
      </c>
      <c r="B18" s="481" t="s">
        <v>17</v>
      </c>
    </row>
    <row r="19" spans="1:2">
      <c r="A19" s="10"/>
      <c r="B19" s="481"/>
    </row>
    <row r="20" ht="20.25" spans="1:2">
      <c r="A20" s="479"/>
      <c r="B20" s="480" t="s">
        <v>18</v>
      </c>
    </row>
    <row r="21" spans="1:2">
      <c r="A21" s="10">
        <v>1</v>
      </c>
      <c r="B21" s="486" t="s">
        <v>19</v>
      </c>
    </row>
    <row r="22" spans="1:2">
      <c r="A22" s="10">
        <v>2</v>
      </c>
      <c r="B22" s="481" t="s">
        <v>20</v>
      </c>
    </row>
    <row r="23" spans="1:2">
      <c r="A23" s="10">
        <v>3</v>
      </c>
      <c r="B23" s="481" t="s">
        <v>21</v>
      </c>
    </row>
    <row r="24" spans="1:2">
      <c r="A24" s="10">
        <v>4</v>
      </c>
      <c r="B24" s="481" t="s">
        <v>22</v>
      </c>
    </row>
    <row r="25" spans="1:2">
      <c r="A25" s="10">
        <v>5</v>
      </c>
      <c r="B25" s="481" t="s">
        <v>23</v>
      </c>
    </row>
    <row r="26" spans="1:2">
      <c r="A26" s="10">
        <v>6</v>
      </c>
      <c r="B26" s="481" t="s">
        <v>24</v>
      </c>
    </row>
    <row r="27" spans="1:2">
      <c r="A27" s="10">
        <v>7</v>
      </c>
      <c r="B27" s="481" t="s">
        <v>25</v>
      </c>
    </row>
    <row r="28" spans="1:2">
      <c r="A28" s="10"/>
      <c r="B28" s="481"/>
    </row>
    <row r="29" ht="20.25" spans="1:2">
      <c r="A29" s="479"/>
      <c r="B29" s="480" t="s">
        <v>26</v>
      </c>
    </row>
    <row r="30" spans="1:2">
      <c r="A30" s="10">
        <v>1</v>
      </c>
      <c r="B30" s="486" t="s">
        <v>27</v>
      </c>
    </row>
    <row r="31" spans="1:2">
      <c r="A31" s="10">
        <v>2</v>
      </c>
      <c r="B31" s="481" t="s">
        <v>28</v>
      </c>
    </row>
    <row r="32" spans="1:2">
      <c r="A32" s="10">
        <v>3</v>
      </c>
      <c r="B32" s="481" t="s">
        <v>29</v>
      </c>
    </row>
    <row r="33" ht="28.5" spans="1:2">
      <c r="A33" s="10">
        <v>4</v>
      </c>
      <c r="B33" s="481" t="s">
        <v>30</v>
      </c>
    </row>
    <row r="34" spans="1:2">
      <c r="A34" s="10">
        <v>5</v>
      </c>
      <c r="B34" s="481" t="s">
        <v>31</v>
      </c>
    </row>
    <row r="35" spans="1:2">
      <c r="A35" s="10">
        <v>6</v>
      </c>
      <c r="B35" s="481" t="s">
        <v>32</v>
      </c>
    </row>
    <row r="36" spans="1:2">
      <c r="A36" s="10">
        <v>7</v>
      </c>
      <c r="B36" s="481" t="s">
        <v>33</v>
      </c>
    </row>
    <row r="37" spans="1:2">
      <c r="A37" s="10"/>
      <c r="B37" s="481"/>
    </row>
    <row r="39" spans="1:2">
      <c r="A39" s="487" t="s">
        <v>34</v>
      </c>
      <c r="B39" s="48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workbookViewId="0">
      <selection activeCell="K6" sqref="K6:P15"/>
    </sheetView>
  </sheetViews>
  <sheetFormatPr defaultColWidth="9" defaultRowHeight="14.25"/>
  <cols>
    <col min="1" max="1" width="13.625" style="209" customWidth="1"/>
    <col min="2" max="3" width="9.125" style="209" customWidth="1"/>
    <col min="4" max="4" width="9.125" style="210" customWidth="1"/>
    <col min="5" max="7" width="9.125" style="209" customWidth="1"/>
    <col min="8" max="8" width="8.5" style="209" customWidth="1"/>
    <col min="9" max="9" width="5.375" style="209" customWidth="1"/>
    <col min="10" max="10" width="2.75" style="209" customWidth="1"/>
    <col min="11" max="13" width="14.625" style="209" customWidth="1"/>
    <col min="14" max="16" width="14.625" style="211" customWidth="1"/>
    <col min="17" max="254" width="9" style="209"/>
    <col min="255" max="16384" width="9" style="212"/>
  </cols>
  <sheetData>
    <row r="1" s="209" customFormat="1" ht="29" customHeight="1" spans="1:257">
      <c r="A1" s="213" t="s">
        <v>146</v>
      </c>
      <c r="B1" s="214"/>
      <c r="C1" s="215"/>
      <c r="D1" s="216"/>
      <c r="E1" s="215"/>
      <c r="F1" s="215"/>
      <c r="G1" s="215"/>
      <c r="H1" s="215"/>
      <c r="I1" s="215"/>
      <c r="J1" s="215"/>
      <c r="K1" s="215"/>
      <c r="L1" s="215"/>
      <c r="M1" s="215"/>
      <c r="N1" s="241"/>
      <c r="O1" s="241"/>
      <c r="P1" s="241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  <c r="IW1" s="212"/>
    </row>
    <row r="2" s="209" customFormat="1" ht="20" customHeight="1" spans="1:257">
      <c r="A2" s="217" t="s">
        <v>61</v>
      </c>
      <c r="B2" s="218" t="str">
        <f>首期!B4</f>
        <v>TAJJAN81025</v>
      </c>
      <c r="C2" s="219"/>
      <c r="D2" s="220"/>
      <c r="E2" s="221" t="s">
        <v>67</v>
      </c>
      <c r="F2" s="222" t="str">
        <f>首期!B5</f>
        <v>男式短袖T恤</v>
      </c>
      <c r="G2" s="222"/>
      <c r="H2" s="222"/>
      <c r="I2" s="222"/>
      <c r="J2" s="242"/>
      <c r="K2" s="243" t="s">
        <v>57</v>
      </c>
      <c r="L2" s="244" t="s">
        <v>56</v>
      </c>
      <c r="M2" s="244"/>
      <c r="N2" s="244"/>
      <c r="O2" s="244"/>
      <c r="P2" s="245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  <c r="IW2" s="212"/>
    </row>
    <row r="3" s="209" customFormat="1" spans="1:257">
      <c r="A3" s="223" t="s">
        <v>147</v>
      </c>
      <c r="B3" s="224" t="s">
        <v>148</v>
      </c>
      <c r="C3" s="225"/>
      <c r="D3" s="224"/>
      <c r="E3" s="224"/>
      <c r="F3" s="224"/>
      <c r="G3" s="224"/>
      <c r="H3" s="224"/>
      <c r="I3" s="224"/>
      <c r="J3" s="246"/>
      <c r="K3" s="247"/>
      <c r="L3" s="247"/>
      <c r="M3" s="247"/>
      <c r="N3" s="247"/>
      <c r="O3" s="247"/>
      <c r="P3" s="248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  <c r="IW3" s="212"/>
    </row>
    <row r="4" s="209" customFormat="1" ht="16.5" spans="1:257">
      <c r="A4" s="223"/>
      <c r="B4" s="226" t="s">
        <v>111</v>
      </c>
      <c r="C4" s="227" t="s">
        <v>112</v>
      </c>
      <c r="D4" s="227" t="s">
        <v>113</v>
      </c>
      <c r="E4" s="227" t="s">
        <v>114</v>
      </c>
      <c r="F4" s="227" t="s">
        <v>115</v>
      </c>
      <c r="G4" s="227" t="s">
        <v>116</v>
      </c>
      <c r="H4" s="227" t="s">
        <v>149</v>
      </c>
      <c r="I4" s="249" t="s">
        <v>150</v>
      </c>
      <c r="J4" s="246"/>
      <c r="K4" s="226" t="s">
        <v>111</v>
      </c>
      <c r="L4" s="227" t="s">
        <v>112</v>
      </c>
      <c r="M4" s="227" t="s">
        <v>113</v>
      </c>
      <c r="N4" s="227" t="s">
        <v>114</v>
      </c>
      <c r="O4" s="227" t="s">
        <v>115</v>
      </c>
      <c r="P4" s="250" t="s">
        <v>116</v>
      </c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  <c r="IW4" s="212"/>
    </row>
    <row r="5" s="209" customFormat="1" ht="16.5" spans="1:257">
      <c r="A5" s="223"/>
      <c r="B5" s="226" t="s">
        <v>151</v>
      </c>
      <c r="C5" s="227" t="s">
        <v>152</v>
      </c>
      <c r="D5" s="228" t="s">
        <v>153</v>
      </c>
      <c r="E5" s="227" t="s">
        <v>154</v>
      </c>
      <c r="F5" s="227" t="s">
        <v>155</v>
      </c>
      <c r="G5" s="227" t="s">
        <v>156</v>
      </c>
      <c r="H5" s="227" t="s">
        <v>157</v>
      </c>
      <c r="I5" s="249"/>
      <c r="J5" s="251"/>
      <c r="K5" s="252" t="s">
        <v>118</v>
      </c>
      <c r="L5" s="253" t="s">
        <v>119</v>
      </c>
      <c r="M5" s="253" t="s">
        <v>119</v>
      </c>
      <c r="N5" s="254" t="s">
        <v>120</v>
      </c>
      <c r="O5" s="254" t="s">
        <v>120</v>
      </c>
      <c r="P5" s="255" t="s">
        <v>121</v>
      </c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2"/>
      <c r="IW5" s="212"/>
    </row>
    <row r="6" s="209" customFormat="1" ht="21" customHeight="1" spans="1:257">
      <c r="A6" s="229" t="s">
        <v>160</v>
      </c>
      <c r="B6" s="230">
        <f>C6-1</f>
        <v>66</v>
      </c>
      <c r="C6" s="230">
        <f>D6-2</f>
        <v>67</v>
      </c>
      <c r="D6" s="231">
        <v>69</v>
      </c>
      <c r="E6" s="230">
        <f>D6+2</f>
        <v>71</v>
      </c>
      <c r="F6" s="230">
        <f>E6+2</f>
        <v>73</v>
      </c>
      <c r="G6" s="230">
        <f>F6+1</f>
        <v>74</v>
      </c>
      <c r="H6" s="230">
        <f>G6+1</f>
        <v>75</v>
      </c>
      <c r="I6" s="256" t="s">
        <v>161</v>
      </c>
      <c r="J6" s="251"/>
      <c r="K6" s="252" t="s">
        <v>270</v>
      </c>
      <c r="L6" s="252" t="s">
        <v>271</v>
      </c>
      <c r="M6" s="252" t="s">
        <v>271</v>
      </c>
      <c r="N6" s="252" t="s">
        <v>201</v>
      </c>
      <c r="O6" s="252" t="s">
        <v>272</v>
      </c>
      <c r="P6" s="255" t="s">
        <v>201</v>
      </c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  <c r="IW6" s="212"/>
    </row>
    <row r="7" s="209" customFormat="1" ht="21" customHeight="1" spans="1:257">
      <c r="A7" s="229" t="s">
        <v>163</v>
      </c>
      <c r="B7" s="230">
        <f t="shared" ref="B7:B9" si="0">C7-4</f>
        <v>97</v>
      </c>
      <c r="C7" s="230">
        <f t="shared" ref="C7:C9" si="1">D7-4</f>
        <v>101</v>
      </c>
      <c r="D7" s="231">
        <v>105</v>
      </c>
      <c r="E7" s="230">
        <f t="shared" ref="E7:E9" si="2">D7+4</f>
        <v>109</v>
      </c>
      <c r="F7" s="230">
        <f>E7+4</f>
        <v>113</v>
      </c>
      <c r="G7" s="230">
        <f t="shared" ref="G7:G9" si="3">F7+6</f>
        <v>119</v>
      </c>
      <c r="H7" s="230">
        <f>G7+6</f>
        <v>125</v>
      </c>
      <c r="I7" s="256" t="s">
        <v>161</v>
      </c>
      <c r="J7" s="251"/>
      <c r="K7" s="252" t="s">
        <v>201</v>
      </c>
      <c r="L7" s="252" t="s">
        <v>201</v>
      </c>
      <c r="M7" s="252" t="s">
        <v>201</v>
      </c>
      <c r="N7" s="252" t="s">
        <v>273</v>
      </c>
      <c r="O7" s="252" t="s">
        <v>274</v>
      </c>
      <c r="P7" s="255" t="s">
        <v>201</v>
      </c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  <c r="IQ7" s="212"/>
      <c r="IR7" s="212"/>
      <c r="IS7" s="212"/>
      <c r="IT7" s="212"/>
      <c r="IU7" s="212"/>
      <c r="IV7" s="212"/>
      <c r="IW7" s="212"/>
    </row>
    <row r="8" s="209" customFormat="1" ht="21" customHeight="1" spans="1:257">
      <c r="A8" s="229" t="s">
        <v>165</v>
      </c>
      <c r="B8" s="230">
        <f t="shared" si="0"/>
        <v>94</v>
      </c>
      <c r="C8" s="230">
        <f t="shared" si="1"/>
        <v>98</v>
      </c>
      <c r="D8" s="231">
        <v>102</v>
      </c>
      <c r="E8" s="230">
        <f t="shared" si="2"/>
        <v>106</v>
      </c>
      <c r="F8" s="230">
        <f>E8+5</f>
        <v>111</v>
      </c>
      <c r="G8" s="230">
        <f t="shared" si="3"/>
        <v>117</v>
      </c>
      <c r="H8" s="230">
        <f>G8+7</f>
        <v>124</v>
      </c>
      <c r="I8" s="256" t="s">
        <v>161</v>
      </c>
      <c r="J8" s="251"/>
      <c r="K8" s="252" t="s">
        <v>275</v>
      </c>
      <c r="L8" s="252" t="s">
        <v>276</v>
      </c>
      <c r="M8" s="252" t="s">
        <v>275</v>
      </c>
      <c r="N8" s="252" t="s">
        <v>275</v>
      </c>
      <c r="O8" s="252" t="s">
        <v>275</v>
      </c>
      <c r="P8" s="255" t="s">
        <v>277</v>
      </c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  <c r="IW8" s="212"/>
    </row>
    <row r="9" s="209" customFormat="1" ht="21" customHeight="1" spans="1:257">
      <c r="A9" s="229" t="s">
        <v>167</v>
      </c>
      <c r="B9" s="230">
        <f t="shared" si="0"/>
        <v>96</v>
      </c>
      <c r="C9" s="230">
        <f t="shared" si="1"/>
        <v>100</v>
      </c>
      <c r="D9" s="231">
        <v>104</v>
      </c>
      <c r="E9" s="230">
        <f t="shared" si="2"/>
        <v>108</v>
      </c>
      <c r="F9" s="230">
        <f>E9+5</f>
        <v>113</v>
      </c>
      <c r="G9" s="230">
        <f t="shared" si="3"/>
        <v>119</v>
      </c>
      <c r="H9" s="230">
        <f>G9+7</f>
        <v>126</v>
      </c>
      <c r="I9" s="256" t="s">
        <v>168</v>
      </c>
      <c r="J9" s="251"/>
      <c r="K9" s="252" t="s">
        <v>201</v>
      </c>
      <c r="L9" s="252" t="s">
        <v>201</v>
      </c>
      <c r="M9" s="252" t="s">
        <v>201</v>
      </c>
      <c r="N9" s="252" t="s">
        <v>201</v>
      </c>
      <c r="O9" s="252" t="s">
        <v>201</v>
      </c>
      <c r="P9" s="255" t="s">
        <v>201</v>
      </c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  <c r="IW9" s="212"/>
    </row>
    <row r="10" s="209" customFormat="1" ht="21" customHeight="1" spans="1:257">
      <c r="A10" s="229" t="s">
        <v>170</v>
      </c>
      <c r="B10" s="230">
        <f>C10-1.2</f>
        <v>43.1</v>
      </c>
      <c r="C10" s="230">
        <f>D10-1.2</f>
        <v>44.3</v>
      </c>
      <c r="D10" s="231">
        <v>45.5</v>
      </c>
      <c r="E10" s="230">
        <f>D10+1.2</f>
        <v>46.7</v>
      </c>
      <c r="F10" s="230">
        <f>E10+1.2</f>
        <v>47.9</v>
      </c>
      <c r="G10" s="230">
        <f>F10+1.4</f>
        <v>49.3</v>
      </c>
      <c r="H10" s="230">
        <f>G10+1.4</f>
        <v>50.7</v>
      </c>
      <c r="I10" s="256" t="s">
        <v>168</v>
      </c>
      <c r="J10" s="251"/>
      <c r="K10" s="252" t="s">
        <v>278</v>
      </c>
      <c r="L10" s="252" t="s">
        <v>201</v>
      </c>
      <c r="M10" s="252" t="s">
        <v>201</v>
      </c>
      <c r="N10" s="252" t="s">
        <v>201</v>
      </c>
      <c r="O10" s="252" t="s">
        <v>279</v>
      </c>
      <c r="P10" s="255" t="s">
        <v>201</v>
      </c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  <c r="IV10" s="212"/>
      <c r="IW10" s="212"/>
    </row>
    <row r="11" s="209" customFormat="1" ht="21" customHeight="1" spans="1:257">
      <c r="A11" s="229" t="s">
        <v>172</v>
      </c>
      <c r="B11" s="230">
        <f>C11-1</f>
        <v>45</v>
      </c>
      <c r="C11" s="230">
        <f>D11-1</f>
        <v>46</v>
      </c>
      <c r="D11" s="231">
        <v>47</v>
      </c>
      <c r="E11" s="230">
        <f>D11+1</f>
        <v>48</v>
      </c>
      <c r="F11" s="230">
        <f>E11+1</f>
        <v>49</v>
      </c>
      <c r="G11" s="230">
        <f>F11+1.5</f>
        <v>50.5</v>
      </c>
      <c r="H11" s="230">
        <f>G11+1.5</f>
        <v>52</v>
      </c>
      <c r="I11" s="256" t="s">
        <v>173</v>
      </c>
      <c r="J11" s="251"/>
      <c r="K11" s="252" t="s">
        <v>203</v>
      </c>
      <c r="L11" s="252" t="s">
        <v>203</v>
      </c>
      <c r="M11" s="252" t="s">
        <v>203</v>
      </c>
      <c r="N11" s="252" t="s">
        <v>200</v>
      </c>
      <c r="O11" s="252" t="s">
        <v>204</v>
      </c>
      <c r="P11" s="255" t="s">
        <v>201</v>
      </c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  <c r="IV11" s="212"/>
      <c r="IW11" s="212"/>
    </row>
    <row r="12" s="209" customFormat="1" ht="21" customHeight="1" spans="1:257">
      <c r="A12" s="229" t="s">
        <v>174</v>
      </c>
      <c r="B12" s="230">
        <f>C12-0.5</f>
        <v>19</v>
      </c>
      <c r="C12" s="230">
        <f>D12-0.5</f>
        <v>19.5</v>
      </c>
      <c r="D12" s="231">
        <v>20</v>
      </c>
      <c r="E12" s="230">
        <f t="shared" ref="E12:H12" si="4">D12+0.5</f>
        <v>20.5</v>
      </c>
      <c r="F12" s="230">
        <f t="shared" si="4"/>
        <v>21</v>
      </c>
      <c r="G12" s="230">
        <f t="shared" si="4"/>
        <v>21.5</v>
      </c>
      <c r="H12" s="230">
        <f t="shared" si="4"/>
        <v>22</v>
      </c>
      <c r="I12" s="256" t="s">
        <v>168</v>
      </c>
      <c r="J12" s="251"/>
      <c r="K12" s="252" t="s">
        <v>272</v>
      </c>
      <c r="L12" s="252" t="s">
        <v>272</v>
      </c>
      <c r="M12" s="252" t="s">
        <v>201</v>
      </c>
      <c r="N12" s="252" t="s">
        <v>201</v>
      </c>
      <c r="O12" s="252" t="s">
        <v>272</v>
      </c>
      <c r="P12" s="255" t="s">
        <v>280</v>
      </c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  <c r="IV12" s="212"/>
      <c r="IW12" s="212"/>
    </row>
    <row r="13" s="209" customFormat="1" ht="21" customHeight="1" spans="1:257">
      <c r="A13" s="229" t="s">
        <v>175</v>
      </c>
      <c r="B13" s="232">
        <f>C13-0.7</f>
        <v>17.6</v>
      </c>
      <c r="C13" s="232">
        <f>D13-0.7</f>
        <v>18.3</v>
      </c>
      <c r="D13" s="231">
        <v>19</v>
      </c>
      <c r="E13" s="232">
        <f>D13+0.7</f>
        <v>19.7</v>
      </c>
      <c r="F13" s="232">
        <f>E13+0.7</f>
        <v>20.4</v>
      </c>
      <c r="G13" s="232">
        <f>F13+0.95</f>
        <v>21.35</v>
      </c>
      <c r="H13" s="232">
        <f>G13+0.95</f>
        <v>22.3</v>
      </c>
      <c r="I13" s="256">
        <v>0</v>
      </c>
      <c r="J13" s="251"/>
      <c r="K13" s="252" t="s">
        <v>201</v>
      </c>
      <c r="L13" s="252" t="s">
        <v>201</v>
      </c>
      <c r="M13" s="252" t="s">
        <v>201</v>
      </c>
      <c r="N13" s="252" t="s">
        <v>201</v>
      </c>
      <c r="O13" s="252" t="s">
        <v>201</v>
      </c>
      <c r="P13" s="255" t="s">
        <v>201</v>
      </c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  <c r="IW13" s="212"/>
    </row>
    <row r="14" s="209" customFormat="1" ht="21" customHeight="1" spans="1:257">
      <c r="A14" s="229" t="s">
        <v>176</v>
      </c>
      <c r="B14" s="230">
        <f>C14-0.7</f>
        <v>15.6</v>
      </c>
      <c r="C14" s="230">
        <f>D14-0.7</f>
        <v>16.3</v>
      </c>
      <c r="D14" s="231">
        <v>17</v>
      </c>
      <c r="E14" s="230">
        <f>D14+0.7</f>
        <v>17.7</v>
      </c>
      <c r="F14" s="230">
        <f>E14+0.7</f>
        <v>18.4</v>
      </c>
      <c r="G14" s="230">
        <f>F14+0.95</f>
        <v>19.35</v>
      </c>
      <c r="H14" s="230">
        <f>G14+0.95</f>
        <v>20.3</v>
      </c>
      <c r="I14" s="257"/>
      <c r="J14" s="251"/>
      <c r="K14" s="252" t="s">
        <v>281</v>
      </c>
      <c r="L14" s="252" t="s">
        <v>282</v>
      </c>
      <c r="M14" s="252" t="s">
        <v>280</v>
      </c>
      <c r="N14" s="252" t="s">
        <v>201</v>
      </c>
      <c r="O14" s="252" t="s">
        <v>272</v>
      </c>
      <c r="P14" s="255" t="s">
        <v>201</v>
      </c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  <c r="IW14" s="212"/>
    </row>
    <row r="15" s="209" customFormat="1" ht="21" customHeight="1" spans="1:257">
      <c r="A15" s="229" t="s">
        <v>179</v>
      </c>
      <c r="B15" s="230">
        <f>C15</f>
        <v>1.3</v>
      </c>
      <c r="C15" s="230">
        <f>D15</f>
        <v>1.3</v>
      </c>
      <c r="D15" s="231">
        <v>1.3</v>
      </c>
      <c r="E15" s="230">
        <f t="shared" ref="E15:H15" si="5">D15</f>
        <v>1.3</v>
      </c>
      <c r="F15" s="230">
        <f t="shared" si="5"/>
        <v>1.3</v>
      </c>
      <c r="G15" s="230">
        <f t="shared" si="5"/>
        <v>1.3</v>
      </c>
      <c r="H15" s="230">
        <f t="shared" si="5"/>
        <v>1.3</v>
      </c>
      <c r="I15" s="258"/>
      <c r="J15" s="251"/>
      <c r="K15" s="252" t="s">
        <v>201</v>
      </c>
      <c r="L15" s="252" t="s">
        <v>201</v>
      </c>
      <c r="M15" s="252" t="s">
        <v>201</v>
      </c>
      <c r="N15" s="252" t="s">
        <v>201</v>
      </c>
      <c r="O15" s="252" t="s">
        <v>201</v>
      </c>
      <c r="P15" s="255" t="s">
        <v>201</v>
      </c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  <c r="IW15" s="212"/>
    </row>
    <row r="16" s="209" customFormat="1" ht="21" customHeight="1" spans="1:257">
      <c r="A16" s="233"/>
      <c r="B16" s="234"/>
      <c r="C16" s="234"/>
      <c r="D16" s="235"/>
      <c r="E16" s="234"/>
      <c r="F16" s="234"/>
      <c r="G16" s="234"/>
      <c r="H16" s="234"/>
      <c r="I16" s="259"/>
      <c r="J16" s="251"/>
      <c r="K16" s="252"/>
      <c r="L16" s="252"/>
      <c r="M16" s="252"/>
      <c r="N16" s="252"/>
      <c r="O16" s="252"/>
      <c r="P16" s="255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  <c r="IV16" s="212"/>
      <c r="IW16" s="212"/>
    </row>
    <row r="17" s="209" customFormat="1" ht="17.25" spans="1:257">
      <c r="A17" s="236"/>
      <c r="B17" s="237"/>
      <c r="C17" s="237"/>
      <c r="D17" s="237"/>
      <c r="E17" s="238"/>
      <c r="F17" s="237"/>
      <c r="G17" s="237"/>
      <c r="H17" s="237"/>
      <c r="I17" s="237"/>
      <c r="J17" s="260"/>
      <c r="K17" s="261"/>
      <c r="L17" s="261"/>
      <c r="M17" s="262"/>
      <c r="N17" s="261"/>
      <c r="O17" s="261"/>
      <c r="P17" s="263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  <c r="IU17" s="212"/>
      <c r="IV17" s="212"/>
      <c r="IW17" s="212"/>
    </row>
    <row r="18" s="209" customFormat="1" spans="1:257">
      <c r="A18" s="239" t="s">
        <v>180</v>
      </c>
      <c r="B18" s="239"/>
      <c r="C18" s="239"/>
      <c r="D18" s="240"/>
      <c r="N18" s="211"/>
      <c r="O18" s="211"/>
      <c r="P18" s="211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  <c r="IU18" s="212"/>
      <c r="IV18" s="212"/>
      <c r="IW18" s="212"/>
    </row>
    <row r="19" s="209" customFormat="1" spans="4:257">
      <c r="D19" s="210"/>
      <c r="K19" s="264" t="s">
        <v>181</v>
      </c>
      <c r="L19" s="265">
        <v>45673</v>
      </c>
      <c r="M19" s="264" t="s">
        <v>182</v>
      </c>
      <c r="N19" s="266" t="s">
        <v>140</v>
      </c>
      <c r="O19" s="266" t="s">
        <v>183</v>
      </c>
      <c r="P19" s="211" t="s">
        <v>143</v>
      </c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  <c r="IR19" s="212"/>
      <c r="IS19" s="212"/>
      <c r="IT19" s="212"/>
      <c r="IU19" s="212"/>
      <c r="IV19" s="212"/>
      <c r="IW19" s="212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1" sqref="N11"/>
    </sheetView>
  </sheetViews>
  <sheetFormatPr defaultColWidth="10.125" defaultRowHeight="14.25"/>
  <cols>
    <col min="1" max="1" width="9.625" style="130" customWidth="1"/>
    <col min="2" max="2" width="11.125" style="130" customWidth="1"/>
    <col min="3" max="3" width="9.125" style="130" customWidth="1"/>
    <col min="4" max="4" width="9.5" style="130" customWidth="1"/>
    <col min="5" max="5" width="11.375" style="130" customWidth="1"/>
    <col min="6" max="6" width="10.375" style="130" customWidth="1"/>
    <col min="7" max="7" width="9.5" style="130" customWidth="1"/>
    <col min="8" max="8" width="9.125" style="130" customWidth="1"/>
    <col min="9" max="9" width="8.125" style="130" customWidth="1"/>
    <col min="10" max="10" width="10.5" style="130" customWidth="1"/>
    <col min="11" max="11" width="12.125" style="130" customWidth="1"/>
    <col min="12" max="16384" width="10.125" style="130"/>
  </cols>
  <sheetData>
    <row r="1" ht="23.25" spans="1:11">
      <c r="A1" s="131" t="s">
        <v>205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ht="26" customHeight="1" spans="1:11">
      <c r="A2" s="132" t="s">
        <v>53</v>
      </c>
      <c r="B2" s="133" t="s">
        <v>54</v>
      </c>
      <c r="C2" s="133"/>
      <c r="D2" s="134" t="s">
        <v>61</v>
      </c>
      <c r="E2" s="135" t="str">
        <f>首期!B4</f>
        <v>TAJJAN81025</v>
      </c>
      <c r="F2" s="136" t="s">
        <v>207</v>
      </c>
      <c r="G2" s="137" t="s">
        <v>208</v>
      </c>
      <c r="H2" s="138"/>
      <c r="I2" s="166" t="s">
        <v>57</v>
      </c>
      <c r="J2" s="185" t="s">
        <v>56</v>
      </c>
      <c r="K2" s="186"/>
    </row>
    <row r="3" ht="18" customHeight="1" spans="1:11">
      <c r="A3" s="139" t="s">
        <v>75</v>
      </c>
      <c r="B3" s="140">
        <v>13832</v>
      </c>
      <c r="C3" s="140"/>
      <c r="D3" s="141" t="s">
        <v>209</v>
      </c>
      <c r="E3" s="142">
        <v>45698</v>
      </c>
      <c r="F3" s="143"/>
      <c r="G3" s="143"/>
      <c r="H3" s="144" t="s">
        <v>210</v>
      </c>
      <c r="I3" s="144"/>
      <c r="J3" s="144"/>
      <c r="K3" s="187"/>
    </row>
    <row r="4" ht="18" customHeight="1" spans="1:11">
      <c r="A4" s="145" t="s">
        <v>71</v>
      </c>
      <c r="B4" s="140">
        <v>4</v>
      </c>
      <c r="C4" s="140">
        <v>6</v>
      </c>
      <c r="D4" s="146" t="s">
        <v>211</v>
      </c>
      <c r="E4" s="143" t="s">
        <v>212</v>
      </c>
      <c r="F4" s="143"/>
      <c r="G4" s="143"/>
      <c r="H4" s="146" t="s">
        <v>213</v>
      </c>
      <c r="I4" s="146"/>
      <c r="J4" s="158" t="s">
        <v>65</v>
      </c>
      <c r="K4" s="188" t="s">
        <v>66</v>
      </c>
    </row>
    <row r="5" ht="18" customHeight="1" spans="1:11">
      <c r="A5" s="145" t="s">
        <v>214</v>
      </c>
      <c r="B5" s="140">
        <v>2</v>
      </c>
      <c r="C5" s="140"/>
      <c r="D5" s="141" t="s">
        <v>215</v>
      </c>
      <c r="E5" s="141"/>
      <c r="G5" s="141"/>
      <c r="H5" s="146" t="s">
        <v>216</v>
      </c>
      <c r="I5" s="146"/>
      <c r="J5" s="158" t="s">
        <v>65</v>
      </c>
      <c r="K5" s="188" t="s">
        <v>66</v>
      </c>
    </row>
    <row r="6" ht="18" customHeight="1" spans="1:13">
      <c r="A6" s="147" t="s">
        <v>217</v>
      </c>
      <c r="B6" s="148">
        <v>200</v>
      </c>
      <c r="C6" s="148"/>
      <c r="D6" s="149" t="s">
        <v>218</v>
      </c>
      <c r="E6" s="150"/>
      <c r="F6" s="150">
        <v>7169</v>
      </c>
      <c r="G6" s="149"/>
      <c r="H6" s="151" t="s">
        <v>219</v>
      </c>
      <c r="I6" s="151"/>
      <c r="J6" s="150" t="s">
        <v>65</v>
      </c>
      <c r="K6" s="189" t="s">
        <v>66</v>
      </c>
      <c r="M6" s="190"/>
    </row>
    <row r="7" ht="18" customHeight="1" spans="1:11">
      <c r="A7" s="152"/>
      <c r="B7" s="153"/>
      <c r="C7" s="153"/>
      <c r="D7" s="152"/>
      <c r="E7" s="153"/>
      <c r="F7" s="154"/>
      <c r="G7" s="152"/>
      <c r="H7" s="154"/>
      <c r="I7" s="153"/>
      <c r="J7" s="153"/>
      <c r="K7" s="153"/>
    </row>
    <row r="8" ht="18" customHeight="1" spans="1:11">
      <c r="A8" s="155" t="s">
        <v>220</v>
      </c>
      <c r="B8" s="136" t="s">
        <v>221</v>
      </c>
      <c r="C8" s="136" t="s">
        <v>222</v>
      </c>
      <c r="D8" s="136" t="s">
        <v>223</v>
      </c>
      <c r="E8" s="136" t="s">
        <v>224</v>
      </c>
      <c r="F8" s="136" t="s">
        <v>225</v>
      </c>
      <c r="G8" s="156" t="s">
        <v>283</v>
      </c>
      <c r="H8" s="157"/>
      <c r="I8" s="157"/>
      <c r="J8" s="157"/>
      <c r="K8" s="191"/>
    </row>
    <row r="9" ht="18" customHeight="1" spans="1:11">
      <c r="A9" s="145" t="s">
        <v>227</v>
      </c>
      <c r="B9" s="146"/>
      <c r="C9" s="158" t="s">
        <v>65</v>
      </c>
      <c r="D9" s="158" t="s">
        <v>66</v>
      </c>
      <c r="E9" s="141" t="s">
        <v>228</v>
      </c>
      <c r="F9" s="159" t="s">
        <v>229</v>
      </c>
      <c r="G9" s="160"/>
      <c r="H9" s="161"/>
      <c r="I9" s="161"/>
      <c r="J9" s="161"/>
      <c r="K9" s="192"/>
    </row>
    <row r="10" ht="18" customHeight="1" spans="1:11">
      <c r="A10" s="145" t="s">
        <v>230</v>
      </c>
      <c r="B10" s="146"/>
      <c r="C10" s="158" t="s">
        <v>65</v>
      </c>
      <c r="D10" s="158" t="s">
        <v>66</v>
      </c>
      <c r="E10" s="141" t="s">
        <v>231</v>
      </c>
      <c r="F10" s="159" t="s">
        <v>232</v>
      </c>
      <c r="G10" s="160" t="s">
        <v>233</v>
      </c>
      <c r="H10" s="161"/>
      <c r="I10" s="161"/>
      <c r="J10" s="161"/>
      <c r="K10" s="192"/>
    </row>
    <row r="11" ht="18" customHeight="1" spans="1:11">
      <c r="A11" s="162" t="s">
        <v>186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93"/>
    </row>
    <row r="12" ht="18" customHeight="1" spans="1:11">
      <c r="A12" s="139" t="s">
        <v>89</v>
      </c>
      <c r="B12" s="158" t="s">
        <v>85</v>
      </c>
      <c r="C12" s="158" t="s">
        <v>86</v>
      </c>
      <c r="D12" s="159"/>
      <c r="E12" s="141" t="s">
        <v>87</v>
      </c>
      <c r="F12" s="158" t="s">
        <v>85</v>
      </c>
      <c r="G12" s="158" t="s">
        <v>86</v>
      </c>
      <c r="H12" s="158"/>
      <c r="I12" s="141" t="s">
        <v>234</v>
      </c>
      <c r="J12" s="158" t="s">
        <v>85</v>
      </c>
      <c r="K12" s="188" t="s">
        <v>86</v>
      </c>
    </row>
    <row r="13" ht="18" customHeight="1" spans="1:11">
      <c r="A13" s="139" t="s">
        <v>92</v>
      </c>
      <c r="B13" s="158" t="s">
        <v>85</v>
      </c>
      <c r="C13" s="158" t="s">
        <v>86</v>
      </c>
      <c r="D13" s="159"/>
      <c r="E13" s="141" t="s">
        <v>97</v>
      </c>
      <c r="F13" s="158" t="s">
        <v>85</v>
      </c>
      <c r="G13" s="158" t="s">
        <v>86</v>
      </c>
      <c r="H13" s="158"/>
      <c r="I13" s="141" t="s">
        <v>235</v>
      </c>
      <c r="J13" s="158" t="s">
        <v>85</v>
      </c>
      <c r="K13" s="188" t="s">
        <v>86</v>
      </c>
    </row>
    <row r="14" ht="18" customHeight="1" spans="1:11">
      <c r="A14" s="147" t="s">
        <v>236</v>
      </c>
      <c r="B14" s="150" t="s">
        <v>85</v>
      </c>
      <c r="C14" s="150" t="s">
        <v>86</v>
      </c>
      <c r="D14" s="164"/>
      <c r="E14" s="149" t="s">
        <v>237</v>
      </c>
      <c r="F14" s="150" t="s">
        <v>85</v>
      </c>
      <c r="G14" s="150" t="s">
        <v>86</v>
      </c>
      <c r="H14" s="150"/>
      <c r="I14" s="149" t="s">
        <v>238</v>
      </c>
      <c r="J14" s="150" t="s">
        <v>85</v>
      </c>
      <c r="K14" s="189" t="s">
        <v>86</v>
      </c>
    </row>
    <row r="15" ht="18" customHeight="1" spans="1:11">
      <c r="A15" s="152"/>
      <c r="B15" s="165"/>
      <c r="C15" s="165"/>
      <c r="D15" s="153"/>
      <c r="E15" s="152"/>
      <c r="F15" s="165"/>
      <c r="G15" s="165"/>
      <c r="H15" s="165"/>
      <c r="I15" s="152"/>
      <c r="J15" s="165"/>
      <c r="K15" s="165"/>
    </row>
    <row r="16" s="128" customFormat="1" ht="18" customHeight="1" spans="1:11">
      <c r="A16" s="132" t="s">
        <v>239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94"/>
    </row>
    <row r="17" ht="18" customHeight="1" spans="1:11">
      <c r="A17" s="145" t="s">
        <v>240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95"/>
    </row>
    <row r="18" ht="18" customHeight="1" spans="1:11">
      <c r="A18" s="145" t="s">
        <v>284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95"/>
    </row>
    <row r="19" ht="22" customHeight="1" spans="1:11">
      <c r="A19" s="167"/>
      <c r="B19" s="158"/>
      <c r="C19" s="158"/>
      <c r="D19" s="158"/>
      <c r="E19" s="158"/>
      <c r="F19" s="158"/>
      <c r="G19" s="158"/>
      <c r="H19" s="158"/>
      <c r="I19" s="158"/>
      <c r="J19" s="158"/>
      <c r="K19" s="188"/>
    </row>
    <row r="20" ht="22" customHeight="1" spans="1:11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196"/>
    </row>
    <row r="21" ht="22" customHeight="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96"/>
    </row>
    <row r="22" ht="22" customHeight="1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96"/>
    </row>
    <row r="23" ht="22" customHeight="1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97"/>
    </row>
    <row r="24" ht="18" customHeight="1" spans="1:11">
      <c r="A24" s="145" t="s">
        <v>125</v>
      </c>
      <c r="B24" s="146"/>
      <c r="C24" s="158" t="s">
        <v>65</v>
      </c>
      <c r="D24" s="158" t="s">
        <v>66</v>
      </c>
      <c r="E24" s="144"/>
      <c r="F24" s="144"/>
      <c r="G24" s="144"/>
      <c r="H24" s="144"/>
      <c r="I24" s="144"/>
      <c r="J24" s="144"/>
      <c r="K24" s="187"/>
    </row>
    <row r="25" ht="18" customHeight="1" spans="1:11">
      <c r="A25" s="172" t="s">
        <v>242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98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ht="20" customHeight="1" spans="1:11">
      <c r="A27" s="175" t="s">
        <v>243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99" t="s">
        <v>244</v>
      </c>
    </row>
    <row r="28" ht="23" customHeight="1" spans="1:11">
      <c r="A28" s="168" t="s">
        <v>245</v>
      </c>
      <c r="B28" s="169"/>
      <c r="C28" s="169"/>
      <c r="D28" s="169"/>
      <c r="E28" s="169"/>
      <c r="F28" s="169"/>
      <c r="G28" s="169"/>
      <c r="H28" s="169"/>
      <c r="I28" s="169"/>
      <c r="J28" s="200"/>
      <c r="K28" s="201">
        <v>2</v>
      </c>
    </row>
    <row r="29" ht="23" customHeight="1" spans="1:11">
      <c r="A29" s="168" t="s">
        <v>246</v>
      </c>
      <c r="B29" s="169"/>
      <c r="C29" s="169"/>
      <c r="D29" s="169"/>
      <c r="E29" s="169"/>
      <c r="F29" s="169"/>
      <c r="G29" s="169"/>
      <c r="H29" s="169"/>
      <c r="I29" s="169"/>
      <c r="J29" s="200"/>
      <c r="K29" s="192">
        <v>2</v>
      </c>
    </row>
    <row r="30" ht="23" customHeight="1" spans="1:11">
      <c r="A30" s="168" t="s">
        <v>285</v>
      </c>
      <c r="B30" s="169"/>
      <c r="C30" s="169"/>
      <c r="D30" s="169"/>
      <c r="E30" s="169"/>
      <c r="F30" s="169"/>
      <c r="G30" s="169"/>
      <c r="H30" s="169"/>
      <c r="I30" s="169"/>
      <c r="J30" s="200"/>
      <c r="K30" s="192">
        <v>2</v>
      </c>
    </row>
    <row r="31" ht="23" customHeight="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200"/>
      <c r="K31" s="192"/>
    </row>
    <row r="32" ht="23" customHeight="1" spans="1:11">
      <c r="A32" s="168"/>
      <c r="B32" s="169"/>
      <c r="C32" s="169"/>
      <c r="D32" s="169"/>
      <c r="E32" s="169"/>
      <c r="F32" s="169"/>
      <c r="G32" s="169"/>
      <c r="H32" s="169"/>
      <c r="I32" s="169"/>
      <c r="J32" s="200"/>
      <c r="K32" s="202"/>
    </row>
    <row r="33" ht="23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200"/>
      <c r="K33" s="203"/>
    </row>
    <row r="34" ht="23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200"/>
      <c r="K34" s="192"/>
    </row>
    <row r="35" ht="23" customHeight="1" spans="1:11">
      <c r="A35" s="168"/>
      <c r="B35" s="169"/>
      <c r="C35" s="169"/>
      <c r="D35" s="169"/>
      <c r="E35" s="169"/>
      <c r="F35" s="169"/>
      <c r="G35" s="169"/>
      <c r="H35" s="169"/>
      <c r="I35" s="169"/>
      <c r="J35" s="200"/>
      <c r="K35" s="204"/>
    </row>
    <row r="36" ht="23" customHeight="1" spans="1:11">
      <c r="A36" s="176" t="s">
        <v>247</v>
      </c>
      <c r="B36" s="177"/>
      <c r="C36" s="177"/>
      <c r="D36" s="177"/>
      <c r="E36" s="177"/>
      <c r="F36" s="177"/>
      <c r="G36" s="177"/>
      <c r="H36" s="177"/>
      <c r="I36" s="177"/>
      <c r="J36" s="205"/>
      <c r="K36" s="206">
        <f>SUM(K28:K35)</f>
        <v>6</v>
      </c>
    </row>
    <row r="37" ht="18.75" customHeight="1" spans="1:11">
      <c r="A37" s="178" t="s">
        <v>248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7"/>
    </row>
    <row r="38" s="129" customFormat="1" ht="18.75" customHeight="1" spans="1:11">
      <c r="A38" s="145" t="s">
        <v>249</v>
      </c>
      <c r="B38" s="146"/>
      <c r="C38" s="146"/>
      <c r="D38" s="144" t="s">
        <v>250</v>
      </c>
      <c r="E38" s="144"/>
      <c r="F38" s="180" t="s">
        <v>251</v>
      </c>
      <c r="G38" s="181"/>
      <c r="H38" s="146" t="s">
        <v>252</v>
      </c>
      <c r="I38" s="146"/>
      <c r="J38" s="146" t="s">
        <v>253</v>
      </c>
      <c r="K38" s="195"/>
    </row>
    <row r="39" ht="18.75" customHeight="1" spans="1:11">
      <c r="A39" s="145" t="s">
        <v>126</v>
      </c>
      <c r="B39" s="146" t="s">
        <v>286</v>
      </c>
      <c r="C39" s="146"/>
      <c r="D39" s="146"/>
      <c r="E39" s="146"/>
      <c r="F39" s="146"/>
      <c r="G39" s="146"/>
      <c r="H39" s="146"/>
      <c r="I39" s="146"/>
      <c r="J39" s="146"/>
      <c r="K39" s="195"/>
    </row>
    <row r="40" ht="24" customHeight="1" spans="1:1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95"/>
    </row>
    <row r="41" ht="24" customHeight="1" spans="1:1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95"/>
    </row>
    <row r="42" ht="32.1" customHeight="1" spans="1:11">
      <c r="A42" s="147" t="s">
        <v>137</v>
      </c>
      <c r="B42" s="182" t="s">
        <v>255</v>
      </c>
      <c r="C42" s="182"/>
      <c r="D42" s="149" t="s">
        <v>256</v>
      </c>
      <c r="E42" s="164" t="s">
        <v>287</v>
      </c>
      <c r="F42" s="149" t="s">
        <v>141</v>
      </c>
      <c r="G42" s="183">
        <v>45706</v>
      </c>
      <c r="H42" s="184" t="s">
        <v>142</v>
      </c>
      <c r="I42" s="184"/>
      <c r="J42" s="182" t="s">
        <v>143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tabSelected="1" workbookViewId="0">
      <selection activeCell="L12" sqref="L12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2.75" style="75" customWidth="1"/>
    <col min="10" max="12" width="14.625" style="75" customWidth="1"/>
    <col min="13" max="15" width="14.625" style="77" customWidth="1"/>
    <col min="16" max="253" width="9" style="75"/>
    <col min="254" max="16384" width="9" style="78"/>
  </cols>
  <sheetData>
    <row r="1" s="75" customFormat="1" ht="29" customHeight="1" spans="1:256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107"/>
      <c r="N1" s="107"/>
      <c r="O1" s="107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="75" customFormat="1" ht="20" customHeight="1" spans="1:256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108"/>
      <c r="J2" s="109" t="s">
        <v>57</v>
      </c>
      <c r="K2" s="110" t="s">
        <v>56</v>
      </c>
      <c r="L2" s="110"/>
      <c r="M2" s="110"/>
      <c r="N2" s="110"/>
      <c r="O2" s="111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="75" customFormat="1" spans="1:256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112"/>
      <c r="J3" s="113"/>
      <c r="K3" s="113"/>
      <c r="L3" s="113"/>
      <c r="M3" s="113"/>
      <c r="N3" s="113"/>
      <c r="O3" s="114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="75" customFormat="1" ht="16.5" spans="1:256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112"/>
      <c r="J4" s="92" t="s">
        <v>111</v>
      </c>
      <c r="K4" s="93" t="s">
        <v>112</v>
      </c>
      <c r="L4" s="93" t="s">
        <v>113</v>
      </c>
      <c r="M4" s="93" t="s">
        <v>114</v>
      </c>
      <c r="N4" s="93" t="s">
        <v>115</v>
      </c>
      <c r="O4" s="115" t="s">
        <v>116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="75" customFormat="1" ht="16.5" spans="1:256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6"/>
      <c r="J5" s="117" t="s">
        <v>121</v>
      </c>
      <c r="K5" s="118" t="s">
        <v>120</v>
      </c>
      <c r="L5" s="119" t="s">
        <v>119</v>
      </c>
      <c r="M5" s="117" t="s">
        <v>118</v>
      </c>
      <c r="N5" s="118" t="s">
        <v>120</v>
      </c>
      <c r="O5" s="120" t="s">
        <v>118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="75" customFormat="1" ht="21" customHeight="1" spans="1:256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16"/>
      <c r="J6" s="117" t="s">
        <v>270</v>
      </c>
      <c r="K6" s="117" t="s">
        <v>271</v>
      </c>
      <c r="L6" s="117" t="s">
        <v>271</v>
      </c>
      <c r="M6" s="117" t="s">
        <v>201</v>
      </c>
      <c r="N6" s="117" t="s">
        <v>272</v>
      </c>
      <c r="O6" s="120" t="s">
        <v>201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="75" customFormat="1" ht="21" customHeight="1" spans="1:256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116"/>
      <c r="J7" s="117" t="s">
        <v>201</v>
      </c>
      <c r="K7" s="117" t="s">
        <v>201</v>
      </c>
      <c r="L7" s="117" t="s">
        <v>201</v>
      </c>
      <c r="M7" s="117" t="s">
        <v>273</v>
      </c>
      <c r="N7" s="117" t="s">
        <v>274</v>
      </c>
      <c r="O7" s="120" t="s">
        <v>201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="75" customFormat="1" ht="21" customHeight="1" spans="1:256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116"/>
      <c r="J8" s="117" t="s">
        <v>275</v>
      </c>
      <c r="K8" s="117" t="s">
        <v>276</v>
      </c>
      <c r="L8" s="117" t="s">
        <v>275</v>
      </c>
      <c r="M8" s="117" t="s">
        <v>275</v>
      </c>
      <c r="N8" s="117" t="s">
        <v>275</v>
      </c>
      <c r="O8" s="120" t="s">
        <v>277</v>
      </c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="75" customFormat="1" ht="21" customHeight="1" spans="1:256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116"/>
      <c r="J9" s="117" t="s">
        <v>201</v>
      </c>
      <c r="K9" s="117" t="s">
        <v>201</v>
      </c>
      <c r="L9" s="117" t="s">
        <v>201</v>
      </c>
      <c r="M9" s="117" t="s">
        <v>201</v>
      </c>
      <c r="N9" s="117" t="s">
        <v>201</v>
      </c>
      <c r="O9" s="120" t="s">
        <v>201</v>
      </c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="75" customFormat="1" ht="21" customHeight="1" spans="1:256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116"/>
      <c r="J10" s="117" t="s">
        <v>278</v>
      </c>
      <c r="K10" s="117" t="s">
        <v>201</v>
      </c>
      <c r="L10" s="117" t="s">
        <v>201</v>
      </c>
      <c r="M10" s="117" t="s">
        <v>201</v>
      </c>
      <c r="N10" s="117" t="s">
        <v>279</v>
      </c>
      <c r="O10" s="120" t="s">
        <v>201</v>
      </c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="75" customFormat="1" ht="21" customHeight="1" spans="1:256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116"/>
      <c r="J11" s="117" t="s">
        <v>201</v>
      </c>
      <c r="K11" s="117" t="s">
        <v>201</v>
      </c>
      <c r="L11" s="117" t="s">
        <v>201</v>
      </c>
      <c r="M11" s="117" t="s">
        <v>200</v>
      </c>
      <c r="N11" s="117" t="s">
        <v>204</v>
      </c>
      <c r="O11" s="120" t="s">
        <v>201</v>
      </c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="75" customFormat="1" ht="21" customHeight="1" spans="1:256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116"/>
      <c r="J12" s="117" t="s">
        <v>272</v>
      </c>
      <c r="K12" s="117" t="s">
        <v>272</v>
      </c>
      <c r="L12" s="117" t="s">
        <v>201</v>
      </c>
      <c r="M12" s="117" t="s">
        <v>201</v>
      </c>
      <c r="N12" s="117" t="s">
        <v>272</v>
      </c>
      <c r="O12" s="120" t="s">
        <v>280</v>
      </c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="75" customFormat="1" ht="21" customHeight="1" spans="1:256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116"/>
      <c r="J13" s="117" t="s">
        <v>201</v>
      </c>
      <c r="K13" s="117" t="s">
        <v>201</v>
      </c>
      <c r="L13" s="117" t="s">
        <v>201</v>
      </c>
      <c r="M13" s="117" t="s">
        <v>201</v>
      </c>
      <c r="N13" s="117" t="s">
        <v>201</v>
      </c>
      <c r="O13" s="120" t="s">
        <v>201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="75" customFormat="1" ht="21" customHeight="1" spans="1:256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116"/>
      <c r="J14" s="117" t="s">
        <v>281</v>
      </c>
      <c r="K14" s="117" t="s">
        <v>282</v>
      </c>
      <c r="L14" s="117" t="s">
        <v>280</v>
      </c>
      <c r="M14" s="117" t="s">
        <v>201</v>
      </c>
      <c r="N14" s="117" t="s">
        <v>272</v>
      </c>
      <c r="O14" s="120" t="s">
        <v>201</v>
      </c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="75" customFormat="1" ht="21" customHeight="1" spans="1:256">
      <c r="A15" s="99"/>
      <c r="B15" s="100"/>
      <c r="C15" s="100"/>
      <c r="D15" s="101"/>
      <c r="E15" s="100"/>
      <c r="F15" s="100"/>
      <c r="G15" s="100"/>
      <c r="H15" s="100"/>
      <c r="I15" s="116"/>
      <c r="J15" s="117"/>
      <c r="K15" s="117"/>
      <c r="L15" s="117"/>
      <c r="M15" s="117"/>
      <c r="N15" s="117"/>
      <c r="O15" s="120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="75" customFormat="1" ht="17.25" spans="1:256">
      <c r="A16" s="102"/>
      <c r="B16" s="103"/>
      <c r="C16" s="103"/>
      <c r="D16" s="103"/>
      <c r="E16" s="104"/>
      <c r="F16" s="103"/>
      <c r="G16" s="103"/>
      <c r="H16" s="103"/>
      <c r="I16" s="121"/>
      <c r="J16" s="122"/>
      <c r="K16" s="122"/>
      <c r="L16" s="123"/>
      <c r="M16" s="122"/>
      <c r="N16" s="122"/>
      <c r="O16" s="124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="75" customFormat="1" spans="1:256">
      <c r="A17" s="105" t="s">
        <v>180</v>
      </c>
      <c r="B17" s="105"/>
      <c r="C17" s="105"/>
      <c r="D17" s="106"/>
      <c r="M17" s="77"/>
      <c r="N17" s="77"/>
      <c r="O17" s="77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="75" customFormat="1" spans="4:256">
      <c r="D18" s="76"/>
      <c r="J18" s="125" t="s">
        <v>181</v>
      </c>
      <c r="K18" s="126">
        <v>45704</v>
      </c>
      <c r="L18" s="125" t="s">
        <v>182</v>
      </c>
      <c r="M18" s="127" t="s">
        <v>287</v>
      </c>
      <c r="N18" s="127" t="s">
        <v>183</v>
      </c>
      <c r="O18" s="77" t="s">
        <v>143</v>
      </c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6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11.3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65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244</v>
      </c>
      <c r="J3" s="4" t="s">
        <v>244</v>
      </c>
      <c r="K3" s="4" t="s">
        <v>244</v>
      </c>
      <c r="L3" s="4" t="s">
        <v>244</v>
      </c>
      <c r="M3" s="4" t="s">
        <v>244</v>
      </c>
      <c r="N3" s="7"/>
      <c r="O3" s="7"/>
    </row>
    <row r="4" ht="20" customHeight="1" spans="1:15">
      <c r="A4" s="67">
        <v>1</v>
      </c>
      <c r="B4" s="28">
        <v>24103480</v>
      </c>
      <c r="C4" s="12" t="s">
        <v>304</v>
      </c>
      <c r="D4" s="12" t="s">
        <v>121</v>
      </c>
      <c r="E4" s="13" t="s">
        <v>305</v>
      </c>
      <c r="F4" s="16" t="s">
        <v>306</v>
      </c>
      <c r="G4" s="68" t="s">
        <v>65</v>
      </c>
      <c r="H4" s="9" t="s">
        <v>65</v>
      </c>
      <c r="I4" s="72">
        <v>2</v>
      </c>
      <c r="J4" s="73">
        <v>1</v>
      </c>
      <c r="K4" s="73">
        <v>2</v>
      </c>
      <c r="L4" s="73">
        <v>0</v>
      </c>
      <c r="M4" s="9">
        <v>0</v>
      </c>
      <c r="N4" s="9">
        <f t="shared" ref="N4:N10" si="0">SUM(I4:M4)</f>
        <v>5</v>
      </c>
      <c r="O4" s="9" t="s">
        <v>307</v>
      </c>
    </row>
    <row r="5" ht="20" customHeight="1" spans="1:15">
      <c r="A5" s="67">
        <v>2</v>
      </c>
      <c r="B5" s="28">
        <v>24103461</v>
      </c>
      <c r="C5" s="12" t="s">
        <v>304</v>
      </c>
      <c r="D5" s="12" t="s">
        <v>308</v>
      </c>
      <c r="E5" s="13" t="s">
        <v>305</v>
      </c>
      <c r="F5" s="16" t="s">
        <v>306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307</v>
      </c>
    </row>
    <row r="6" ht="20" customHeight="1" spans="1:15">
      <c r="A6" s="67">
        <v>3</v>
      </c>
      <c r="B6" s="28">
        <v>24103457</v>
      </c>
      <c r="C6" s="12" t="s">
        <v>304</v>
      </c>
      <c r="D6" s="12" t="s">
        <v>309</v>
      </c>
      <c r="E6" s="13" t="s">
        <v>305</v>
      </c>
      <c r="F6" s="16" t="s">
        <v>306</v>
      </c>
      <c r="G6" s="68" t="s">
        <v>65</v>
      </c>
      <c r="H6" s="9" t="s">
        <v>65</v>
      </c>
      <c r="I6" s="73">
        <v>1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2</v>
      </c>
      <c r="O6" s="9" t="s">
        <v>307</v>
      </c>
    </row>
    <row r="7" ht="20" customHeight="1" spans="1:15">
      <c r="A7" s="67">
        <v>4</v>
      </c>
      <c r="B7" s="28">
        <v>24103497</v>
      </c>
      <c r="C7" s="12" t="s">
        <v>304</v>
      </c>
      <c r="D7" s="16" t="s">
        <v>118</v>
      </c>
      <c r="E7" s="13" t="s">
        <v>305</v>
      </c>
      <c r="F7" s="16" t="s">
        <v>306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307</v>
      </c>
    </row>
    <row r="8" ht="20" customHeight="1" spans="1:15">
      <c r="A8" s="67">
        <v>5</v>
      </c>
      <c r="B8" s="28">
        <v>24103458</v>
      </c>
      <c r="C8" s="12" t="s">
        <v>304</v>
      </c>
      <c r="D8" s="16" t="s">
        <v>120</v>
      </c>
      <c r="E8" s="13" t="s">
        <v>305</v>
      </c>
      <c r="F8" s="16" t="s">
        <v>306</v>
      </c>
      <c r="G8" s="68" t="s">
        <v>65</v>
      </c>
      <c r="H8" s="9" t="s">
        <v>65</v>
      </c>
      <c r="I8" s="73">
        <v>1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2</v>
      </c>
      <c r="O8" s="9" t="s">
        <v>307</v>
      </c>
    </row>
    <row r="9" ht="20" customHeight="1" spans="1:15">
      <c r="A9" s="67">
        <v>6</v>
      </c>
      <c r="B9" s="28">
        <v>24110398</v>
      </c>
      <c r="C9" s="12" t="s">
        <v>304</v>
      </c>
      <c r="D9" s="16" t="s">
        <v>310</v>
      </c>
      <c r="E9" s="13" t="s">
        <v>305</v>
      </c>
      <c r="F9" s="16" t="s">
        <v>306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307</v>
      </c>
    </row>
    <row r="10" ht="20" customHeight="1" spans="1:15">
      <c r="A10" s="67">
        <v>7</v>
      </c>
      <c r="B10" s="28">
        <v>24103467</v>
      </c>
      <c r="C10" s="12" t="s">
        <v>304</v>
      </c>
      <c r="D10" s="16" t="s">
        <v>311</v>
      </c>
      <c r="E10" s="13" t="s">
        <v>305</v>
      </c>
      <c r="F10" s="16" t="s">
        <v>306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307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312</v>
      </c>
      <c r="B12" s="19"/>
      <c r="C12" s="54"/>
      <c r="D12" s="20"/>
      <c r="E12" s="21"/>
      <c r="F12" s="54"/>
      <c r="G12" s="9"/>
      <c r="H12" s="35"/>
      <c r="I12" s="29"/>
      <c r="J12" s="18" t="s">
        <v>313</v>
      </c>
      <c r="K12" s="19"/>
      <c r="L12" s="19"/>
      <c r="M12" s="20"/>
      <c r="N12" s="19"/>
      <c r="O12" s="26"/>
    </row>
    <row r="13" ht="61" customHeight="1" spans="1:15">
      <c r="A13" s="70" t="s">
        <v>314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316</v>
      </c>
      <c r="H2" s="4"/>
      <c r="I2" s="4" t="s">
        <v>317</v>
      </c>
      <c r="J2" s="4"/>
      <c r="K2" s="6" t="s">
        <v>318</v>
      </c>
      <c r="L2" s="60" t="s">
        <v>319</v>
      </c>
      <c r="M2" s="24" t="s">
        <v>320</v>
      </c>
    </row>
    <row r="3" s="1" customFormat="1" ht="16.5" spans="1:13">
      <c r="A3" s="4"/>
      <c r="B3" s="7"/>
      <c r="C3" s="7"/>
      <c r="D3" s="7"/>
      <c r="E3" s="7"/>
      <c r="F3" s="7"/>
      <c r="G3" s="4" t="s">
        <v>321</v>
      </c>
      <c r="H3" s="4" t="s">
        <v>322</v>
      </c>
      <c r="I3" s="4" t="s">
        <v>321</v>
      </c>
      <c r="J3" s="4" t="s">
        <v>322</v>
      </c>
      <c r="K3" s="8"/>
      <c r="L3" s="61"/>
      <c r="M3" s="25"/>
    </row>
    <row r="4" ht="22" customHeight="1" spans="1:13">
      <c r="A4" s="51">
        <v>1</v>
      </c>
      <c r="B4" s="16" t="s">
        <v>306</v>
      </c>
      <c r="C4" s="28">
        <v>24103480</v>
      </c>
      <c r="D4" s="12" t="s">
        <v>304</v>
      </c>
      <c r="E4" s="12" t="s">
        <v>121</v>
      </c>
      <c r="F4" s="13" t="s">
        <v>305</v>
      </c>
      <c r="G4" s="52">
        <v>-0.02</v>
      </c>
      <c r="H4" s="52">
        <v>-0.01</v>
      </c>
      <c r="I4" s="52">
        <v>-0.02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6" t="s">
        <v>306</v>
      </c>
      <c r="C5" s="28">
        <v>24103461</v>
      </c>
      <c r="D5" s="12" t="s">
        <v>304</v>
      </c>
      <c r="E5" s="12" t="s">
        <v>308</v>
      </c>
      <c r="F5" s="13" t="s">
        <v>305</v>
      </c>
      <c r="G5" s="52">
        <v>-0.02</v>
      </c>
      <c r="H5" s="52">
        <v>-0.01</v>
      </c>
      <c r="I5" s="52">
        <v>-0.02</v>
      </c>
      <c r="J5" s="52">
        <v>-0.01</v>
      </c>
      <c r="K5" s="56"/>
      <c r="L5" s="9"/>
      <c r="M5" s="9"/>
    </row>
    <row r="6" ht="22" customHeight="1" spans="1:13">
      <c r="A6" s="51">
        <v>3</v>
      </c>
      <c r="B6" s="16" t="s">
        <v>306</v>
      </c>
      <c r="C6" s="28">
        <v>24103457</v>
      </c>
      <c r="D6" s="12" t="s">
        <v>304</v>
      </c>
      <c r="E6" s="12" t="s">
        <v>309</v>
      </c>
      <c r="F6" s="13" t="s">
        <v>305</v>
      </c>
      <c r="G6" s="52">
        <v>-0.02</v>
      </c>
      <c r="H6" s="52">
        <v>-0.01</v>
      </c>
      <c r="I6" s="52">
        <v>-0.02</v>
      </c>
      <c r="J6" s="52">
        <v>-0.01</v>
      </c>
      <c r="K6" s="56"/>
      <c r="L6" s="9"/>
      <c r="M6" s="9"/>
    </row>
    <row r="7" ht="22" customHeight="1" spans="1:13">
      <c r="A7" s="51">
        <v>4</v>
      </c>
      <c r="B7" s="16" t="s">
        <v>306</v>
      </c>
      <c r="C7" s="28">
        <v>24103497</v>
      </c>
      <c r="D7" s="12" t="s">
        <v>304</v>
      </c>
      <c r="E7" s="16" t="s">
        <v>118</v>
      </c>
      <c r="F7" s="13" t="s">
        <v>305</v>
      </c>
      <c r="G7" s="52">
        <v>-0.02</v>
      </c>
      <c r="H7" s="52">
        <v>-0.01</v>
      </c>
      <c r="I7" s="52">
        <v>-0.02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6" t="s">
        <v>306</v>
      </c>
      <c r="C8" s="28">
        <v>24103458</v>
      </c>
      <c r="D8" s="12" t="s">
        <v>304</v>
      </c>
      <c r="E8" s="16" t="s">
        <v>120</v>
      </c>
      <c r="F8" s="13" t="s">
        <v>305</v>
      </c>
      <c r="G8" s="52">
        <v>-0.01</v>
      </c>
      <c r="H8" s="52">
        <v>-0.02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6" t="s">
        <v>306</v>
      </c>
      <c r="C9" s="28">
        <v>24110398</v>
      </c>
      <c r="D9" s="12" t="s">
        <v>304</v>
      </c>
      <c r="E9" s="16" t="s">
        <v>310</v>
      </c>
      <c r="F9" s="13" t="s">
        <v>305</v>
      </c>
      <c r="G9" s="52">
        <v>-0.02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6" t="s">
        <v>306</v>
      </c>
      <c r="C10" s="28">
        <v>24103467</v>
      </c>
      <c r="D10" s="12" t="s">
        <v>304</v>
      </c>
      <c r="E10" s="16" t="s">
        <v>311</v>
      </c>
      <c r="F10" s="13" t="s">
        <v>305</v>
      </c>
      <c r="G10" s="52">
        <v>-0.01</v>
      </c>
      <c r="H10" s="52">
        <v>-0.02</v>
      </c>
      <c r="I10" s="52">
        <v>-0.01</v>
      </c>
      <c r="J10" s="52">
        <v>-0.01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323</v>
      </c>
      <c r="B12" s="19"/>
      <c r="C12" s="19"/>
      <c r="D12" s="54"/>
      <c r="E12" s="20"/>
      <c r="F12" s="55"/>
      <c r="G12" s="29"/>
      <c r="H12" s="18" t="s">
        <v>313</v>
      </c>
      <c r="I12" s="19"/>
      <c r="J12" s="19"/>
      <c r="K12" s="20"/>
      <c r="L12" s="62"/>
      <c r="M12" s="26"/>
    </row>
    <row r="13" ht="84" customHeight="1" spans="1:13">
      <c r="A13" s="58" t="s">
        <v>324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E4" sqref="E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326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36" t="s">
        <v>327</v>
      </c>
      <c r="H2" s="37"/>
      <c r="I2" s="47"/>
      <c r="J2" s="36" t="s">
        <v>328</v>
      </c>
      <c r="K2" s="37"/>
      <c r="L2" s="47"/>
      <c r="M2" s="36" t="s">
        <v>329</v>
      </c>
      <c r="N2" s="37"/>
      <c r="O2" s="47"/>
      <c r="P2" s="36" t="s">
        <v>330</v>
      </c>
      <c r="Q2" s="37"/>
      <c r="R2" s="47"/>
      <c r="S2" s="37" t="s">
        <v>331</v>
      </c>
      <c r="T2" s="37"/>
      <c r="U2" s="47"/>
      <c r="V2" s="32" t="s">
        <v>332</v>
      </c>
      <c r="W2" s="32" t="s">
        <v>303</v>
      </c>
    </row>
    <row r="3" s="1" customFormat="1" ht="16.5" spans="1:23">
      <c r="A3" s="7"/>
      <c r="B3" s="38"/>
      <c r="C3" s="38"/>
      <c r="D3" s="38"/>
      <c r="E3" s="38"/>
      <c r="F3" s="38"/>
      <c r="G3" s="4" t="s">
        <v>333</v>
      </c>
      <c r="H3" s="4" t="s">
        <v>67</v>
      </c>
      <c r="I3" s="4" t="s">
        <v>294</v>
      </c>
      <c r="J3" s="4" t="s">
        <v>333</v>
      </c>
      <c r="K3" s="4" t="s">
        <v>67</v>
      </c>
      <c r="L3" s="4" t="s">
        <v>294</v>
      </c>
      <c r="M3" s="4" t="s">
        <v>333</v>
      </c>
      <c r="N3" s="4" t="s">
        <v>67</v>
      </c>
      <c r="O3" s="4" t="s">
        <v>294</v>
      </c>
      <c r="P3" s="4" t="s">
        <v>333</v>
      </c>
      <c r="Q3" s="4" t="s">
        <v>67</v>
      </c>
      <c r="R3" s="4" t="s">
        <v>294</v>
      </c>
      <c r="S3" s="4" t="s">
        <v>333</v>
      </c>
      <c r="T3" s="4" t="s">
        <v>67</v>
      </c>
      <c r="U3" s="4" t="s">
        <v>294</v>
      </c>
      <c r="V3" s="50"/>
      <c r="W3" s="50"/>
    </row>
    <row r="4" ht="20" customHeight="1" spans="1:23">
      <c r="A4" s="27" t="s">
        <v>334</v>
      </c>
      <c r="B4" s="16" t="s">
        <v>306</v>
      </c>
      <c r="C4" s="28">
        <v>24103480</v>
      </c>
      <c r="D4" s="12" t="s">
        <v>304</v>
      </c>
      <c r="E4" s="12" t="s">
        <v>121</v>
      </c>
      <c r="F4" s="13" t="s">
        <v>305</v>
      </c>
      <c r="G4" s="39" t="s">
        <v>335</v>
      </c>
      <c r="H4" s="39"/>
      <c r="I4" s="39" t="s">
        <v>336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337</v>
      </c>
      <c r="W4" s="9"/>
    </row>
    <row r="5" ht="20" customHeight="1" spans="1:23">
      <c r="A5" s="27" t="s">
        <v>334</v>
      </c>
      <c r="B5" s="16" t="s">
        <v>306</v>
      </c>
      <c r="C5" s="28">
        <v>24103461</v>
      </c>
      <c r="D5" s="12" t="s">
        <v>304</v>
      </c>
      <c r="E5" s="12" t="s">
        <v>308</v>
      </c>
      <c r="F5" s="13" t="s">
        <v>305</v>
      </c>
      <c r="G5" s="40" t="s">
        <v>338</v>
      </c>
      <c r="H5" s="41"/>
      <c r="I5" s="49"/>
      <c r="J5" s="40" t="s">
        <v>339</v>
      </c>
      <c r="K5" s="41"/>
      <c r="L5" s="49"/>
      <c r="M5" s="36" t="s">
        <v>340</v>
      </c>
      <c r="N5" s="37"/>
      <c r="O5" s="47"/>
      <c r="P5" s="36" t="s">
        <v>341</v>
      </c>
      <c r="Q5" s="37"/>
      <c r="R5" s="47"/>
      <c r="S5" s="37" t="s">
        <v>342</v>
      </c>
      <c r="T5" s="37"/>
      <c r="U5" s="47"/>
      <c r="V5" s="9"/>
      <c r="W5" s="9"/>
    </row>
    <row r="6" ht="20" customHeight="1" spans="1:23">
      <c r="A6" s="27" t="s">
        <v>334</v>
      </c>
      <c r="B6" s="16" t="s">
        <v>306</v>
      </c>
      <c r="C6" s="28">
        <v>24103457</v>
      </c>
      <c r="D6" s="12" t="s">
        <v>304</v>
      </c>
      <c r="E6" s="12" t="s">
        <v>309</v>
      </c>
      <c r="F6" s="13" t="s">
        <v>305</v>
      </c>
      <c r="G6" s="42" t="s">
        <v>333</v>
      </c>
      <c r="H6" s="42" t="s">
        <v>67</v>
      </c>
      <c r="I6" s="42" t="s">
        <v>294</v>
      </c>
      <c r="J6" s="42" t="s">
        <v>333</v>
      </c>
      <c r="K6" s="42" t="s">
        <v>67</v>
      </c>
      <c r="L6" s="42" t="s">
        <v>294</v>
      </c>
      <c r="M6" s="4" t="s">
        <v>333</v>
      </c>
      <c r="N6" s="4" t="s">
        <v>67</v>
      </c>
      <c r="O6" s="4" t="s">
        <v>294</v>
      </c>
      <c r="P6" s="4" t="s">
        <v>333</v>
      </c>
      <c r="Q6" s="4" t="s">
        <v>67</v>
      </c>
      <c r="R6" s="4" t="s">
        <v>294</v>
      </c>
      <c r="S6" s="4" t="s">
        <v>333</v>
      </c>
      <c r="T6" s="4" t="s">
        <v>67</v>
      </c>
      <c r="U6" s="4" t="s">
        <v>294</v>
      </c>
      <c r="V6" s="9"/>
      <c r="W6" s="9"/>
    </row>
    <row r="7" ht="20" customHeight="1" spans="1:23">
      <c r="A7" s="27" t="s">
        <v>334</v>
      </c>
      <c r="B7" s="16" t="s">
        <v>306</v>
      </c>
      <c r="C7" s="28">
        <v>24103497</v>
      </c>
      <c r="D7" s="12" t="s">
        <v>304</v>
      </c>
      <c r="E7" s="16" t="s">
        <v>118</v>
      </c>
      <c r="F7" s="13" t="s">
        <v>305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334</v>
      </c>
      <c r="B8" s="16" t="s">
        <v>306</v>
      </c>
      <c r="C8" s="28">
        <v>24103458</v>
      </c>
      <c r="D8" s="12" t="s">
        <v>304</v>
      </c>
      <c r="E8" s="16" t="s">
        <v>120</v>
      </c>
      <c r="F8" s="13" t="s">
        <v>305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334</v>
      </c>
      <c r="B9" s="16" t="s">
        <v>306</v>
      </c>
      <c r="C9" s="28">
        <v>24110398</v>
      </c>
      <c r="D9" s="12" t="s">
        <v>304</v>
      </c>
      <c r="E9" s="16" t="s">
        <v>310</v>
      </c>
      <c r="F9" s="13" t="s">
        <v>305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334</v>
      </c>
      <c r="B10" s="16" t="s">
        <v>306</v>
      </c>
      <c r="C10" s="28">
        <v>24103467</v>
      </c>
      <c r="D10" s="12" t="s">
        <v>304</v>
      </c>
      <c r="E10" s="16" t="s">
        <v>311</v>
      </c>
      <c r="F10" s="13" t="s">
        <v>305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343</v>
      </c>
      <c r="B13" s="19"/>
      <c r="C13" s="19"/>
      <c r="D13" s="19"/>
      <c r="E13" s="20"/>
      <c r="F13" s="21"/>
      <c r="G13" s="29"/>
      <c r="H13" s="35"/>
      <c r="I13" s="35"/>
      <c r="J13" s="18" t="s">
        <v>313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344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346</v>
      </c>
      <c r="B2" s="32" t="s">
        <v>290</v>
      </c>
      <c r="C2" s="32" t="s">
        <v>291</v>
      </c>
      <c r="D2" s="32" t="s">
        <v>292</v>
      </c>
      <c r="E2" s="32" t="s">
        <v>293</v>
      </c>
      <c r="F2" s="32" t="s">
        <v>294</v>
      </c>
      <c r="G2" s="31" t="s">
        <v>347</v>
      </c>
      <c r="H2" s="31" t="s">
        <v>348</v>
      </c>
      <c r="I2" s="31" t="s">
        <v>349</v>
      </c>
      <c r="J2" s="31" t="s">
        <v>348</v>
      </c>
      <c r="K2" s="31" t="s">
        <v>350</v>
      </c>
      <c r="L2" s="31" t="s">
        <v>348</v>
      </c>
      <c r="M2" s="32" t="s">
        <v>332</v>
      </c>
      <c r="N2" s="32" t="s">
        <v>303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346</v>
      </c>
      <c r="B4" s="34" t="s">
        <v>351</v>
      </c>
      <c r="C4" s="34" t="s">
        <v>333</v>
      </c>
      <c r="D4" s="34" t="s">
        <v>292</v>
      </c>
      <c r="E4" s="32" t="s">
        <v>293</v>
      </c>
      <c r="F4" s="32" t="s">
        <v>294</v>
      </c>
      <c r="G4" s="31" t="s">
        <v>347</v>
      </c>
      <c r="H4" s="31" t="s">
        <v>348</v>
      </c>
      <c r="I4" s="31" t="s">
        <v>349</v>
      </c>
      <c r="J4" s="31" t="s">
        <v>348</v>
      </c>
      <c r="K4" s="31" t="s">
        <v>350</v>
      </c>
      <c r="L4" s="31" t="s">
        <v>348</v>
      </c>
      <c r="M4" s="32" t="s">
        <v>332</v>
      </c>
      <c r="N4" s="32" t="s">
        <v>303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352</v>
      </c>
      <c r="B11" s="19"/>
      <c r="C11" s="19"/>
      <c r="D11" s="20"/>
      <c r="E11" s="21"/>
      <c r="F11" s="35"/>
      <c r="G11" s="29"/>
      <c r="H11" s="35"/>
      <c r="I11" s="18" t="s">
        <v>353</v>
      </c>
      <c r="J11" s="19"/>
      <c r="K11" s="19"/>
      <c r="L11" s="19"/>
      <c r="M11" s="19"/>
      <c r="N11" s="26"/>
    </row>
    <row r="12" ht="16.5" spans="1:14">
      <c r="A12" s="22" t="s">
        <v>354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7" sqref="I1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326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356</v>
      </c>
      <c r="H2" s="4" t="s">
        <v>357</v>
      </c>
      <c r="I2" s="4" t="s">
        <v>358</v>
      </c>
      <c r="J2" s="4" t="s">
        <v>359</v>
      </c>
      <c r="K2" s="5" t="s">
        <v>332</v>
      </c>
      <c r="L2" s="5" t="s">
        <v>303</v>
      </c>
    </row>
    <row r="3" ht="18.75" spans="1:12">
      <c r="A3" s="27" t="s">
        <v>334</v>
      </c>
      <c r="B3" s="16" t="s">
        <v>306</v>
      </c>
      <c r="C3" s="28">
        <v>24103480</v>
      </c>
      <c r="D3" s="12" t="s">
        <v>304</v>
      </c>
      <c r="E3" s="12" t="s">
        <v>121</v>
      </c>
      <c r="F3" s="13" t="s">
        <v>305</v>
      </c>
      <c r="G3" s="9" t="s">
        <v>360</v>
      </c>
      <c r="H3" s="9" t="s">
        <v>361</v>
      </c>
      <c r="I3" s="9"/>
      <c r="J3" s="9"/>
      <c r="K3" s="30" t="s">
        <v>362</v>
      </c>
      <c r="L3" s="9" t="s">
        <v>307</v>
      </c>
    </row>
    <row r="4" ht="18.75" spans="1:12">
      <c r="A4" s="27" t="s">
        <v>334</v>
      </c>
      <c r="B4" s="16" t="s">
        <v>306</v>
      </c>
      <c r="C4" s="28">
        <v>24103461</v>
      </c>
      <c r="D4" s="12" t="s">
        <v>304</v>
      </c>
      <c r="E4" s="12" t="s">
        <v>308</v>
      </c>
      <c r="F4" s="13" t="s">
        <v>305</v>
      </c>
      <c r="G4" s="9" t="s">
        <v>360</v>
      </c>
      <c r="H4" s="9" t="s">
        <v>361</v>
      </c>
      <c r="I4" s="9"/>
      <c r="J4" s="9"/>
      <c r="K4" s="30" t="s">
        <v>362</v>
      </c>
      <c r="L4" s="9" t="s">
        <v>307</v>
      </c>
    </row>
    <row r="5" ht="18.75" spans="1:12">
      <c r="A5" s="27" t="s">
        <v>334</v>
      </c>
      <c r="B5" s="16" t="s">
        <v>306</v>
      </c>
      <c r="C5" s="28">
        <v>24103457</v>
      </c>
      <c r="D5" s="12" t="s">
        <v>304</v>
      </c>
      <c r="E5" s="12" t="s">
        <v>309</v>
      </c>
      <c r="F5" s="13" t="s">
        <v>305</v>
      </c>
      <c r="G5" s="9" t="s">
        <v>360</v>
      </c>
      <c r="H5" s="9" t="s">
        <v>361</v>
      </c>
      <c r="I5" s="9"/>
      <c r="J5" s="9"/>
      <c r="K5" s="30" t="s">
        <v>362</v>
      </c>
      <c r="L5" s="9" t="s">
        <v>307</v>
      </c>
    </row>
    <row r="6" ht="18.75" spans="1:12">
      <c r="A6" s="27" t="s">
        <v>334</v>
      </c>
      <c r="B6" s="16" t="s">
        <v>306</v>
      </c>
      <c r="C6" s="28">
        <v>24103497</v>
      </c>
      <c r="D6" s="12" t="s">
        <v>304</v>
      </c>
      <c r="E6" s="16" t="s">
        <v>118</v>
      </c>
      <c r="F6" s="13" t="s">
        <v>305</v>
      </c>
      <c r="G6" s="9" t="s">
        <v>360</v>
      </c>
      <c r="H6" s="9" t="s">
        <v>361</v>
      </c>
      <c r="I6" s="9"/>
      <c r="J6" s="9"/>
      <c r="K6" s="30" t="s">
        <v>362</v>
      </c>
      <c r="L6" s="9" t="s">
        <v>307</v>
      </c>
    </row>
    <row r="7" ht="18.75" spans="1:12">
      <c r="A7" s="27" t="s">
        <v>334</v>
      </c>
      <c r="B7" s="16" t="s">
        <v>306</v>
      </c>
      <c r="C7" s="28">
        <v>24103458</v>
      </c>
      <c r="D7" s="12" t="s">
        <v>304</v>
      </c>
      <c r="E7" s="16" t="s">
        <v>120</v>
      </c>
      <c r="F7" s="13" t="s">
        <v>305</v>
      </c>
      <c r="G7" s="9" t="s">
        <v>360</v>
      </c>
      <c r="H7" s="9" t="s">
        <v>361</v>
      </c>
      <c r="I7" s="10"/>
      <c r="J7" s="10"/>
      <c r="K7" s="30" t="s">
        <v>362</v>
      </c>
      <c r="L7" s="9" t="s">
        <v>307</v>
      </c>
    </row>
    <row r="8" ht="18.75" spans="1:12">
      <c r="A8" s="27" t="s">
        <v>334</v>
      </c>
      <c r="B8" s="16" t="s">
        <v>306</v>
      </c>
      <c r="C8" s="28">
        <v>24110398</v>
      </c>
      <c r="D8" s="12" t="s">
        <v>304</v>
      </c>
      <c r="E8" s="16" t="s">
        <v>310</v>
      </c>
      <c r="F8" s="13" t="s">
        <v>305</v>
      </c>
      <c r="G8" s="9" t="s">
        <v>360</v>
      </c>
      <c r="H8" s="9" t="s">
        <v>361</v>
      </c>
      <c r="I8" s="10"/>
      <c r="J8" s="10"/>
      <c r="K8" s="30" t="s">
        <v>362</v>
      </c>
      <c r="L8" s="9" t="s">
        <v>307</v>
      </c>
    </row>
    <row r="9" ht="18.75" spans="1:12">
      <c r="A9" s="27" t="s">
        <v>334</v>
      </c>
      <c r="B9" s="16" t="s">
        <v>306</v>
      </c>
      <c r="C9" s="28">
        <v>24103467</v>
      </c>
      <c r="D9" s="12" t="s">
        <v>304</v>
      </c>
      <c r="E9" s="16" t="s">
        <v>311</v>
      </c>
      <c r="F9" s="13" t="s">
        <v>305</v>
      </c>
      <c r="G9" s="9" t="s">
        <v>360</v>
      </c>
      <c r="H9" s="9" t="s">
        <v>361</v>
      </c>
      <c r="I9" s="10"/>
      <c r="J9" s="10"/>
      <c r="K9" s="30" t="s">
        <v>362</v>
      </c>
      <c r="L9" s="9" t="s">
        <v>307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363</v>
      </c>
      <c r="B11" s="19"/>
      <c r="C11" s="19"/>
      <c r="D11" s="19"/>
      <c r="E11" s="20"/>
      <c r="F11" s="21"/>
      <c r="G11" s="29"/>
      <c r="H11" s="18" t="s">
        <v>364</v>
      </c>
      <c r="I11" s="19"/>
      <c r="J11" s="19"/>
      <c r="K11" s="19"/>
      <c r="L11" s="26"/>
    </row>
    <row r="12" ht="16.5" spans="1:12">
      <c r="A12" s="22" t="s">
        <v>365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333</v>
      </c>
      <c r="D2" s="5" t="s">
        <v>292</v>
      </c>
      <c r="E2" s="5" t="s">
        <v>293</v>
      </c>
      <c r="F2" s="4" t="s">
        <v>367</v>
      </c>
      <c r="G2" s="4" t="s">
        <v>317</v>
      </c>
      <c r="H2" s="6" t="s">
        <v>318</v>
      </c>
      <c r="I2" s="24" t="s">
        <v>320</v>
      </c>
    </row>
    <row r="3" s="1" customFormat="1" ht="16.5" spans="1:9">
      <c r="A3" s="4"/>
      <c r="B3" s="7"/>
      <c r="C3" s="7"/>
      <c r="D3" s="7"/>
      <c r="E3" s="7"/>
      <c r="F3" s="4" t="s">
        <v>368</v>
      </c>
      <c r="G3" s="4" t="s">
        <v>321</v>
      </c>
      <c r="H3" s="8"/>
      <c r="I3" s="25"/>
    </row>
    <row r="4" ht="20" customHeight="1" spans="1:9">
      <c r="A4" s="9">
        <v>1</v>
      </c>
      <c r="B4" s="10" t="s">
        <v>336</v>
      </c>
      <c r="C4" s="11" t="s">
        <v>369</v>
      </c>
      <c r="D4" s="12" t="s">
        <v>121</v>
      </c>
      <c r="E4" s="13" t="s">
        <v>305</v>
      </c>
      <c r="F4" s="14">
        <v>-0.02</v>
      </c>
      <c r="G4" s="14">
        <v>-0.03</v>
      </c>
      <c r="H4" s="9"/>
      <c r="I4" s="9" t="s">
        <v>307</v>
      </c>
    </row>
    <row r="5" ht="20" customHeight="1" spans="1:9">
      <c r="A5" s="9">
        <v>2</v>
      </c>
      <c r="B5" s="10" t="s">
        <v>336</v>
      </c>
      <c r="C5" s="11" t="s">
        <v>369</v>
      </c>
      <c r="D5" s="12" t="s">
        <v>308</v>
      </c>
      <c r="E5" s="13" t="s">
        <v>305</v>
      </c>
      <c r="F5" s="15">
        <v>-0.03</v>
      </c>
      <c r="G5" s="14">
        <v>-0.03</v>
      </c>
      <c r="H5" s="9"/>
      <c r="I5" s="9" t="s">
        <v>307</v>
      </c>
    </row>
    <row r="6" ht="20" customHeight="1" spans="1:9">
      <c r="A6" s="9">
        <v>3</v>
      </c>
      <c r="B6" s="10" t="s">
        <v>336</v>
      </c>
      <c r="C6" s="11" t="s">
        <v>369</v>
      </c>
      <c r="D6" s="12" t="s">
        <v>309</v>
      </c>
      <c r="E6" s="13" t="s">
        <v>305</v>
      </c>
      <c r="F6" s="14">
        <v>-0.04</v>
      </c>
      <c r="G6" s="14">
        <v>-0.03</v>
      </c>
      <c r="H6" s="9"/>
      <c r="I6" s="9" t="s">
        <v>307</v>
      </c>
    </row>
    <row r="7" ht="20" customHeight="1" spans="1:9">
      <c r="A7" s="9">
        <v>4</v>
      </c>
      <c r="B7" s="10" t="s">
        <v>336</v>
      </c>
      <c r="C7" s="11" t="s">
        <v>369</v>
      </c>
      <c r="D7" s="16" t="s">
        <v>118</v>
      </c>
      <c r="E7" s="13" t="s">
        <v>305</v>
      </c>
      <c r="F7" s="17">
        <v>-0.02</v>
      </c>
      <c r="G7" s="14">
        <v>-0.04</v>
      </c>
      <c r="H7" s="9"/>
      <c r="I7" s="9" t="s">
        <v>307</v>
      </c>
    </row>
    <row r="8" ht="20" customHeight="1" spans="1:9">
      <c r="A8" s="9">
        <v>5</v>
      </c>
      <c r="B8" s="10" t="s">
        <v>336</v>
      </c>
      <c r="C8" s="11" t="s">
        <v>369</v>
      </c>
      <c r="D8" s="16" t="s">
        <v>120</v>
      </c>
      <c r="E8" s="13" t="s">
        <v>305</v>
      </c>
      <c r="F8" s="14">
        <v>-0.04</v>
      </c>
      <c r="G8" s="14">
        <v>-0.03</v>
      </c>
      <c r="H8" s="9"/>
      <c r="I8" s="9" t="s">
        <v>307</v>
      </c>
    </row>
    <row r="9" ht="20" customHeight="1" spans="1:9">
      <c r="A9" s="9">
        <v>6</v>
      </c>
      <c r="B9" s="10" t="s">
        <v>336</v>
      </c>
      <c r="C9" s="11" t="s">
        <v>369</v>
      </c>
      <c r="D9" s="16" t="s">
        <v>310</v>
      </c>
      <c r="E9" s="13" t="s">
        <v>305</v>
      </c>
      <c r="F9" s="14">
        <v>-0.02</v>
      </c>
      <c r="G9" s="14">
        <v>-0.03</v>
      </c>
      <c r="H9" s="10"/>
      <c r="I9" s="9" t="s">
        <v>307</v>
      </c>
    </row>
    <row r="10" ht="20" customHeight="1" spans="1:9">
      <c r="A10" s="9">
        <v>7</v>
      </c>
      <c r="B10" s="10" t="s">
        <v>336</v>
      </c>
      <c r="C10" s="11" t="s">
        <v>369</v>
      </c>
      <c r="D10" s="16" t="s">
        <v>311</v>
      </c>
      <c r="E10" s="13" t="s">
        <v>305</v>
      </c>
      <c r="F10" s="14">
        <v>-0.04</v>
      </c>
      <c r="G10" s="14">
        <v>-0.03</v>
      </c>
      <c r="H10" s="10"/>
      <c r="I10" s="9" t="s">
        <v>307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370</v>
      </c>
      <c r="B12" s="19"/>
      <c r="C12" s="19"/>
      <c r="D12" s="20"/>
      <c r="E12" s="21"/>
      <c r="F12" s="18" t="s">
        <v>371</v>
      </c>
      <c r="G12" s="19"/>
      <c r="H12" s="20"/>
      <c r="I12" s="26"/>
    </row>
    <row r="13" ht="16.5" spans="1:9">
      <c r="A13" s="22" t="s">
        <v>372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7" t="s">
        <v>35</v>
      </c>
      <c r="C2" s="458"/>
      <c r="D2" s="458"/>
      <c r="E2" s="458"/>
      <c r="F2" s="458"/>
      <c r="G2" s="458"/>
      <c r="H2" s="458"/>
      <c r="I2" s="472"/>
    </row>
    <row r="3" ht="27.95" customHeight="1" spans="2:9">
      <c r="B3" s="459"/>
      <c r="C3" s="460"/>
      <c r="D3" s="461" t="s">
        <v>36</v>
      </c>
      <c r="E3" s="462"/>
      <c r="F3" s="463" t="s">
        <v>37</v>
      </c>
      <c r="G3" s="464"/>
      <c r="H3" s="461" t="s">
        <v>38</v>
      </c>
      <c r="I3" s="473"/>
    </row>
    <row r="4" ht="27.95" customHeight="1" spans="2:9">
      <c r="B4" s="459" t="s">
        <v>39</v>
      </c>
      <c r="C4" s="460" t="s">
        <v>40</v>
      </c>
      <c r="D4" s="460" t="s">
        <v>41</v>
      </c>
      <c r="E4" s="460" t="s">
        <v>42</v>
      </c>
      <c r="F4" s="465" t="s">
        <v>41</v>
      </c>
      <c r="G4" s="465" t="s">
        <v>42</v>
      </c>
      <c r="H4" s="460" t="s">
        <v>41</v>
      </c>
      <c r="I4" s="474" t="s">
        <v>42</v>
      </c>
    </row>
    <row r="5" ht="27.95" customHeight="1" spans="2:9">
      <c r="B5" s="466" t="s">
        <v>43</v>
      </c>
      <c r="C5" s="10">
        <v>13</v>
      </c>
      <c r="D5" s="10">
        <v>0</v>
      </c>
      <c r="E5" s="10">
        <v>1</v>
      </c>
      <c r="F5" s="467">
        <v>0</v>
      </c>
      <c r="G5" s="467">
        <v>1</v>
      </c>
      <c r="H5" s="10">
        <v>1</v>
      </c>
      <c r="I5" s="475">
        <v>2</v>
      </c>
    </row>
    <row r="6" ht="27.95" customHeight="1" spans="2:9">
      <c r="B6" s="466" t="s">
        <v>44</v>
      </c>
      <c r="C6" s="10">
        <v>20</v>
      </c>
      <c r="D6" s="10">
        <v>0</v>
      </c>
      <c r="E6" s="10">
        <v>1</v>
      </c>
      <c r="F6" s="467">
        <v>1</v>
      </c>
      <c r="G6" s="467">
        <v>2</v>
      </c>
      <c r="H6" s="10">
        <v>2</v>
      </c>
      <c r="I6" s="475">
        <v>3</v>
      </c>
    </row>
    <row r="7" ht="27.95" customHeight="1" spans="2:9">
      <c r="B7" s="466" t="s">
        <v>45</v>
      </c>
      <c r="C7" s="10">
        <v>32</v>
      </c>
      <c r="D7" s="10">
        <v>0</v>
      </c>
      <c r="E7" s="10">
        <v>1</v>
      </c>
      <c r="F7" s="467">
        <v>2</v>
      </c>
      <c r="G7" s="467">
        <v>3</v>
      </c>
      <c r="H7" s="10">
        <v>3</v>
      </c>
      <c r="I7" s="475">
        <v>4</v>
      </c>
    </row>
    <row r="8" ht="27.95" customHeight="1" spans="2:9">
      <c r="B8" s="466" t="s">
        <v>46</v>
      </c>
      <c r="C8" s="10">
        <v>50</v>
      </c>
      <c r="D8" s="10">
        <v>1</v>
      </c>
      <c r="E8" s="10">
        <v>2</v>
      </c>
      <c r="F8" s="467">
        <v>3</v>
      </c>
      <c r="G8" s="467">
        <v>4</v>
      </c>
      <c r="H8" s="10">
        <v>5</v>
      </c>
      <c r="I8" s="475">
        <v>6</v>
      </c>
    </row>
    <row r="9" ht="27.95" customHeight="1" spans="2:9">
      <c r="B9" s="466" t="s">
        <v>47</v>
      </c>
      <c r="C9" s="10">
        <v>80</v>
      </c>
      <c r="D9" s="10">
        <v>2</v>
      </c>
      <c r="E9" s="10">
        <v>3</v>
      </c>
      <c r="F9" s="467">
        <v>5</v>
      </c>
      <c r="G9" s="467">
        <v>6</v>
      </c>
      <c r="H9" s="10">
        <v>7</v>
      </c>
      <c r="I9" s="475">
        <v>8</v>
      </c>
    </row>
    <row r="10" ht="27.95" customHeight="1" spans="2:9">
      <c r="B10" s="466" t="s">
        <v>48</v>
      </c>
      <c r="C10" s="10">
        <v>125</v>
      </c>
      <c r="D10" s="10">
        <v>3</v>
      </c>
      <c r="E10" s="10">
        <v>4</v>
      </c>
      <c r="F10" s="467">
        <v>7</v>
      </c>
      <c r="G10" s="467">
        <v>8</v>
      </c>
      <c r="H10" s="10">
        <v>10</v>
      </c>
      <c r="I10" s="475">
        <v>11</v>
      </c>
    </row>
    <row r="11" ht="27.95" customHeight="1" spans="2:9">
      <c r="B11" s="466" t="s">
        <v>49</v>
      </c>
      <c r="C11" s="10">
        <v>200</v>
      </c>
      <c r="D11" s="10">
        <v>5</v>
      </c>
      <c r="E11" s="10">
        <v>6</v>
      </c>
      <c r="F11" s="467">
        <v>10</v>
      </c>
      <c r="G11" s="467">
        <v>11</v>
      </c>
      <c r="H11" s="10">
        <v>14</v>
      </c>
      <c r="I11" s="475">
        <v>15</v>
      </c>
    </row>
    <row r="12" ht="27.95" customHeight="1" spans="2:9">
      <c r="B12" s="468" t="s">
        <v>50</v>
      </c>
      <c r="C12" s="469">
        <v>315</v>
      </c>
      <c r="D12" s="469">
        <v>7</v>
      </c>
      <c r="E12" s="469">
        <v>8</v>
      </c>
      <c r="F12" s="470">
        <v>14</v>
      </c>
      <c r="G12" s="470">
        <v>15</v>
      </c>
      <c r="H12" s="469">
        <v>21</v>
      </c>
      <c r="I12" s="476">
        <v>22</v>
      </c>
    </row>
    <row r="14" spans="2:4">
      <c r="B14" s="471" t="s">
        <v>51</v>
      </c>
      <c r="C14" s="471"/>
      <c r="D14" s="4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topLeftCell="A18" workbookViewId="0">
      <selection activeCell="A34" sqref="A34:K34"/>
    </sheetView>
  </sheetViews>
  <sheetFormatPr defaultColWidth="10.375" defaultRowHeight="16.5" customHeight="1"/>
  <cols>
    <col min="1" max="1" width="11.125" style="281" customWidth="1"/>
    <col min="2" max="9" width="10.375" style="281"/>
    <col min="10" max="10" width="8.875" style="281" customWidth="1"/>
    <col min="11" max="11" width="12" style="281" customWidth="1"/>
    <col min="12" max="16384" width="10.375" style="281"/>
  </cols>
  <sheetData>
    <row r="1" ht="21" spans="1:11">
      <c r="A1" s="391" t="s">
        <v>52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ht="15" spans="1:11">
      <c r="A2" s="282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285" t="s">
        <v>57</v>
      </c>
      <c r="I2" s="358" t="s">
        <v>56</v>
      </c>
      <c r="J2" s="358"/>
      <c r="K2" s="359"/>
    </row>
    <row r="3" ht="14.25" spans="1:11">
      <c r="A3" s="286" t="s">
        <v>58</v>
      </c>
      <c r="B3" s="287"/>
      <c r="C3" s="288"/>
      <c r="D3" s="289" t="s">
        <v>59</v>
      </c>
      <c r="E3" s="290"/>
      <c r="F3" s="290"/>
      <c r="G3" s="291"/>
      <c r="H3" s="289" t="s">
        <v>60</v>
      </c>
      <c r="I3" s="290"/>
      <c r="J3" s="290"/>
      <c r="K3" s="291"/>
    </row>
    <row r="4" ht="18" customHeight="1" spans="1:11">
      <c r="A4" s="292" t="s">
        <v>61</v>
      </c>
      <c r="B4" s="293" t="s">
        <v>62</v>
      </c>
      <c r="C4" s="294"/>
      <c r="D4" s="292" t="s">
        <v>63</v>
      </c>
      <c r="E4" s="295"/>
      <c r="F4" s="296">
        <v>45657</v>
      </c>
      <c r="G4" s="297"/>
      <c r="H4" s="292" t="s">
        <v>64</v>
      </c>
      <c r="I4" s="295"/>
      <c r="J4" s="137" t="s">
        <v>65</v>
      </c>
      <c r="K4" s="138" t="s">
        <v>66</v>
      </c>
    </row>
    <row r="5" ht="14.25" spans="1:11">
      <c r="A5" s="298" t="s">
        <v>67</v>
      </c>
      <c r="B5" s="137" t="s">
        <v>68</v>
      </c>
      <c r="C5" s="138"/>
      <c r="D5" s="292" t="s">
        <v>69</v>
      </c>
      <c r="E5" s="295"/>
      <c r="F5" s="296">
        <v>45645</v>
      </c>
      <c r="G5" s="297"/>
      <c r="H5" s="292" t="s">
        <v>70</v>
      </c>
      <c r="I5" s="295"/>
      <c r="J5" s="137" t="s">
        <v>65</v>
      </c>
      <c r="K5" s="138" t="s">
        <v>66</v>
      </c>
    </row>
    <row r="6" ht="14.25" spans="1:11">
      <c r="A6" s="292" t="s">
        <v>71</v>
      </c>
      <c r="B6" s="299" t="s">
        <v>72</v>
      </c>
      <c r="C6" s="300">
        <v>6</v>
      </c>
      <c r="D6" s="298" t="s">
        <v>73</v>
      </c>
      <c r="E6" s="301"/>
      <c r="F6" s="296">
        <v>45301</v>
      </c>
      <c r="G6" s="297"/>
      <c r="H6" s="292" t="s">
        <v>74</v>
      </c>
      <c r="I6" s="295"/>
      <c r="J6" s="137" t="s">
        <v>65</v>
      </c>
      <c r="K6" s="138" t="s">
        <v>66</v>
      </c>
    </row>
    <row r="7" ht="14.25" spans="1:11">
      <c r="A7" s="292" t="s">
        <v>75</v>
      </c>
      <c r="B7" s="302">
        <v>17916</v>
      </c>
      <c r="C7" s="303"/>
      <c r="D7" s="298" t="s">
        <v>76</v>
      </c>
      <c r="E7" s="304"/>
      <c r="F7" s="296">
        <v>45306</v>
      </c>
      <c r="G7" s="297"/>
      <c r="H7" s="292" t="s">
        <v>77</v>
      </c>
      <c r="I7" s="295"/>
      <c r="J7" s="137" t="s">
        <v>65</v>
      </c>
      <c r="K7" s="138" t="s">
        <v>66</v>
      </c>
    </row>
    <row r="8" ht="15" spans="1:11">
      <c r="A8" s="305" t="s">
        <v>78</v>
      </c>
      <c r="B8" s="306" t="s">
        <v>79</v>
      </c>
      <c r="C8" s="307"/>
      <c r="D8" s="308" t="s">
        <v>80</v>
      </c>
      <c r="E8" s="309"/>
      <c r="F8" s="310">
        <v>45309</v>
      </c>
      <c r="G8" s="311"/>
      <c r="H8" s="308" t="s">
        <v>81</v>
      </c>
      <c r="I8" s="309"/>
      <c r="J8" s="328" t="s">
        <v>65</v>
      </c>
      <c r="K8" s="360" t="s">
        <v>66</v>
      </c>
    </row>
    <row r="9" ht="15" spans="1:11">
      <c r="A9" s="392" t="s">
        <v>82</v>
      </c>
      <c r="B9" s="393"/>
      <c r="C9" s="393"/>
      <c r="D9" s="394"/>
      <c r="E9" s="394"/>
      <c r="F9" s="394"/>
      <c r="G9" s="394"/>
      <c r="H9" s="394"/>
      <c r="I9" s="394"/>
      <c r="J9" s="394"/>
      <c r="K9" s="439"/>
    </row>
    <row r="10" ht="15" spans="1:11">
      <c r="A10" s="395" t="s">
        <v>83</v>
      </c>
      <c r="B10" s="396"/>
      <c r="C10" s="396"/>
      <c r="D10" s="396"/>
      <c r="E10" s="396"/>
      <c r="F10" s="396"/>
      <c r="G10" s="396"/>
      <c r="H10" s="396"/>
      <c r="I10" s="396"/>
      <c r="J10" s="396"/>
      <c r="K10" s="440"/>
    </row>
    <row r="11" ht="14.25" spans="1:11">
      <c r="A11" s="397" t="s">
        <v>84</v>
      </c>
      <c r="B11" s="398" t="s">
        <v>85</v>
      </c>
      <c r="C11" s="399" t="s">
        <v>86</v>
      </c>
      <c r="D11" s="400"/>
      <c r="E11" s="401" t="s">
        <v>87</v>
      </c>
      <c r="F11" s="398" t="s">
        <v>85</v>
      </c>
      <c r="G11" s="399" t="s">
        <v>86</v>
      </c>
      <c r="H11" s="399" t="s">
        <v>88</v>
      </c>
      <c r="I11" s="401" t="s">
        <v>89</v>
      </c>
      <c r="J11" s="398" t="s">
        <v>85</v>
      </c>
      <c r="K11" s="441" t="s">
        <v>86</v>
      </c>
    </row>
    <row r="12" ht="14.25" spans="1:11">
      <c r="A12" s="298" t="s">
        <v>90</v>
      </c>
      <c r="B12" s="318" t="s">
        <v>85</v>
      </c>
      <c r="C12" s="137" t="s">
        <v>86</v>
      </c>
      <c r="D12" s="304"/>
      <c r="E12" s="301" t="s">
        <v>91</v>
      </c>
      <c r="F12" s="318" t="s">
        <v>85</v>
      </c>
      <c r="G12" s="137" t="s">
        <v>86</v>
      </c>
      <c r="H12" s="137" t="s">
        <v>88</v>
      </c>
      <c r="I12" s="301" t="s">
        <v>92</v>
      </c>
      <c r="J12" s="318" t="s">
        <v>85</v>
      </c>
      <c r="K12" s="138" t="s">
        <v>86</v>
      </c>
    </row>
    <row r="13" ht="14.25" spans="1:11">
      <c r="A13" s="298" t="s">
        <v>93</v>
      </c>
      <c r="B13" s="318" t="s">
        <v>85</v>
      </c>
      <c r="C13" s="137" t="s">
        <v>86</v>
      </c>
      <c r="D13" s="304"/>
      <c r="E13" s="301" t="s">
        <v>94</v>
      </c>
      <c r="F13" s="137" t="s">
        <v>95</v>
      </c>
      <c r="G13" s="137" t="s">
        <v>96</v>
      </c>
      <c r="H13" s="137" t="s">
        <v>88</v>
      </c>
      <c r="I13" s="301" t="s">
        <v>97</v>
      </c>
      <c r="J13" s="318" t="s">
        <v>85</v>
      </c>
      <c r="K13" s="138" t="s">
        <v>86</v>
      </c>
    </row>
    <row r="14" ht="15" spans="1:11">
      <c r="A14" s="308" t="s">
        <v>98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62"/>
    </row>
    <row r="15" ht="15" spans="1:11">
      <c r="A15" s="395" t="s">
        <v>99</v>
      </c>
      <c r="B15" s="396"/>
      <c r="C15" s="396"/>
      <c r="D15" s="396"/>
      <c r="E15" s="396"/>
      <c r="F15" s="396"/>
      <c r="G15" s="396"/>
      <c r="H15" s="396"/>
      <c r="I15" s="396"/>
      <c r="J15" s="396"/>
      <c r="K15" s="440"/>
    </row>
    <row r="16" ht="14.25" spans="1:11">
      <c r="A16" s="402" t="s">
        <v>100</v>
      </c>
      <c r="B16" s="399" t="s">
        <v>95</v>
      </c>
      <c r="C16" s="399" t="s">
        <v>96</v>
      </c>
      <c r="D16" s="403"/>
      <c r="E16" s="404" t="s">
        <v>101</v>
      </c>
      <c r="F16" s="399" t="s">
        <v>95</v>
      </c>
      <c r="G16" s="399" t="s">
        <v>96</v>
      </c>
      <c r="H16" s="405"/>
      <c r="I16" s="404" t="s">
        <v>102</v>
      </c>
      <c r="J16" s="399" t="s">
        <v>95</v>
      </c>
      <c r="K16" s="441" t="s">
        <v>96</v>
      </c>
    </row>
    <row r="17" customHeight="1" spans="1:22">
      <c r="A17" s="335" t="s">
        <v>103</v>
      </c>
      <c r="B17" s="137" t="s">
        <v>95</v>
      </c>
      <c r="C17" s="137" t="s">
        <v>96</v>
      </c>
      <c r="D17" s="406"/>
      <c r="E17" s="336" t="s">
        <v>104</v>
      </c>
      <c r="F17" s="137" t="s">
        <v>95</v>
      </c>
      <c r="G17" s="137" t="s">
        <v>96</v>
      </c>
      <c r="H17" s="407"/>
      <c r="I17" s="336" t="s">
        <v>105</v>
      </c>
      <c r="J17" s="137" t="s">
        <v>95</v>
      </c>
      <c r="K17" s="138" t="s">
        <v>96</v>
      </c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</row>
    <row r="18" ht="18" customHeight="1" spans="1:11">
      <c r="A18" s="408" t="s">
        <v>106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43"/>
    </row>
    <row r="19" s="390" customFormat="1" ht="18" customHeight="1" spans="1:11">
      <c r="A19" s="395" t="s">
        <v>107</v>
      </c>
      <c r="B19" s="396"/>
      <c r="C19" s="396"/>
      <c r="D19" s="396"/>
      <c r="E19" s="396"/>
      <c r="F19" s="396"/>
      <c r="G19" s="396"/>
      <c r="H19" s="396"/>
      <c r="I19" s="396"/>
      <c r="J19" s="396"/>
      <c r="K19" s="440"/>
    </row>
    <row r="20" customHeight="1" spans="1:11">
      <c r="A20" s="410" t="s">
        <v>108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44"/>
    </row>
    <row r="21" ht="21.75" customHeight="1" spans="1:11">
      <c r="A21" s="412" t="s">
        <v>109</v>
      </c>
      <c r="B21" s="413"/>
      <c r="C21" s="413" t="s">
        <v>110</v>
      </c>
      <c r="D21" s="413" t="s">
        <v>111</v>
      </c>
      <c r="E21" s="413" t="s">
        <v>112</v>
      </c>
      <c r="F21" s="413" t="s">
        <v>113</v>
      </c>
      <c r="G21" s="413" t="s">
        <v>114</v>
      </c>
      <c r="H21" s="413" t="s">
        <v>115</v>
      </c>
      <c r="I21" s="413" t="s">
        <v>116</v>
      </c>
      <c r="J21" s="336"/>
      <c r="K21" s="370" t="s">
        <v>117</v>
      </c>
    </row>
    <row r="22" ht="23" customHeight="1" spans="1:11">
      <c r="A22" s="414" t="s">
        <v>118</v>
      </c>
      <c r="B22" s="415"/>
      <c r="C22" s="415"/>
      <c r="D22" s="415" t="s">
        <v>95</v>
      </c>
      <c r="E22" s="415" t="s">
        <v>95</v>
      </c>
      <c r="F22" s="415" t="s">
        <v>95</v>
      </c>
      <c r="G22" s="415" t="s">
        <v>95</v>
      </c>
      <c r="H22" s="415" t="s">
        <v>95</v>
      </c>
      <c r="I22" s="415" t="s">
        <v>95</v>
      </c>
      <c r="J22" s="415"/>
      <c r="K22" s="445"/>
    </row>
    <row r="23" ht="23" customHeight="1" spans="1:11">
      <c r="A23" s="414" t="s">
        <v>119</v>
      </c>
      <c r="B23" s="415"/>
      <c r="C23" s="415"/>
      <c r="D23" s="415" t="s">
        <v>95</v>
      </c>
      <c r="E23" s="415" t="s">
        <v>95</v>
      </c>
      <c r="F23" s="415" t="s">
        <v>95</v>
      </c>
      <c r="G23" s="415" t="s">
        <v>95</v>
      </c>
      <c r="H23" s="415" t="s">
        <v>95</v>
      </c>
      <c r="I23" s="415" t="s">
        <v>95</v>
      </c>
      <c r="J23" s="415"/>
      <c r="K23" s="446"/>
    </row>
    <row r="24" ht="23" customHeight="1" spans="1:11">
      <c r="A24" s="414" t="s">
        <v>120</v>
      </c>
      <c r="B24" s="415"/>
      <c r="C24" s="415"/>
      <c r="D24" s="415" t="s">
        <v>95</v>
      </c>
      <c r="E24" s="415" t="s">
        <v>95</v>
      </c>
      <c r="F24" s="415" t="s">
        <v>95</v>
      </c>
      <c r="G24" s="415" t="s">
        <v>95</v>
      </c>
      <c r="H24" s="415" t="s">
        <v>95</v>
      </c>
      <c r="I24" s="415" t="s">
        <v>95</v>
      </c>
      <c r="J24" s="415"/>
      <c r="K24" s="446"/>
    </row>
    <row r="25" ht="23" customHeight="1" spans="1:11">
      <c r="A25" s="414" t="s">
        <v>121</v>
      </c>
      <c r="B25" s="415"/>
      <c r="C25" s="415"/>
      <c r="D25" s="415" t="s">
        <v>95</v>
      </c>
      <c r="E25" s="415" t="s">
        <v>95</v>
      </c>
      <c r="F25" s="415" t="s">
        <v>95</v>
      </c>
      <c r="G25" s="415" t="s">
        <v>95</v>
      </c>
      <c r="H25" s="415" t="s">
        <v>95</v>
      </c>
      <c r="I25" s="415" t="s">
        <v>95</v>
      </c>
      <c r="J25" s="415"/>
      <c r="K25" s="446"/>
    </row>
    <row r="26" ht="23" customHeight="1" spans="1:11">
      <c r="A26" s="416"/>
      <c r="B26" s="415"/>
      <c r="C26" s="415"/>
      <c r="D26" s="415"/>
      <c r="E26" s="415"/>
      <c r="F26" s="415"/>
      <c r="G26" s="415"/>
      <c r="H26" s="415"/>
      <c r="I26" s="415"/>
      <c r="J26" s="415"/>
      <c r="K26" s="446"/>
    </row>
    <row r="27" ht="18" customHeight="1" spans="1:11">
      <c r="A27" s="417" t="s">
        <v>122</v>
      </c>
      <c r="B27" s="418"/>
      <c r="C27" s="418"/>
      <c r="D27" s="418"/>
      <c r="E27" s="418"/>
      <c r="F27" s="418"/>
      <c r="G27" s="418"/>
      <c r="H27" s="418"/>
      <c r="I27" s="418"/>
      <c r="J27" s="418"/>
      <c r="K27" s="447"/>
    </row>
    <row r="28" ht="18.75" customHeight="1" spans="1:11">
      <c r="A28" s="419"/>
      <c r="B28" s="420"/>
      <c r="C28" s="420"/>
      <c r="D28" s="420"/>
      <c r="E28" s="420"/>
      <c r="F28" s="420"/>
      <c r="G28" s="420"/>
      <c r="H28" s="420"/>
      <c r="I28" s="420"/>
      <c r="J28" s="420"/>
      <c r="K28" s="448"/>
    </row>
    <row r="29" ht="18.75" customHeight="1" spans="1:11">
      <c r="A29" s="421"/>
      <c r="B29" s="422"/>
      <c r="C29" s="422"/>
      <c r="D29" s="422"/>
      <c r="E29" s="422"/>
      <c r="F29" s="422"/>
      <c r="G29" s="422"/>
      <c r="H29" s="422"/>
      <c r="I29" s="422"/>
      <c r="J29" s="422"/>
      <c r="K29" s="449"/>
    </row>
    <row r="30" ht="18" customHeight="1" spans="1:11">
      <c r="A30" s="417" t="s">
        <v>123</v>
      </c>
      <c r="B30" s="418"/>
      <c r="C30" s="418"/>
      <c r="D30" s="418"/>
      <c r="E30" s="418"/>
      <c r="F30" s="418"/>
      <c r="G30" s="418"/>
      <c r="H30" s="418"/>
      <c r="I30" s="418"/>
      <c r="J30" s="418"/>
      <c r="K30" s="447"/>
    </row>
    <row r="31" ht="14.25" spans="1:11">
      <c r="A31" s="423" t="s">
        <v>124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50"/>
    </row>
    <row r="32" ht="15" spans="1:11">
      <c r="A32" s="145" t="s">
        <v>125</v>
      </c>
      <c r="B32" s="146"/>
      <c r="C32" s="137" t="s">
        <v>65</v>
      </c>
      <c r="D32" s="137" t="s">
        <v>66</v>
      </c>
      <c r="E32" s="425" t="s">
        <v>126</v>
      </c>
      <c r="F32" s="426"/>
      <c r="G32" s="426"/>
      <c r="H32" s="426"/>
      <c r="I32" s="426"/>
      <c r="J32" s="426"/>
      <c r="K32" s="451"/>
    </row>
    <row r="33" ht="15" spans="1:11">
      <c r="A33" s="427" t="s">
        <v>127</v>
      </c>
      <c r="B33" s="427"/>
      <c r="C33" s="427"/>
      <c r="D33" s="427"/>
      <c r="E33" s="427"/>
      <c r="F33" s="427"/>
      <c r="G33" s="427"/>
      <c r="H33" s="427"/>
      <c r="I33" s="427"/>
      <c r="J33" s="427"/>
      <c r="K33" s="427"/>
    </row>
    <row r="34" ht="21" customHeight="1" spans="1:11">
      <c r="A34" s="428" t="s">
        <v>128</v>
      </c>
      <c r="B34" s="429"/>
      <c r="C34" s="429"/>
      <c r="D34" s="429"/>
      <c r="E34" s="429"/>
      <c r="F34" s="429"/>
      <c r="G34" s="429"/>
      <c r="H34" s="429"/>
      <c r="I34" s="429"/>
      <c r="J34" s="429"/>
      <c r="K34" s="452"/>
    </row>
    <row r="35" ht="21" customHeight="1" spans="1:11">
      <c r="A35" s="343" t="s">
        <v>129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73"/>
    </row>
    <row r="36" ht="21" customHeight="1" spans="1:11">
      <c r="A36" s="343" t="s">
        <v>130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73"/>
    </row>
    <row r="37" ht="21" customHeight="1" spans="1:11">
      <c r="A37" s="343"/>
      <c r="B37" s="344"/>
      <c r="C37" s="344"/>
      <c r="D37" s="344"/>
      <c r="E37" s="344"/>
      <c r="F37" s="344"/>
      <c r="G37" s="344"/>
      <c r="H37" s="344"/>
      <c r="I37" s="344"/>
      <c r="J37" s="344"/>
      <c r="K37" s="373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3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3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3"/>
    </row>
    <row r="41" ht="15" spans="1:11">
      <c r="A41" s="338" t="s">
        <v>131</v>
      </c>
      <c r="B41" s="339"/>
      <c r="C41" s="339"/>
      <c r="D41" s="339"/>
      <c r="E41" s="339"/>
      <c r="F41" s="339"/>
      <c r="G41" s="339"/>
      <c r="H41" s="339"/>
      <c r="I41" s="339"/>
      <c r="J41" s="339"/>
      <c r="K41" s="371"/>
    </row>
    <row r="42" ht="15" spans="1:11">
      <c r="A42" s="395" t="s">
        <v>132</v>
      </c>
      <c r="B42" s="396"/>
      <c r="C42" s="396"/>
      <c r="D42" s="396"/>
      <c r="E42" s="396"/>
      <c r="F42" s="396"/>
      <c r="G42" s="396"/>
      <c r="H42" s="396"/>
      <c r="I42" s="396"/>
      <c r="J42" s="396"/>
      <c r="K42" s="440"/>
    </row>
    <row r="43" ht="14.25" spans="1:11">
      <c r="A43" s="402" t="s">
        <v>133</v>
      </c>
      <c r="B43" s="399" t="s">
        <v>95</v>
      </c>
      <c r="C43" s="399" t="s">
        <v>96</v>
      </c>
      <c r="D43" s="399" t="s">
        <v>88</v>
      </c>
      <c r="E43" s="404" t="s">
        <v>134</v>
      </c>
      <c r="F43" s="399" t="s">
        <v>95</v>
      </c>
      <c r="G43" s="399" t="s">
        <v>96</v>
      </c>
      <c r="H43" s="399" t="s">
        <v>88</v>
      </c>
      <c r="I43" s="404" t="s">
        <v>135</v>
      </c>
      <c r="J43" s="399" t="s">
        <v>95</v>
      </c>
      <c r="K43" s="441" t="s">
        <v>96</v>
      </c>
    </row>
    <row r="44" ht="14.25" spans="1:11">
      <c r="A44" s="335" t="s">
        <v>87</v>
      </c>
      <c r="B44" s="137" t="s">
        <v>95</v>
      </c>
      <c r="C44" s="137" t="s">
        <v>96</v>
      </c>
      <c r="D44" s="137" t="s">
        <v>88</v>
      </c>
      <c r="E44" s="336" t="s">
        <v>94</v>
      </c>
      <c r="F44" s="137" t="s">
        <v>95</v>
      </c>
      <c r="G44" s="137" t="s">
        <v>96</v>
      </c>
      <c r="H44" s="137" t="s">
        <v>88</v>
      </c>
      <c r="I44" s="336" t="s">
        <v>105</v>
      </c>
      <c r="J44" s="137" t="s">
        <v>95</v>
      </c>
      <c r="K44" s="138" t="s">
        <v>96</v>
      </c>
    </row>
    <row r="45" ht="15" spans="1:11">
      <c r="A45" s="308" t="s">
        <v>98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62"/>
    </row>
    <row r="46" ht="15" spans="1:11">
      <c r="A46" s="427" t="s">
        <v>136</v>
      </c>
      <c r="B46" s="427"/>
      <c r="C46" s="427"/>
      <c r="D46" s="427"/>
      <c r="E46" s="427"/>
      <c r="F46" s="427"/>
      <c r="G46" s="427"/>
      <c r="H46" s="427"/>
      <c r="I46" s="427"/>
      <c r="J46" s="427"/>
      <c r="K46" s="427"/>
    </row>
    <row r="47" ht="15" spans="1:11">
      <c r="A47" s="428"/>
      <c r="B47" s="429"/>
      <c r="C47" s="429"/>
      <c r="D47" s="429"/>
      <c r="E47" s="429"/>
      <c r="F47" s="429"/>
      <c r="G47" s="429"/>
      <c r="H47" s="429"/>
      <c r="I47" s="429"/>
      <c r="J47" s="429"/>
      <c r="K47" s="452"/>
    </row>
    <row r="48" ht="15" spans="1:11">
      <c r="A48" s="430" t="s">
        <v>137</v>
      </c>
      <c r="B48" s="431" t="s">
        <v>138</v>
      </c>
      <c r="C48" s="431"/>
      <c r="D48" s="432" t="s">
        <v>139</v>
      </c>
      <c r="E48" s="433" t="s">
        <v>140</v>
      </c>
      <c r="F48" s="434" t="s">
        <v>141</v>
      </c>
      <c r="G48" s="435">
        <v>45646</v>
      </c>
      <c r="H48" s="436" t="s">
        <v>142</v>
      </c>
      <c r="I48" s="453"/>
      <c r="J48" s="454" t="s">
        <v>143</v>
      </c>
      <c r="K48" s="455"/>
    </row>
    <row r="49" ht="15" spans="1:11">
      <c r="A49" s="427" t="s">
        <v>144</v>
      </c>
      <c r="B49" s="427"/>
      <c r="C49" s="427"/>
      <c r="D49" s="427"/>
      <c r="E49" s="427"/>
      <c r="F49" s="427"/>
      <c r="G49" s="427"/>
      <c r="H49" s="427"/>
      <c r="I49" s="427"/>
      <c r="J49" s="427"/>
      <c r="K49" s="427"/>
    </row>
    <row r="50" ht="15" spans="1:11">
      <c r="A50" s="437" t="s">
        <v>145</v>
      </c>
      <c r="B50" s="438"/>
      <c r="C50" s="438"/>
      <c r="D50" s="438"/>
      <c r="E50" s="438"/>
      <c r="F50" s="438"/>
      <c r="G50" s="438"/>
      <c r="H50" s="438"/>
      <c r="I50" s="438"/>
      <c r="J50" s="438"/>
      <c r="K50" s="456"/>
    </row>
    <row r="51" ht="15" spans="1:11">
      <c r="A51" s="430" t="s">
        <v>137</v>
      </c>
      <c r="B51" s="431" t="s">
        <v>138</v>
      </c>
      <c r="C51" s="431"/>
      <c r="D51" s="432" t="s">
        <v>139</v>
      </c>
      <c r="E51" s="433" t="s">
        <v>140</v>
      </c>
      <c r="F51" s="434" t="s">
        <v>141</v>
      </c>
      <c r="G51" s="435">
        <v>45646</v>
      </c>
      <c r="H51" s="436" t="s">
        <v>142</v>
      </c>
      <c r="I51" s="453"/>
      <c r="J51" s="454" t="s">
        <v>143</v>
      </c>
      <c r="K51" s="4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N13" sqref="N13"/>
    </sheetView>
  </sheetViews>
  <sheetFormatPr defaultColWidth="9" defaultRowHeight="14.25"/>
  <cols>
    <col min="1" max="1" width="20.75" style="209" customWidth="1"/>
    <col min="2" max="2" width="9" style="209" customWidth="1"/>
    <col min="3" max="4" width="8.5" style="210" customWidth="1"/>
    <col min="5" max="7" width="8.5" style="209" customWidth="1"/>
    <col min="8" max="8" width="10.25" style="209" customWidth="1"/>
    <col min="9" max="9" width="6.5" style="209" customWidth="1"/>
    <col min="10" max="10" width="2.75" style="209" customWidth="1"/>
    <col min="11" max="11" width="9.15833333333333" style="209" customWidth="1"/>
    <col min="12" max="12" width="10.75" style="209" customWidth="1"/>
    <col min="13" max="16" width="9.75" style="209" customWidth="1"/>
    <col min="17" max="17" width="9.75" style="280" customWidth="1"/>
    <col min="18" max="255" width="9" style="209"/>
    <col min="256" max="16384" width="9" style="212"/>
  </cols>
  <sheetData>
    <row r="1" s="209" customFormat="1" ht="29" customHeight="1" spans="1:258">
      <c r="A1" s="272" t="s">
        <v>146</v>
      </c>
      <c r="B1" s="272"/>
      <c r="C1" s="274"/>
      <c r="D1" s="274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385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  <c r="IW1" s="212"/>
      <c r="IX1" s="212"/>
    </row>
    <row r="2" s="209" customFormat="1" ht="20" customHeight="1" spans="1:258">
      <c r="A2" s="217" t="s">
        <v>61</v>
      </c>
      <c r="B2" s="218" t="str">
        <f>首期!B4</f>
        <v>TAJJAN81025</v>
      </c>
      <c r="C2" s="219"/>
      <c r="D2" s="220"/>
      <c r="E2" s="221" t="s">
        <v>67</v>
      </c>
      <c r="F2" s="222" t="str">
        <f>首期!B5</f>
        <v>男式短袖T恤</v>
      </c>
      <c r="G2" s="222"/>
      <c r="H2" s="222"/>
      <c r="I2" s="222"/>
      <c r="J2" s="242"/>
      <c r="K2" s="243" t="s">
        <v>57</v>
      </c>
      <c r="L2" s="244" t="s">
        <v>56</v>
      </c>
      <c r="M2" s="244"/>
      <c r="N2" s="244"/>
      <c r="O2" s="244"/>
      <c r="P2" s="269"/>
      <c r="Q2" s="386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  <c r="IW2" s="212"/>
      <c r="IX2" s="212"/>
    </row>
    <row r="3" s="209" customFormat="1" ht="15" spans="1:258">
      <c r="A3" s="223" t="s">
        <v>147</v>
      </c>
      <c r="B3" s="224" t="s">
        <v>148</v>
      </c>
      <c r="C3" s="225"/>
      <c r="D3" s="224"/>
      <c r="E3" s="224"/>
      <c r="F3" s="224"/>
      <c r="G3" s="224"/>
      <c r="H3" s="224"/>
      <c r="I3" s="224"/>
      <c r="J3" s="246"/>
      <c r="K3" s="247"/>
      <c r="L3" s="247"/>
      <c r="M3" s="247"/>
      <c r="N3" s="247"/>
      <c r="O3" s="247"/>
      <c r="P3" s="270"/>
      <c r="Q3" s="387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  <c r="IW3" s="212"/>
      <c r="IX3" s="212"/>
    </row>
    <row r="4" s="209" customFormat="1" ht="16.5" spans="1:258">
      <c r="A4" s="223"/>
      <c r="B4" s="226" t="s">
        <v>111</v>
      </c>
      <c r="C4" s="227" t="s">
        <v>112</v>
      </c>
      <c r="D4" s="227" t="s">
        <v>113</v>
      </c>
      <c r="E4" s="227" t="s">
        <v>114</v>
      </c>
      <c r="F4" s="227" t="s">
        <v>115</v>
      </c>
      <c r="G4" s="227" t="s">
        <v>116</v>
      </c>
      <c r="H4" s="227" t="s">
        <v>149</v>
      </c>
      <c r="I4" s="249" t="s">
        <v>150</v>
      </c>
      <c r="J4" s="246"/>
      <c r="K4" s="382"/>
      <c r="L4" s="383"/>
      <c r="M4" s="384" t="s">
        <v>121</v>
      </c>
      <c r="N4" s="384" t="s">
        <v>121</v>
      </c>
      <c r="O4" s="384"/>
      <c r="P4" s="384"/>
      <c r="Q4" s="388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  <c r="IW4" s="212"/>
      <c r="IX4" s="212"/>
    </row>
    <row r="5" s="209" customFormat="1" ht="16.5" spans="1:258">
      <c r="A5" s="223"/>
      <c r="B5" s="226" t="s">
        <v>151</v>
      </c>
      <c r="C5" s="227" t="s">
        <v>152</v>
      </c>
      <c r="D5" s="228" t="s">
        <v>153</v>
      </c>
      <c r="E5" s="227" t="s">
        <v>154</v>
      </c>
      <c r="F5" s="227" t="s">
        <v>155</v>
      </c>
      <c r="G5" s="227" t="s">
        <v>156</v>
      </c>
      <c r="H5" s="227" t="s">
        <v>157</v>
      </c>
      <c r="I5" s="249"/>
      <c r="J5" s="251"/>
      <c r="K5" s="252"/>
      <c r="L5" s="254"/>
      <c r="M5" s="253" t="s">
        <v>158</v>
      </c>
      <c r="N5" s="253" t="s">
        <v>159</v>
      </c>
      <c r="O5" s="253"/>
      <c r="P5" s="253"/>
      <c r="Q5" s="389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2"/>
      <c r="IW5" s="212"/>
      <c r="IX5" s="212"/>
    </row>
    <row r="6" s="209" customFormat="1" ht="20" customHeight="1" spans="1:258">
      <c r="A6" s="267" t="s">
        <v>160</v>
      </c>
      <c r="B6" s="230">
        <f>C6-1</f>
        <v>66</v>
      </c>
      <c r="C6" s="230">
        <f>D6-2</f>
        <v>67</v>
      </c>
      <c r="D6" s="231">
        <v>69</v>
      </c>
      <c r="E6" s="230">
        <f>D6+2</f>
        <v>71</v>
      </c>
      <c r="F6" s="230">
        <f>E6+2</f>
        <v>73</v>
      </c>
      <c r="G6" s="230">
        <f>F6+1</f>
        <v>74</v>
      </c>
      <c r="H6" s="230">
        <f>G6+1</f>
        <v>75</v>
      </c>
      <c r="I6" s="256" t="s">
        <v>161</v>
      </c>
      <c r="J6" s="251"/>
      <c r="K6" s="252"/>
      <c r="L6" s="252"/>
      <c r="M6" s="252" t="s">
        <v>162</v>
      </c>
      <c r="N6" s="252"/>
      <c r="O6" s="252"/>
      <c r="P6" s="252"/>
      <c r="Q6" s="255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  <c r="IW6" s="212"/>
      <c r="IX6" s="212"/>
    </row>
    <row r="7" s="209" customFormat="1" ht="20" customHeight="1" spans="1:258">
      <c r="A7" s="267" t="s">
        <v>163</v>
      </c>
      <c r="B7" s="230">
        <f t="shared" ref="B7:B9" si="0">C7-4</f>
        <v>97</v>
      </c>
      <c r="C7" s="230">
        <f t="shared" ref="C7:C9" si="1">D7-4</f>
        <v>101</v>
      </c>
      <c r="D7" s="231">
        <v>105</v>
      </c>
      <c r="E7" s="230">
        <f t="shared" ref="E7:E9" si="2">D7+4</f>
        <v>109</v>
      </c>
      <c r="F7" s="230">
        <f>E7+4</f>
        <v>113</v>
      </c>
      <c r="G7" s="230">
        <f t="shared" ref="G7:G9" si="3">F7+6</f>
        <v>119</v>
      </c>
      <c r="H7" s="230">
        <f>G7+6</f>
        <v>125</v>
      </c>
      <c r="I7" s="256" t="s">
        <v>161</v>
      </c>
      <c r="J7" s="251"/>
      <c r="K7" s="252"/>
      <c r="L7" s="252"/>
      <c r="M7" s="252" t="s">
        <v>164</v>
      </c>
      <c r="N7" s="252"/>
      <c r="O7" s="252"/>
      <c r="P7" s="252"/>
      <c r="Q7" s="255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  <c r="IQ7" s="212"/>
      <c r="IR7" s="212"/>
      <c r="IS7" s="212"/>
      <c r="IT7" s="212"/>
      <c r="IU7" s="212"/>
      <c r="IV7" s="212"/>
      <c r="IW7" s="212"/>
      <c r="IX7" s="212"/>
    </row>
    <row r="8" s="209" customFormat="1" ht="20" customHeight="1" spans="1:258">
      <c r="A8" s="267" t="s">
        <v>165</v>
      </c>
      <c r="B8" s="230">
        <f t="shared" si="0"/>
        <v>94</v>
      </c>
      <c r="C8" s="230">
        <f t="shared" si="1"/>
        <v>98</v>
      </c>
      <c r="D8" s="231">
        <v>102</v>
      </c>
      <c r="E8" s="230">
        <f t="shared" si="2"/>
        <v>106</v>
      </c>
      <c r="F8" s="230">
        <f>E8+5</f>
        <v>111</v>
      </c>
      <c r="G8" s="230">
        <f t="shared" si="3"/>
        <v>117</v>
      </c>
      <c r="H8" s="230">
        <f>G8+7</f>
        <v>124</v>
      </c>
      <c r="I8" s="256" t="s">
        <v>161</v>
      </c>
      <c r="J8" s="251"/>
      <c r="K8" s="252"/>
      <c r="L8" s="252"/>
      <c r="M8" s="252" t="s">
        <v>166</v>
      </c>
      <c r="N8" s="252"/>
      <c r="O8" s="252"/>
      <c r="P8" s="252"/>
      <c r="Q8" s="255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  <c r="IW8" s="212"/>
      <c r="IX8" s="212"/>
    </row>
    <row r="9" s="209" customFormat="1" ht="20" customHeight="1" spans="1:258">
      <c r="A9" s="267" t="s">
        <v>167</v>
      </c>
      <c r="B9" s="230">
        <f t="shared" si="0"/>
        <v>96</v>
      </c>
      <c r="C9" s="230">
        <f t="shared" si="1"/>
        <v>100</v>
      </c>
      <c r="D9" s="231">
        <v>104</v>
      </c>
      <c r="E9" s="230">
        <f t="shared" si="2"/>
        <v>108</v>
      </c>
      <c r="F9" s="230">
        <f>E9+5</f>
        <v>113</v>
      </c>
      <c r="G9" s="230">
        <f t="shared" si="3"/>
        <v>119</v>
      </c>
      <c r="H9" s="230">
        <f>G9+7</f>
        <v>126</v>
      </c>
      <c r="I9" s="256" t="s">
        <v>168</v>
      </c>
      <c r="J9" s="251"/>
      <c r="K9" s="252"/>
      <c r="L9" s="252"/>
      <c r="M9" s="252" t="s">
        <v>169</v>
      </c>
      <c r="N9" s="252"/>
      <c r="O9" s="252"/>
      <c r="P9" s="252"/>
      <c r="Q9" s="255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  <c r="IW9" s="212"/>
      <c r="IX9" s="212"/>
    </row>
    <row r="10" s="209" customFormat="1" ht="20" customHeight="1" spans="1:258">
      <c r="A10" s="267" t="s">
        <v>170</v>
      </c>
      <c r="B10" s="230">
        <f>C10-1.2</f>
        <v>43.1</v>
      </c>
      <c r="C10" s="230">
        <f>D10-1.2</f>
        <v>44.3</v>
      </c>
      <c r="D10" s="231">
        <v>45.5</v>
      </c>
      <c r="E10" s="230">
        <f>D10+1.2</f>
        <v>46.7</v>
      </c>
      <c r="F10" s="230">
        <f>E10+1.2</f>
        <v>47.9</v>
      </c>
      <c r="G10" s="230">
        <f>F10+1.4</f>
        <v>49.3</v>
      </c>
      <c r="H10" s="230">
        <f>G10+1.4</f>
        <v>50.7</v>
      </c>
      <c r="I10" s="256" t="s">
        <v>168</v>
      </c>
      <c r="J10" s="251"/>
      <c r="K10" s="252"/>
      <c r="L10" s="252"/>
      <c r="M10" s="252" t="s">
        <v>171</v>
      </c>
      <c r="N10" s="252"/>
      <c r="O10" s="252"/>
      <c r="P10" s="252"/>
      <c r="Q10" s="255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  <c r="IV10" s="212"/>
      <c r="IW10" s="212"/>
      <c r="IX10" s="212"/>
    </row>
    <row r="11" s="209" customFormat="1" ht="20" customHeight="1" spans="1:258">
      <c r="A11" s="267" t="s">
        <v>172</v>
      </c>
      <c r="B11" s="230">
        <f>C11-1</f>
        <v>45</v>
      </c>
      <c r="C11" s="230">
        <f>D11-1</f>
        <v>46</v>
      </c>
      <c r="D11" s="231">
        <v>47</v>
      </c>
      <c r="E11" s="230">
        <f>D11+1</f>
        <v>48</v>
      </c>
      <c r="F11" s="230">
        <f>E11+1</f>
        <v>49</v>
      </c>
      <c r="G11" s="230">
        <f>F11+1.5</f>
        <v>50.5</v>
      </c>
      <c r="H11" s="230">
        <f>G11+1.5</f>
        <v>52</v>
      </c>
      <c r="I11" s="256" t="s">
        <v>173</v>
      </c>
      <c r="J11" s="251"/>
      <c r="K11" s="252"/>
      <c r="L11" s="252"/>
      <c r="M11" s="252" t="s">
        <v>164</v>
      </c>
      <c r="N11" s="252"/>
      <c r="O11" s="252"/>
      <c r="P11" s="252"/>
      <c r="Q11" s="255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  <c r="IV11" s="212"/>
      <c r="IW11" s="212"/>
      <c r="IX11" s="212"/>
    </row>
    <row r="12" s="209" customFormat="1" ht="20" customHeight="1" spans="1:258">
      <c r="A12" s="267" t="s">
        <v>174</v>
      </c>
      <c r="B12" s="230">
        <f>C12-0.5</f>
        <v>19</v>
      </c>
      <c r="C12" s="230">
        <f>D12-0.5</f>
        <v>19.5</v>
      </c>
      <c r="D12" s="231">
        <v>20</v>
      </c>
      <c r="E12" s="230">
        <f t="shared" ref="E12:H12" si="4">D12+0.5</f>
        <v>20.5</v>
      </c>
      <c r="F12" s="230">
        <f t="shared" si="4"/>
        <v>21</v>
      </c>
      <c r="G12" s="230">
        <f t="shared" si="4"/>
        <v>21.5</v>
      </c>
      <c r="H12" s="230">
        <f t="shared" si="4"/>
        <v>22</v>
      </c>
      <c r="I12" s="256" t="s">
        <v>168</v>
      </c>
      <c r="J12" s="251"/>
      <c r="K12" s="252"/>
      <c r="L12" s="252"/>
      <c r="M12" s="252" t="s">
        <v>162</v>
      </c>
      <c r="N12" s="252"/>
      <c r="O12" s="252"/>
      <c r="P12" s="252"/>
      <c r="Q12" s="255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  <c r="IV12" s="212"/>
      <c r="IW12" s="212"/>
      <c r="IX12" s="212"/>
    </row>
    <row r="13" s="209" customFormat="1" ht="20" customHeight="1" spans="1:258">
      <c r="A13" s="267" t="s">
        <v>175</v>
      </c>
      <c r="B13" s="232">
        <f>C13-0.7</f>
        <v>17.6</v>
      </c>
      <c r="C13" s="232">
        <f>D13-0.7</f>
        <v>18.3</v>
      </c>
      <c r="D13" s="231">
        <v>19</v>
      </c>
      <c r="E13" s="232">
        <f>D13+0.7</f>
        <v>19.7</v>
      </c>
      <c r="F13" s="232">
        <f>E13+0.7</f>
        <v>20.4</v>
      </c>
      <c r="G13" s="232">
        <f>F13+0.95</f>
        <v>21.35</v>
      </c>
      <c r="H13" s="232">
        <f>G13+0.95</f>
        <v>22.3</v>
      </c>
      <c r="I13" s="256">
        <v>0</v>
      </c>
      <c r="J13" s="251"/>
      <c r="K13" s="252"/>
      <c r="L13" s="252"/>
      <c r="M13" s="252" t="s">
        <v>171</v>
      </c>
      <c r="N13" s="252"/>
      <c r="O13" s="252"/>
      <c r="P13" s="252"/>
      <c r="Q13" s="255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  <c r="IW13" s="212"/>
      <c r="IX13" s="212"/>
    </row>
    <row r="14" s="209" customFormat="1" ht="20" customHeight="1" spans="1:258">
      <c r="A14" s="267" t="s">
        <v>176</v>
      </c>
      <c r="B14" s="230">
        <f>C14-0.7</f>
        <v>15.6</v>
      </c>
      <c r="C14" s="230">
        <f>D14-0.7</f>
        <v>16.3</v>
      </c>
      <c r="D14" s="231">
        <v>17</v>
      </c>
      <c r="E14" s="230">
        <f>D14+0.7</f>
        <v>17.7</v>
      </c>
      <c r="F14" s="230">
        <f>E14+0.7</f>
        <v>18.4</v>
      </c>
      <c r="G14" s="230">
        <f>F14+0.95</f>
        <v>19.35</v>
      </c>
      <c r="H14" s="230">
        <f>G14+0.95</f>
        <v>20.3</v>
      </c>
      <c r="I14" s="257"/>
      <c r="J14" s="251"/>
      <c r="K14" s="252"/>
      <c r="L14" s="252"/>
      <c r="M14" s="252" t="s">
        <v>162</v>
      </c>
      <c r="N14" s="252"/>
      <c r="O14" s="252"/>
      <c r="P14" s="252"/>
      <c r="Q14" s="255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  <c r="IW14" s="212"/>
      <c r="IX14" s="212"/>
    </row>
    <row r="15" s="209" customFormat="1" ht="20" customHeight="1" spans="1:258">
      <c r="A15" s="267" t="s">
        <v>177</v>
      </c>
      <c r="B15" s="230">
        <f>C15-0</f>
        <v>-0.4</v>
      </c>
      <c r="C15" s="230">
        <f>D15-0.4</f>
        <v>-0.4</v>
      </c>
      <c r="D15" s="231">
        <v>0</v>
      </c>
      <c r="E15" s="230">
        <f>D15+0.4</f>
        <v>0.4</v>
      </c>
      <c r="F15" s="230">
        <f>E15+0.4</f>
        <v>0.8</v>
      </c>
      <c r="G15" s="230">
        <f>F15+0.6</f>
        <v>1.4</v>
      </c>
      <c r="H15" s="230">
        <f>G15+0.6</f>
        <v>2</v>
      </c>
      <c r="I15" s="257"/>
      <c r="J15" s="251"/>
      <c r="K15" s="252"/>
      <c r="L15" s="252"/>
      <c r="M15" s="252" t="s">
        <v>169</v>
      </c>
      <c r="N15" s="252"/>
      <c r="O15" s="252"/>
      <c r="P15" s="252"/>
      <c r="Q15" s="255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  <c r="IW15" s="212"/>
      <c r="IX15" s="212"/>
    </row>
    <row r="16" s="209" customFormat="1" ht="20" customHeight="1" spans="1:258">
      <c r="A16" s="267" t="s">
        <v>178</v>
      </c>
      <c r="B16" s="230">
        <f>C16-0</f>
        <v>-0.2</v>
      </c>
      <c r="C16" s="230">
        <f>D16-0.2</f>
        <v>-0.2</v>
      </c>
      <c r="D16" s="231">
        <v>0</v>
      </c>
      <c r="E16" s="230">
        <f>D16+0.2</f>
        <v>0.2</v>
      </c>
      <c r="F16" s="230">
        <f>E16+0.2</f>
        <v>0.4</v>
      </c>
      <c r="G16" s="230">
        <f>F16+0.25</f>
        <v>0.65</v>
      </c>
      <c r="H16" s="230">
        <f>G16+0.25</f>
        <v>0.9</v>
      </c>
      <c r="I16" s="257"/>
      <c r="J16" s="251"/>
      <c r="K16" s="252"/>
      <c r="L16" s="252"/>
      <c r="M16" s="252"/>
      <c r="N16" s="252"/>
      <c r="O16" s="252"/>
      <c r="P16" s="252"/>
      <c r="Q16" s="255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  <c r="IV16" s="212"/>
      <c r="IW16" s="212"/>
      <c r="IX16" s="212"/>
    </row>
    <row r="17" s="209" customFormat="1" ht="20" customHeight="1" spans="1:258">
      <c r="A17" s="267" t="s">
        <v>179</v>
      </c>
      <c r="B17" s="230">
        <f>C17</f>
        <v>1.3</v>
      </c>
      <c r="C17" s="230">
        <f>D17</f>
        <v>1.3</v>
      </c>
      <c r="D17" s="231">
        <v>1.3</v>
      </c>
      <c r="E17" s="230">
        <f t="shared" ref="E17:H17" si="5">D17</f>
        <v>1.3</v>
      </c>
      <c r="F17" s="230">
        <f t="shared" si="5"/>
        <v>1.3</v>
      </c>
      <c r="G17" s="230">
        <f t="shared" si="5"/>
        <v>1.3</v>
      </c>
      <c r="H17" s="230">
        <f t="shared" si="5"/>
        <v>1.3</v>
      </c>
      <c r="I17" s="258"/>
      <c r="J17" s="251"/>
      <c r="K17" s="252"/>
      <c r="L17" s="252"/>
      <c r="M17" s="252"/>
      <c r="N17" s="252"/>
      <c r="O17" s="252"/>
      <c r="P17" s="252"/>
      <c r="Q17" s="255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  <c r="IU17" s="212"/>
      <c r="IV17" s="212"/>
      <c r="IW17" s="212"/>
      <c r="IX17" s="212"/>
    </row>
    <row r="18" s="209" customFormat="1" ht="20" customHeight="1" spans="1:258">
      <c r="A18" s="268"/>
      <c r="B18" s="234"/>
      <c r="C18" s="234"/>
      <c r="D18" s="235"/>
      <c r="E18" s="234"/>
      <c r="F18" s="234"/>
      <c r="G18" s="234"/>
      <c r="H18" s="234"/>
      <c r="I18" s="259"/>
      <c r="J18" s="251"/>
      <c r="K18" s="252"/>
      <c r="L18" s="252"/>
      <c r="M18" s="252"/>
      <c r="N18" s="252"/>
      <c r="O18" s="252"/>
      <c r="P18" s="252"/>
      <c r="Q18" s="255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  <c r="IU18" s="212"/>
      <c r="IV18" s="212"/>
      <c r="IW18" s="212"/>
      <c r="IX18" s="212"/>
    </row>
    <row r="19" s="209" customFormat="1" ht="20" customHeight="1" spans="1:258">
      <c r="A19" s="236"/>
      <c r="B19" s="237"/>
      <c r="C19" s="237"/>
      <c r="D19" s="237"/>
      <c r="E19" s="238"/>
      <c r="F19" s="237"/>
      <c r="G19" s="237"/>
      <c r="H19" s="237"/>
      <c r="I19" s="237"/>
      <c r="J19" s="260"/>
      <c r="K19" s="261"/>
      <c r="L19" s="261"/>
      <c r="M19" s="262"/>
      <c r="N19" s="261"/>
      <c r="O19" s="261"/>
      <c r="P19" s="262"/>
      <c r="Q19" s="263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  <c r="IR19" s="212"/>
      <c r="IS19" s="212"/>
      <c r="IT19" s="212"/>
      <c r="IU19" s="212"/>
      <c r="IV19" s="212"/>
      <c r="IW19" s="212"/>
      <c r="IX19" s="212"/>
    </row>
    <row r="20" s="209" customFormat="1" ht="16.5" spans="1:258">
      <c r="A20" s="379"/>
      <c r="B20" s="379"/>
      <c r="C20" s="380"/>
      <c r="D20" s="380"/>
      <c r="E20" s="381"/>
      <c r="F20" s="380"/>
      <c r="G20" s="380"/>
      <c r="H20" s="380"/>
      <c r="I20" s="380"/>
      <c r="Q20" s="385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  <c r="IQ20" s="212"/>
      <c r="IR20" s="212"/>
      <c r="IS20" s="212"/>
      <c r="IT20" s="212"/>
      <c r="IU20" s="212"/>
      <c r="IV20" s="212"/>
      <c r="IW20" s="212"/>
      <c r="IX20" s="212"/>
    </row>
    <row r="21" s="209" customFormat="1" spans="1:258">
      <c r="A21" s="239" t="s">
        <v>180</v>
      </c>
      <c r="B21" s="239"/>
      <c r="C21" s="240"/>
      <c r="D21" s="240"/>
      <c r="Q21" s="385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2"/>
      <c r="FG21" s="212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2"/>
      <c r="GK21" s="212"/>
      <c r="GL21" s="212"/>
      <c r="GM21" s="212"/>
      <c r="GN21" s="212"/>
      <c r="GO21" s="212"/>
      <c r="GP21" s="212"/>
      <c r="GQ21" s="212"/>
      <c r="GR21" s="212"/>
      <c r="GS21" s="212"/>
      <c r="GT21" s="212"/>
      <c r="GU21" s="212"/>
      <c r="GV21" s="212"/>
      <c r="GW21" s="212"/>
      <c r="GX21" s="212"/>
      <c r="GY21" s="212"/>
      <c r="GZ21" s="212"/>
      <c r="HA21" s="212"/>
      <c r="HB21" s="212"/>
      <c r="HC21" s="212"/>
      <c r="HD21" s="212"/>
      <c r="HE21" s="212"/>
      <c r="HF21" s="212"/>
      <c r="HG21" s="212"/>
      <c r="HH21" s="212"/>
      <c r="HI21" s="212"/>
      <c r="HJ21" s="212"/>
      <c r="HK21" s="212"/>
      <c r="HL21" s="212"/>
      <c r="HM21" s="212"/>
      <c r="HN21" s="212"/>
      <c r="HO21" s="212"/>
      <c r="HP21" s="212"/>
      <c r="HQ21" s="212"/>
      <c r="HR21" s="212"/>
      <c r="HS21" s="212"/>
      <c r="HT21" s="212"/>
      <c r="HU21" s="212"/>
      <c r="HV21" s="212"/>
      <c r="HW21" s="212"/>
      <c r="HX21" s="212"/>
      <c r="HY21" s="212"/>
      <c r="HZ21" s="212"/>
      <c r="IA21" s="212"/>
      <c r="IB21" s="212"/>
      <c r="IC21" s="212"/>
      <c r="ID21" s="212"/>
      <c r="IE21" s="212"/>
      <c r="IF21" s="212"/>
      <c r="IG21" s="212"/>
      <c r="IH21" s="212"/>
      <c r="II21" s="212"/>
      <c r="IJ21" s="212"/>
      <c r="IK21" s="212"/>
      <c r="IL21" s="212"/>
      <c r="IM21" s="212"/>
      <c r="IN21" s="212"/>
      <c r="IO21" s="212"/>
      <c r="IP21" s="212"/>
      <c r="IQ21" s="212"/>
      <c r="IR21" s="212"/>
      <c r="IS21" s="212"/>
      <c r="IT21" s="212"/>
      <c r="IU21" s="212"/>
      <c r="IV21" s="212"/>
      <c r="IW21" s="212"/>
      <c r="IX21" s="212"/>
    </row>
    <row r="22" s="209" customFormat="1" spans="3:258">
      <c r="C22" s="210"/>
      <c r="D22" s="210"/>
      <c r="K22" s="264" t="s">
        <v>181</v>
      </c>
      <c r="L22" s="278">
        <v>45646</v>
      </c>
      <c r="M22" s="264" t="s">
        <v>182</v>
      </c>
      <c r="N22" s="264" t="s">
        <v>140</v>
      </c>
      <c r="O22" s="264" t="s">
        <v>183</v>
      </c>
      <c r="P22" s="209" t="s">
        <v>143</v>
      </c>
      <c r="Q22" s="385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212"/>
      <c r="FE22" s="212"/>
      <c r="FF22" s="212"/>
      <c r="FG22" s="212"/>
      <c r="FH22" s="212"/>
      <c r="FI22" s="212"/>
      <c r="FJ22" s="212"/>
      <c r="FK22" s="212"/>
      <c r="FL22" s="212"/>
      <c r="FM22" s="212"/>
      <c r="FN22" s="212"/>
      <c r="FO22" s="212"/>
      <c r="FP22" s="212"/>
      <c r="FQ22" s="212"/>
      <c r="FR22" s="212"/>
      <c r="FS22" s="212"/>
      <c r="FT22" s="212"/>
      <c r="FU22" s="212"/>
      <c r="FV22" s="212"/>
      <c r="FW22" s="212"/>
      <c r="FX22" s="212"/>
      <c r="FY22" s="212"/>
      <c r="FZ22" s="212"/>
      <c r="GA22" s="212"/>
      <c r="GB22" s="212"/>
      <c r="GC22" s="212"/>
      <c r="GD22" s="212"/>
      <c r="GE22" s="212"/>
      <c r="GF22" s="212"/>
      <c r="GG22" s="212"/>
      <c r="GH22" s="212"/>
      <c r="GI22" s="212"/>
      <c r="GJ22" s="212"/>
      <c r="GK22" s="212"/>
      <c r="GL22" s="212"/>
      <c r="GM22" s="212"/>
      <c r="GN22" s="212"/>
      <c r="GO22" s="212"/>
      <c r="GP22" s="212"/>
      <c r="GQ22" s="212"/>
      <c r="GR22" s="212"/>
      <c r="GS22" s="212"/>
      <c r="GT22" s="212"/>
      <c r="GU22" s="212"/>
      <c r="GV22" s="212"/>
      <c r="GW22" s="212"/>
      <c r="GX22" s="212"/>
      <c r="GY22" s="212"/>
      <c r="GZ22" s="212"/>
      <c r="HA22" s="212"/>
      <c r="HB22" s="212"/>
      <c r="HC22" s="212"/>
      <c r="HD22" s="212"/>
      <c r="HE22" s="212"/>
      <c r="HF22" s="212"/>
      <c r="HG22" s="212"/>
      <c r="HH22" s="212"/>
      <c r="HI22" s="212"/>
      <c r="HJ22" s="212"/>
      <c r="HK22" s="212"/>
      <c r="HL22" s="212"/>
      <c r="HM22" s="212"/>
      <c r="HN22" s="212"/>
      <c r="HO22" s="212"/>
      <c r="HP22" s="212"/>
      <c r="HQ22" s="212"/>
      <c r="HR22" s="212"/>
      <c r="HS22" s="212"/>
      <c r="HT22" s="212"/>
      <c r="HU22" s="212"/>
      <c r="HV22" s="212"/>
      <c r="HW22" s="212"/>
      <c r="HX22" s="212"/>
      <c r="HY22" s="212"/>
      <c r="HZ22" s="212"/>
      <c r="IA22" s="212"/>
      <c r="IB22" s="212"/>
      <c r="IC22" s="212"/>
      <c r="ID22" s="212"/>
      <c r="IE22" s="212"/>
      <c r="IF22" s="212"/>
      <c r="IG22" s="212"/>
      <c r="IH22" s="212"/>
      <c r="II22" s="212"/>
      <c r="IJ22" s="212"/>
      <c r="IK22" s="212"/>
      <c r="IL22" s="212"/>
      <c r="IM22" s="212"/>
      <c r="IN22" s="212"/>
      <c r="IO22" s="212"/>
      <c r="IP22" s="212"/>
      <c r="IQ22" s="212"/>
      <c r="IR22" s="212"/>
      <c r="IS22" s="212"/>
      <c r="IT22" s="212"/>
      <c r="IU22" s="212"/>
      <c r="IV22" s="212"/>
      <c r="IW22" s="212"/>
      <c r="IX22" s="212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P41" sqref="P41"/>
    </sheetView>
  </sheetViews>
  <sheetFormatPr defaultColWidth="10" defaultRowHeight="16.5" customHeight="1"/>
  <cols>
    <col min="1" max="1" width="10.875" style="281" customWidth="1"/>
    <col min="2" max="16384" width="10" style="281"/>
  </cols>
  <sheetData>
    <row r="1" ht="22.5" customHeight="1" spans="1:11">
      <c r="A1" s="131" t="s">
        <v>184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ht="17.25" customHeight="1" spans="1:11">
      <c r="A2" s="282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285" t="s">
        <v>57</v>
      </c>
      <c r="I2" s="358" t="s">
        <v>56</v>
      </c>
      <c r="J2" s="358"/>
      <c r="K2" s="359"/>
    </row>
    <row r="3" customHeight="1" spans="1:11">
      <c r="A3" s="286" t="s">
        <v>58</v>
      </c>
      <c r="B3" s="287"/>
      <c r="C3" s="288"/>
      <c r="D3" s="289" t="s">
        <v>59</v>
      </c>
      <c r="E3" s="290"/>
      <c r="F3" s="290"/>
      <c r="G3" s="291"/>
      <c r="H3" s="289" t="s">
        <v>60</v>
      </c>
      <c r="I3" s="290"/>
      <c r="J3" s="290"/>
      <c r="K3" s="291"/>
    </row>
    <row r="4" customHeight="1" spans="1:11">
      <c r="A4" s="292" t="s">
        <v>61</v>
      </c>
      <c r="B4" s="293" t="s">
        <v>62</v>
      </c>
      <c r="C4" s="294"/>
      <c r="D4" s="292" t="s">
        <v>63</v>
      </c>
      <c r="E4" s="295"/>
      <c r="F4" s="296">
        <v>45657</v>
      </c>
      <c r="G4" s="297"/>
      <c r="H4" s="292" t="s">
        <v>64</v>
      </c>
      <c r="I4" s="295"/>
      <c r="J4" s="137" t="s">
        <v>65</v>
      </c>
      <c r="K4" s="138" t="s">
        <v>66</v>
      </c>
    </row>
    <row r="5" customHeight="1" spans="1:11">
      <c r="A5" s="298" t="s">
        <v>67</v>
      </c>
      <c r="B5" s="137" t="s">
        <v>68</v>
      </c>
      <c r="C5" s="138"/>
      <c r="D5" s="292" t="s">
        <v>69</v>
      </c>
      <c r="E5" s="295"/>
      <c r="F5" s="296">
        <v>45645</v>
      </c>
      <c r="G5" s="297"/>
      <c r="H5" s="292" t="s">
        <v>70</v>
      </c>
      <c r="I5" s="295"/>
      <c r="J5" s="137" t="s">
        <v>65</v>
      </c>
      <c r="K5" s="138" t="s">
        <v>66</v>
      </c>
    </row>
    <row r="6" customHeight="1" spans="1:11">
      <c r="A6" s="292" t="s">
        <v>71</v>
      </c>
      <c r="B6" s="299" t="s">
        <v>72</v>
      </c>
      <c r="C6" s="300">
        <v>6</v>
      </c>
      <c r="D6" s="298" t="s">
        <v>73</v>
      </c>
      <c r="E6" s="301"/>
      <c r="F6" s="296">
        <v>45301</v>
      </c>
      <c r="G6" s="297"/>
      <c r="H6" s="292" t="s">
        <v>74</v>
      </c>
      <c r="I6" s="295"/>
      <c r="J6" s="137" t="s">
        <v>65</v>
      </c>
      <c r="K6" s="138" t="s">
        <v>66</v>
      </c>
    </row>
    <row r="7" customHeight="1" spans="1:11">
      <c r="A7" s="292" t="s">
        <v>75</v>
      </c>
      <c r="B7" s="302">
        <v>17916</v>
      </c>
      <c r="C7" s="303"/>
      <c r="D7" s="298" t="s">
        <v>76</v>
      </c>
      <c r="E7" s="304"/>
      <c r="F7" s="296">
        <v>45306</v>
      </c>
      <c r="G7" s="297"/>
      <c r="H7" s="292" t="s">
        <v>77</v>
      </c>
      <c r="I7" s="295"/>
      <c r="J7" s="137" t="s">
        <v>65</v>
      </c>
      <c r="K7" s="138" t="s">
        <v>66</v>
      </c>
    </row>
    <row r="8" customHeight="1" spans="1:16">
      <c r="A8" s="305" t="s">
        <v>78</v>
      </c>
      <c r="B8" s="306" t="s">
        <v>79</v>
      </c>
      <c r="C8" s="307"/>
      <c r="D8" s="308" t="s">
        <v>80</v>
      </c>
      <c r="E8" s="309"/>
      <c r="F8" s="310">
        <v>45309</v>
      </c>
      <c r="G8" s="311"/>
      <c r="H8" s="308" t="s">
        <v>81</v>
      </c>
      <c r="I8" s="309"/>
      <c r="J8" s="328" t="s">
        <v>65</v>
      </c>
      <c r="K8" s="360" t="s">
        <v>66</v>
      </c>
      <c r="P8" s="190" t="s">
        <v>185</v>
      </c>
    </row>
    <row r="9" customHeight="1" spans="1:11">
      <c r="A9" s="312" t="s">
        <v>186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</row>
    <row r="10" customHeight="1" spans="1:11">
      <c r="A10" s="313" t="s">
        <v>84</v>
      </c>
      <c r="B10" s="314" t="s">
        <v>85</v>
      </c>
      <c r="C10" s="315" t="s">
        <v>86</v>
      </c>
      <c r="D10" s="316"/>
      <c r="E10" s="317" t="s">
        <v>89</v>
      </c>
      <c r="F10" s="314" t="s">
        <v>85</v>
      </c>
      <c r="G10" s="315" t="s">
        <v>86</v>
      </c>
      <c r="H10" s="314"/>
      <c r="I10" s="317" t="s">
        <v>87</v>
      </c>
      <c r="J10" s="314" t="s">
        <v>85</v>
      </c>
      <c r="K10" s="361" t="s">
        <v>86</v>
      </c>
    </row>
    <row r="11" customHeight="1" spans="1:11">
      <c r="A11" s="298" t="s">
        <v>90</v>
      </c>
      <c r="B11" s="318" t="s">
        <v>85</v>
      </c>
      <c r="C11" s="137" t="s">
        <v>86</v>
      </c>
      <c r="D11" s="304"/>
      <c r="E11" s="301" t="s">
        <v>92</v>
      </c>
      <c r="F11" s="318" t="s">
        <v>85</v>
      </c>
      <c r="G11" s="137" t="s">
        <v>86</v>
      </c>
      <c r="H11" s="318"/>
      <c r="I11" s="301" t="s">
        <v>97</v>
      </c>
      <c r="J11" s="318" t="s">
        <v>85</v>
      </c>
      <c r="K11" s="138" t="s">
        <v>86</v>
      </c>
    </row>
    <row r="12" customHeight="1" spans="1:11">
      <c r="A12" s="308" t="s">
        <v>126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62"/>
    </row>
    <row r="13" customHeight="1" spans="1:11">
      <c r="A13" s="319" t="s">
        <v>187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customHeight="1" spans="1:11">
      <c r="A14" s="320" t="s">
        <v>188</v>
      </c>
      <c r="B14" s="321"/>
      <c r="C14" s="321"/>
      <c r="D14" s="321"/>
      <c r="E14" s="321"/>
      <c r="F14" s="321"/>
      <c r="G14" s="321"/>
      <c r="H14" s="322"/>
      <c r="I14" s="363"/>
      <c r="J14" s="363"/>
      <c r="K14" s="364"/>
    </row>
    <row r="15" customHeight="1" spans="1:11">
      <c r="A15" s="323"/>
      <c r="B15" s="324"/>
      <c r="C15" s="324"/>
      <c r="D15" s="325"/>
      <c r="E15" s="326"/>
      <c r="F15" s="324"/>
      <c r="G15" s="324"/>
      <c r="H15" s="325"/>
      <c r="I15" s="365"/>
      <c r="J15" s="366"/>
      <c r="K15" s="367"/>
    </row>
    <row r="16" customHeight="1" spans="1:11">
      <c r="A16" s="327"/>
      <c r="B16" s="328"/>
      <c r="C16" s="328"/>
      <c r="D16" s="328"/>
      <c r="E16" s="328"/>
      <c r="F16" s="328"/>
      <c r="G16" s="328"/>
      <c r="H16" s="328"/>
      <c r="I16" s="328"/>
      <c r="J16" s="328"/>
      <c r="K16" s="360"/>
    </row>
    <row r="17" customHeight="1" spans="1:11">
      <c r="A17" s="319" t="s">
        <v>189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customHeight="1" spans="1:11">
      <c r="A18" s="329" t="s">
        <v>190</v>
      </c>
      <c r="B18" s="330"/>
      <c r="C18" s="330"/>
      <c r="D18" s="330"/>
      <c r="E18" s="330"/>
      <c r="F18" s="330"/>
      <c r="G18" s="330"/>
      <c r="H18" s="330"/>
      <c r="I18" s="363"/>
      <c r="J18" s="363"/>
      <c r="K18" s="364"/>
    </row>
    <row r="19" customHeight="1" spans="1:11">
      <c r="A19" s="323"/>
      <c r="B19" s="324"/>
      <c r="C19" s="324"/>
      <c r="D19" s="325"/>
      <c r="E19" s="326"/>
      <c r="F19" s="324"/>
      <c r="G19" s="324"/>
      <c r="H19" s="325"/>
      <c r="I19" s="365"/>
      <c r="J19" s="366"/>
      <c r="K19" s="367"/>
    </row>
    <row r="20" customHeight="1" spans="1:11">
      <c r="A20" s="327"/>
      <c r="B20" s="328"/>
      <c r="C20" s="328"/>
      <c r="D20" s="328"/>
      <c r="E20" s="328"/>
      <c r="F20" s="328"/>
      <c r="G20" s="328"/>
      <c r="H20" s="328"/>
      <c r="I20" s="328"/>
      <c r="J20" s="328"/>
      <c r="K20" s="360"/>
    </row>
    <row r="21" customHeight="1" spans="1:11">
      <c r="A21" s="331" t="s">
        <v>123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</row>
    <row r="22" customHeight="1" spans="1:11">
      <c r="A22" s="132" t="s">
        <v>124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94"/>
    </row>
    <row r="23" customHeight="1" spans="1:11">
      <c r="A23" s="145" t="s">
        <v>125</v>
      </c>
      <c r="B23" s="146"/>
      <c r="C23" s="137" t="s">
        <v>65</v>
      </c>
      <c r="D23" s="137" t="s">
        <v>66</v>
      </c>
      <c r="E23" s="144"/>
      <c r="F23" s="144"/>
      <c r="G23" s="144"/>
      <c r="H23" s="144"/>
      <c r="I23" s="144"/>
      <c r="J23" s="144"/>
      <c r="K23" s="187"/>
    </row>
    <row r="24" customHeight="1" spans="1:11">
      <c r="A24" s="332" t="s">
        <v>191</v>
      </c>
      <c r="B24" s="140"/>
      <c r="C24" s="140"/>
      <c r="D24" s="140"/>
      <c r="E24" s="140"/>
      <c r="F24" s="140"/>
      <c r="G24" s="140"/>
      <c r="H24" s="140"/>
      <c r="I24" s="140"/>
      <c r="J24" s="140"/>
      <c r="K24" s="368"/>
    </row>
    <row r="25" customHeight="1" spans="1:11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69"/>
    </row>
    <row r="26" customHeight="1" spans="1:11">
      <c r="A26" s="312" t="s">
        <v>132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customHeight="1" spans="1:11">
      <c r="A27" s="286" t="s">
        <v>133</v>
      </c>
      <c r="B27" s="315" t="s">
        <v>95</v>
      </c>
      <c r="C27" s="315" t="s">
        <v>96</v>
      </c>
      <c r="D27" s="315" t="s">
        <v>88</v>
      </c>
      <c r="E27" s="287" t="s">
        <v>134</v>
      </c>
      <c r="F27" s="315" t="s">
        <v>95</v>
      </c>
      <c r="G27" s="315" t="s">
        <v>96</v>
      </c>
      <c r="H27" s="315" t="s">
        <v>88</v>
      </c>
      <c r="I27" s="287" t="s">
        <v>135</v>
      </c>
      <c r="J27" s="315" t="s">
        <v>95</v>
      </c>
      <c r="K27" s="361" t="s">
        <v>96</v>
      </c>
    </row>
    <row r="28" customHeight="1" spans="1:11">
      <c r="A28" s="335" t="s">
        <v>87</v>
      </c>
      <c r="B28" s="137" t="s">
        <v>95</v>
      </c>
      <c r="C28" s="137" t="s">
        <v>96</v>
      </c>
      <c r="D28" s="137" t="s">
        <v>88</v>
      </c>
      <c r="E28" s="336" t="s">
        <v>94</v>
      </c>
      <c r="F28" s="137" t="s">
        <v>95</v>
      </c>
      <c r="G28" s="137" t="s">
        <v>96</v>
      </c>
      <c r="H28" s="137" t="s">
        <v>88</v>
      </c>
      <c r="I28" s="336" t="s">
        <v>105</v>
      </c>
      <c r="J28" s="137" t="s">
        <v>95</v>
      </c>
      <c r="K28" s="138" t="s">
        <v>96</v>
      </c>
    </row>
    <row r="29" customHeight="1" spans="1:11">
      <c r="A29" s="292" t="s">
        <v>98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70"/>
    </row>
    <row r="30" customHeight="1" spans="1:11">
      <c r="A30" s="338"/>
      <c r="B30" s="339"/>
      <c r="C30" s="339"/>
      <c r="D30" s="339"/>
      <c r="E30" s="339"/>
      <c r="F30" s="339"/>
      <c r="G30" s="339"/>
      <c r="H30" s="339"/>
      <c r="I30" s="339"/>
      <c r="J30" s="339"/>
      <c r="K30" s="371"/>
    </row>
    <row r="31" customHeight="1" spans="1:11">
      <c r="A31" s="340" t="s">
        <v>192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</row>
    <row r="32" ht="21" customHeight="1" spans="1:11">
      <c r="A32" s="341" t="s">
        <v>193</v>
      </c>
      <c r="B32" s="342"/>
      <c r="C32" s="342"/>
      <c r="D32" s="342"/>
      <c r="E32" s="342"/>
      <c r="F32" s="342"/>
      <c r="G32" s="342"/>
      <c r="H32" s="342"/>
      <c r="I32" s="342"/>
      <c r="J32" s="342"/>
      <c r="K32" s="372"/>
    </row>
    <row r="33" ht="21" customHeight="1" spans="1:11">
      <c r="A33" s="343" t="s">
        <v>128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73"/>
    </row>
    <row r="34" ht="21" customHeight="1" spans="1:11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73"/>
    </row>
    <row r="35" ht="21" customHeight="1" spans="1:1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73"/>
    </row>
    <row r="36" ht="21" customHeight="1" spans="1:1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73"/>
    </row>
    <row r="37" ht="21" customHeight="1" spans="1:11">
      <c r="A37" s="343"/>
      <c r="B37" s="344"/>
      <c r="C37" s="344"/>
      <c r="D37" s="344"/>
      <c r="E37" s="344"/>
      <c r="F37" s="344"/>
      <c r="G37" s="344"/>
      <c r="H37" s="344"/>
      <c r="I37" s="344"/>
      <c r="J37" s="344"/>
      <c r="K37" s="373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3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3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3"/>
    </row>
    <row r="41" ht="21" customHeight="1" spans="1:1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73"/>
    </row>
    <row r="42" ht="21" customHeight="1" spans="1:11">
      <c r="A42" s="343"/>
      <c r="B42" s="344"/>
      <c r="C42" s="344"/>
      <c r="D42" s="344"/>
      <c r="E42" s="344"/>
      <c r="F42" s="344"/>
      <c r="G42" s="344"/>
      <c r="H42" s="344"/>
      <c r="I42" s="344"/>
      <c r="J42" s="344"/>
      <c r="K42" s="373"/>
    </row>
    <row r="43" ht="17.25" customHeight="1" spans="1:11">
      <c r="A43" s="338" t="s">
        <v>131</v>
      </c>
      <c r="B43" s="339"/>
      <c r="C43" s="339"/>
      <c r="D43" s="339"/>
      <c r="E43" s="339"/>
      <c r="F43" s="339"/>
      <c r="G43" s="339"/>
      <c r="H43" s="339"/>
      <c r="I43" s="339"/>
      <c r="J43" s="339"/>
      <c r="K43" s="371"/>
    </row>
    <row r="44" customHeight="1" spans="1:11">
      <c r="A44" s="340" t="s">
        <v>194</v>
      </c>
      <c r="B44" s="340"/>
      <c r="C44" s="340"/>
      <c r="D44" s="340"/>
      <c r="E44" s="340"/>
      <c r="F44" s="340"/>
      <c r="G44" s="340"/>
      <c r="H44" s="340"/>
      <c r="I44" s="340"/>
      <c r="J44" s="340"/>
      <c r="K44" s="340"/>
    </row>
    <row r="45" ht="18" customHeight="1" spans="1:11">
      <c r="A45" s="345" t="s">
        <v>126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74"/>
    </row>
    <row r="46" ht="18" customHeight="1" spans="1:11">
      <c r="A46" s="345" t="s">
        <v>195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74"/>
    </row>
    <row r="47" ht="18" customHeight="1" spans="1:11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69"/>
    </row>
    <row r="48" ht="21" customHeight="1" spans="1:11">
      <c r="A48" s="347" t="s">
        <v>137</v>
      </c>
      <c r="B48" s="348" t="s">
        <v>138</v>
      </c>
      <c r="C48" s="348"/>
      <c r="D48" s="349" t="s">
        <v>139</v>
      </c>
      <c r="E48" s="349" t="s">
        <v>140</v>
      </c>
      <c r="F48" s="349" t="s">
        <v>141</v>
      </c>
      <c r="G48" s="350">
        <v>45673</v>
      </c>
      <c r="H48" s="351" t="s">
        <v>142</v>
      </c>
      <c r="I48" s="351"/>
      <c r="J48" s="348" t="s">
        <v>143</v>
      </c>
      <c r="K48" s="375"/>
    </row>
    <row r="49" customHeight="1" spans="1:11">
      <c r="A49" s="352" t="s">
        <v>144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76"/>
    </row>
    <row r="50" customHeight="1" spans="1:11">
      <c r="A50" s="354"/>
      <c r="B50" s="355"/>
      <c r="C50" s="355"/>
      <c r="D50" s="355"/>
      <c r="E50" s="355"/>
      <c r="F50" s="355"/>
      <c r="G50" s="355"/>
      <c r="H50" s="355"/>
      <c r="I50" s="355"/>
      <c r="J50" s="355"/>
      <c r="K50" s="377"/>
    </row>
    <row r="51" customHeight="1" spans="1:11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78"/>
    </row>
    <row r="52" ht="21" customHeight="1" spans="1:11">
      <c r="A52" s="347" t="s">
        <v>137</v>
      </c>
      <c r="B52" s="348" t="s">
        <v>138</v>
      </c>
      <c r="C52" s="348"/>
      <c r="D52" s="349" t="s">
        <v>139</v>
      </c>
      <c r="E52" s="349" t="s">
        <v>140</v>
      </c>
      <c r="F52" s="349" t="s">
        <v>141</v>
      </c>
      <c r="G52" s="350">
        <v>45673</v>
      </c>
      <c r="H52" s="351" t="s">
        <v>142</v>
      </c>
      <c r="I52" s="351"/>
      <c r="J52" s="348" t="s">
        <v>143</v>
      </c>
      <c r="K52" s="37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9"/>
  <sheetViews>
    <sheetView workbookViewId="0">
      <selection activeCell="K26" sqref="K26"/>
    </sheetView>
  </sheetViews>
  <sheetFormatPr defaultColWidth="9" defaultRowHeight="14.25"/>
  <cols>
    <col min="1" max="1" width="13.625" style="209" customWidth="1"/>
    <col min="2" max="2" width="8.5" style="209" customWidth="1"/>
    <col min="3" max="3" width="8.5" style="210" customWidth="1"/>
    <col min="4" max="8" width="8.5" style="209" customWidth="1"/>
    <col min="9" max="9" width="6.875" style="209" customWidth="1"/>
    <col min="10" max="10" width="6.625" style="209" customWidth="1"/>
    <col min="11" max="13" width="14.625" style="209" customWidth="1"/>
    <col min="14" max="16" width="14.625" style="271" customWidth="1"/>
    <col min="17" max="247" width="9" style="209"/>
    <col min="248" max="16384" width="9" style="212"/>
  </cols>
  <sheetData>
    <row r="1" s="209" customFormat="1" ht="29" customHeight="1" spans="1:250">
      <c r="A1" s="272" t="s">
        <v>146</v>
      </c>
      <c r="B1" s="273"/>
      <c r="C1" s="274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6"/>
      <c r="O1" s="276"/>
      <c r="P1" s="276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</row>
    <row r="2" s="209" customFormat="1" ht="20" customHeight="1" spans="1:250">
      <c r="A2" s="217" t="s">
        <v>61</v>
      </c>
      <c r="B2" s="218" t="str">
        <f>首期!B4</f>
        <v>TAJJAN81025</v>
      </c>
      <c r="C2" s="219"/>
      <c r="D2" s="220"/>
      <c r="E2" s="221" t="s">
        <v>67</v>
      </c>
      <c r="F2" s="222" t="str">
        <f>首期!B5</f>
        <v>男式短袖T恤</v>
      </c>
      <c r="G2" s="222"/>
      <c r="H2" s="222"/>
      <c r="I2" s="222"/>
      <c r="J2" s="242"/>
      <c r="K2" s="243" t="s">
        <v>57</v>
      </c>
      <c r="L2" s="244" t="s">
        <v>56</v>
      </c>
      <c r="M2" s="244"/>
      <c r="N2" s="244"/>
      <c r="O2" s="244"/>
      <c r="P2" s="245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</row>
    <row r="3" s="209" customFormat="1" ht="16.5" spans="1:250">
      <c r="A3" s="223" t="s">
        <v>147</v>
      </c>
      <c r="B3" s="224" t="s">
        <v>148</v>
      </c>
      <c r="C3" s="225"/>
      <c r="D3" s="224"/>
      <c r="E3" s="224"/>
      <c r="F3" s="224"/>
      <c r="G3" s="224"/>
      <c r="H3" s="224"/>
      <c r="I3" s="224"/>
      <c r="J3" s="246"/>
      <c r="K3" s="252" t="s">
        <v>121</v>
      </c>
      <c r="L3" s="254" t="s">
        <v>120</v>
      </c>
      <c r="M3" s="253" t="s">
        <v>196</v>
      </c>
      <c r="N3" s="252" t="s">
        <v>121</v>
      </c>
      <c r="O3" s="254" t="s">
        <v>120</v>
      </c>
      <c r="P3" s="277" t="s">
        <v>196</v>
      </c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</row>
    <row r="4" s="209" customFormat="1" ht="16.5" spans="1:250">
      <c r="A4" s="223"/>
      <c r="B4" s="226" t="s">
        <v>111</v>
      </c>
      <c r="C4" s="227" t="s">
        <v>112</v>
      </c>
      <c r="D4" s="227" t="s">
        <v>113</v>
      </c>
      <c r="E4" s="227" t="s">
        <v>114</v>
      </c>
      <c r="F4" s="227" t="s">
        <v>115</v>
      </c>
      <c r="G4" s="227" t="s">
        <v>116</v>
      </c>
      <c r="H4" s="227" t="s">
        <v>149</v>
      </c>
      <c r="I4" s="249" t="s">
        <v>150</v>
      </c>
      <c r="J4" s="246"/>
      <c r="K4" s="226" t="s">
        <v>111</v>
      </c>
      <c r="L4" s="227" t="s">
        <v>112</v>
      </c>
      <c r="M4" s="227" t="s">
        <v>113</v>
      </c>
      <c r="N4" s="227" t="s">
        <v>114</v>
      </c>
      <c r="O4" s="227" t="s">
        <v>115</v>
      </c>
      <c r="P4" s="250" t="s">
        <v>116</v>
      </c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</row>
    <row r="5" s="209" customFormat="1" ht="20" customHeight="1" spans="1:250">
      <c r="A5" s="223"/>
      <c r="B5" s="226" t="s">
        <v>151</v>
      </c>
      <c r="C5" s="227" t="s">
        <v>152</v>
      </c>
      <c r="D5" s="228" t="s">
        <v>153</v>
      </c>
      <c r="E5" s="227" t="s">
        <v>154</v>
      </c>
      <c r="F5" s="227" t="s">
        <v>155</v>
      </c>
      <c r="G5" s="227" t="s">
        <v>156</v>
      </c>
      <c r="H5" s="227" t="s">
        <v>157</v>
      </c>
      <c r="I5" s="249"/>
      <c r="J5" s="251"/>
      <c r="K5" s="252" t="s">
        <v>197</v>
      </c>
      <c r="L5" s="252" t="s">
        <v>197</v>
      </c>
      <c r="M5" s="252" t="s">
        <v>197</v>
      </c>
      <c r="N5" s="252" t="s">
        <v>197</v>
      </c>
      <c r="O5" s="252" t="s">
        <v>197</v>
      </c>
      <c r="P5" s="255" t="s">
        <v>197</v>
      </c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</row>
    <row r="6" s="209" customFormat="1" ht="20" customHeight="1" spans="1:250">
      <c r="A6" s="229" t="s">
        <v>160</v>
      </c>
      <c r="B6" s="230">
        <f>C6-1</f>
        <v>66</v>
      </c>
      <c r="C6" s="230">
        <f>D6-2</f>
        <v>67</v>
      </c>
      <c r="D6" s="231">
        <v>69</v>
      </c>
      <c r="E6" s="230">
        <f>D6+2</f>
        <v>71</v>
      </c>
      <c r="F6" s="230">
        <f>E6+2</f>
        <v>73</v>
      </c>
      <c r="G6" s="230">
        <f>F6+1</f>
        <v>74</v>
      </c>
      <c r="H6" s="230">
        <f>G6+1</f>
        <v>75</v>
      </c>
      <c r="I6" s="256" t="s">
        <v>161</v>
      </c>
      <c r="J6" s="251"/>
      <c r="K6" s="252" t="s">
        <v>198</v>
      </c>
      <c r="L6" s="252" t="s">
        <v>199</v>
      </c>
      <c r="M6" s="252" t="s">
        <v>199</v>
      </c>
      <c r="N6" s="252" t="s">
        <v>199</v>
      </c>
      <c r="O6" s="252" t="s">
        <v>198</v>
      </c>
      <c r="P6" s="255" t="s">
        <v>199</v>
      </c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</row>
    <row r="7" s="209" customFormat="1" ht="20" customHeight="1" spans="1:250">
      <c r="A7" s="229" t="s">
        <v>163</v>
      </c>
      <c r="B7" s="230">
        <f t="shared" ref="B7:B9" si="0">C7-4</f>
        <v>97</v>
      </c>
      <c r="C7" s="230">
        <f t="shared" ref="C7:C9" si="1">D7-4</f>
        <v>101</v>
      </c>
      <c r="D7" s="231">
        <v>105</v>
      </c>
      <c r="E7" s="230">
        <f t="shared" ref="E7:E9" si="2">D7+4</f>
        <v>109</v>
      </c>
      <c r="F7" s="230">
        <f>E7+4</f>
        <v>113</v>
      </c>
      <c r="G7" s="230">
        <f t="shared" ref="G7:G9" si="3">F7+6</f>
        <v>119</v>
      </c>
      <c r="H7" s="230">
        <f>G7+6</f>
        <v>125</v>
      </c>
      <c r="I7" s="256" t="s">
        <v>161</v>
      </c>
      <c r="J7" s="251"/>
      <c r="K7" s="252" t="s">
        <v>199</v>
      </c>
      <c r="L7" s="252" t="s">
        <v>199</v>
      </c>
      <c r="M7" s="252" t="s">
        <v>199</v>
      </c>
      <c r="N7" s="252" t="s">
        <v>200</v>
      </c>
      <c r="O7" s="252" t="s">
        <v>200</v>
      </c>
      <c r="P7" s="255" t="s">
        <v>199</v>
      </c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</row>
    <row r="8" s="209" customFormat="1" ht="20" customHeight="1" spans="1:250">
      <c r="A8" s="229" t="s">
        <v>165</v>
      </c>
      <c r="B8" s="230">
        <f t="shared" si="0"/>
        <v>94</v>
      </c>
      <c r="C8" s="230">
        <f t="shared" si="1"/>
        <v>98</v>
      </c>
      <c r="D8" s="231">
        <v>102</v>
      </c>
      <c r="E8" s="230">
        <f t="shared" si="2"/>
        <v>106</v>
      </c>
      <c r="F8" s="230">
        <f>E8+5</f>
        <v>111</v>
      </c>
      <c r="G8" s="230">
        <f t="shared" si="3"/>
        <v>117</v>
      </c>
      <c r="H8" s="230">
        <f>G8+7</f>
        <v>124</v>
      </c>
      <c r="I8" s="256" t="s">
        <v>161</v>
      </c>
      <c r="J8" s="251"/>
      <c r="K8" s="252" t="s">
        <v>198</v>
      </c>
      <c r="L8" s="252" t="s">
        <v>198</v>
      </c>
      <c r="M8" s="252" t="s">
        <v>198</v>
      </c>
      <c r="N8" s="252" t="s">
        <v>198</v>
      </c>
      <c r="O8" s="252" t="s">
        <v>198</v>
      </c>
      <c r="P8" s="255" t="s">
        <v>198</v>
      </c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</row>
    <row r="9" s="209" customFormat="1" ht="20" customHeight="1" spans="1:250">
      <c r="A9" s="229" t="s">
        <v>167</v>
      </c>
      <c r="B9" s="230">
        <f t="shared" si="0"/>
        <v>96</v>
      </c>
      <c r="C9" s="230">
        <f t="shared" si="1"/>
        <v>100</v>
      </c>
      <c r="D9" s="231">
        <v>104</v>
      </c>
      <c r="E9" s="230">
        <f t="shared" si="2"/>
        <v>108</v>
      </c>
      <c r="F9" s="230">
        <f>E9+5</f>
        <v>113</v>
      </c>
      <c r="G9" s="230">
        <f t="shared" si="3"/>
        <v>119</v>
      </c>
      <c r="H9" s="230">
        <f>G9+7</f>
        <v>126</v>
      </c>
      <c r="I9" s="256" t="s">
        <v>168</v>
      </c>
      <c r="J9" s="251"/>
      <c r="K9" s="252" t="s">
        <v>201</v>
      </c>
      <c r="L9" s="252" t="s">
        <v>201</v>
      </c>
      <c r="M9" s="252" t="s">
        <v>201</v>
      </c>
      <c r="N9" s="252" t="s">
        <v>201</v>
      </c>
      <c r="O9" s="252" t="s">
        <v>201</v>
      </c>
      <c r="P9" s="255" t="s">
        <v>201</v>
      </c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</row>
    <row r="10" s="209" customFormat="1" ht="20" customHeight="1" spans="1:250">
      <c r="A10" s="229" t="s">
        <v>170</v>
      </c>
      <c r="B10" s="230">
        <f>C10-1.2</f>
        <v>43.1</v>
      </c>
      <c r="C10" s="230">
        <f>D10-1.2</f>
        <v>44.3</v>
      </c>
      <c r="D10" s="231">
        <v>45.5</v>
      </c>
      <c r="E10" s="230">
        <f>D10+1.2</f>
        <v>46.7</v>
      </c>
      <c r="F10" s="230">
        <f>E10+1.2</f>
        <v>47.9</v>
      </c>
      <c r="G10" s="230">
        <f>F10+1.4</f>
        <v>49.3</v>
      </c>
      <c r="H10" s="230">
        <f>G10+1.4</f>
        <v>50.7</v>
      </c>
      <c r="I10" s="256" t="s">
        <v>168</v>
      </c>
      <c r="J10" s="251"/>
      <c r="K10" s="252" t="s">
        <v>202</v>
      </c>
      <c r="L10" s="252" t="s">
        <v>202</v>
      </c>
      <c r="M10" s="252" t="s">
        <v>202</v>
      </c>
      <c r="N10" s="252" t="s">
        <v>202</v>
      </c>
      <c r="O10" s="252" t="s">
        <v>202</v>
      </c>
      <c r="P10" s="255" t="s">
        <v>202</v>
      </c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</row>
    <row r="11" s="209" customFormat="1" ht="20" customHeight="1" spans="1:250">
      <c r="A11" s="229" t="s">
        <v>172</v>
      </c>
      <c r="B11" s="230">
        <f>C11-1</f>
        <v>45</v>
      </c>
      <c r="C11" s="230">
        <f>D11-1</f>
        <v>46</v>
      </c>
      <c r="D11" s="231">
        <v>47</v>
      </c>
      <c r="E11" s="230">
        <f>D11+1</f>
        <v>48</v>
      </c>
      <c r="F11" s="230">
        <f>E11+1</f>
        <v>49</v>
      </c>
      <c r="G11" s="230">
        <f>F11+1.5</f>
        <v>50.5</v>
      </c>
      <c r="H11" s="230">
        <f>G11+1.5</f>
        <v>52</v>
      </c>
      <c r="I11" s="256" t="s">
        <v>173</v>
      </c>
      <c r="J11" s="251"/>
      <c r="K11" s="252" t="s">
        <v>203</v>
      </c>
      <c r="L11" s="252" t="s">
        <v>203</v>
      </c>
      <c r="M11" s="252" t="s">
        <v>203</v>
      </c>
      <c r="N11" s="252" t="s">
        <v>200</v>
      </c>
      <c r="O11" s="252" t="s">
        <v>204</v>
      </c>
      <c r="P11" s="255" t="s">
        <v>203</v>
      </c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</row>
    <row r="12" s="209" customFormat="1" ht="20" customHeight="1" spans="1:250">
      <c r="A12" s="229" t="s">
        <v>174</v>
      </c>
      <c r="B12" s="230">
        <f>C12-0.5</f>
        <v>19</v>
      </c>
      <c r="C12" s="230">
        <f>D12-0.5</f>
        <v>19.5</v>
      </c>
      <c r="D12" s="231">
        <v>20</v>
      </c>
      <c r="E12" s="230">
        <f t="shared" ref="E12:H12" si="4">D12+0.5</f>
        <v>20.5</v>
      </c>
      <c r="F12" s="230">
        <f t="shared" si="4"/>
        <v>21</v>
      </c>
      <c r="G12" s="230">
        <f t="shared" si="4"/>
        <v>21.5</v>
      </c>
      <c r="H12" s="230">
        <f t="shared" si="4"/>
        <v>22</v>
      </c>
      <c r="I12" s="256" t="s">
        <v>168</v>
      </c>
      <c r="J12" s="251"/>
      <c r="K12" s="252" t="s">
        <v>198</v>
      </c>
      <c r="L12" s="252" t="s">
        <v>198</v>
      </c>
      <c r="M12" s="252" t="s">
        <v>199</v>
      </c>
      <c r="N12" s="252" t="s">
        <v>199</v>
      </c>
      <c r="O12" s="252" t="s">
        <v>198</v>
      </c>
      <c r="P12" s="255" t="s">
        <v>198</v>
      </c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</row>
    <row r="13" s="209" customFormat="1" ht="20" customHeight="1" spans="1:250">
      <c r="A13" s="229" t="s">
        <v>175</v>
      </c>
      <c r="B13" s="232">
        <f>C13-0.7</f>
        <v>17.6</v>
      </c>
      <c r="C13" s="232">
        <f>D13-0.7</f>
        <v>18.3</v>
      </c>
      <c r="D13" s="231">
        <v>19</v>
      </c>
      <c r="E13" s="232">
        <f>D13+0.7</f>
        <v>19.7</v>
      </c>
      <c r="F13" s="232">
        <f>E13+0.7</f>
        <v>20.4</v>
      </c>
      <c r="G13" s="232">
        <f>F13+0.95</f>
        <v>21.35</v>
      </c>
      <c r="H13" s="232">
        <f>G13+0.95</f>
        <v>22.3</v>
      </c>
      <c r="I13" s="256">
        <v>0</v>
      </c>
      <c r="J13" s="251"/>
      <c r="K13" s="252" t="s">
        <v>199</v>
      </c>
      <c r="L13" s="252" t="s">
        <v>199</v>
      </c>
      <c r="M13" s="252" t="s">
        <v>199</v>
      </c>
      <c r="N13" s="252" t="s">
        <v>199</v>
      </c>
      <c r="O13" s="252" t="s">
        <v>199</v>
      </c>
      <c r="P13" s="255" t="s">
        <v>199</v>
      </c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</row>
    <row r="14" s="209" customFormat="1" ht="20" customHeight="1" spans="1:250">
      <c r="A14" s="229" t="s">
        <v>176</v>
      </c>
      <c r="B14" s="230">
        <f>C14-0.7</f>
        <v>15.6</v>
      </c>
      <c r="C14" s="230">
        <f>D14-0.7</f>
        <v>16.3</v>
      </c>
      <c r="D14" s="231">
        <v>17</v>
      </c>
      <c r="E14" s="230">
        <f>D14+0.7</f>
        <v>17.7</v>
      </c>
      <c r="F14" s="230">
        <f>E14+0.7</f>
        <v>18.4</v>
      </c>
      <c r="G14" s="230">
        <f>F14+0.95</f>
        <v>19.35</v>
      </c>
      <c r="H14" s="230">
        <f>G14+0.95</f>
        <v>20.3</v>
      </c>
      <c r="I14" s="257"/>
      <c r="J14" s="251"/>
      <c r="K14" s="252" t="s">
        <v>198</v>
      </c>
      <c r="L14" s="252" t="s">
        <v>198</v>
      </c>
      <c r="M14" s="252" t="s">
        <v>198</v>
      </c>
      <c r="N14" s="252" t="s">
        <v>199</v>
      </c>
      <c r="O14" s="252" t="s">
        <v>198</v>
      </c>
      <c r="P14" s="255" t="s">
        <v>199</v>
      </c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</row>
    <row r="15" s="209" customFormat="1" ht="20" customHeight="1" spans="1:250">
      <c r="A15" s="229" t="s">
        <v>179</v>
      </c>
      <c r="B15" s="230">
        <f>C15</f>
        <v>1.3</v>
      </c>
      <c r="C15" s="230">
        <f>D15</f>
        <v>1.3</v>
      </c>
      <c r="D15" s="231">
        <v>1.3</v>
      </c>
      <c r="E15" s="230">
        <f t="shared" ref="E15:H15" si="5">D15</f>
        <v>1.3</v>
      </c>
      <c r="F15" s="230">
        <f t="shared" si="5"/>
        <v>1.3</v>
      </c>
      <c r="G15" s="230">
        <f t="shared" si="5"/>
        <v>1.3</v>
      </c>
      <c r="H15" s="230">
        <f t="shared" si="5"/>
        <v>1.3</v>
      </c>
      <c r="I15" s="258"/>
      <c r="J15" s="251"/>
      <c r="K15" s="252" t="s">
        <v>203</v>
      </c>
      <c r="L15" s="252" t="s">
        <v>203</v>
      </c>
      <c r="M15" s="252" t="s">
        <v>203</v>
      </c>
      <c r="N15" s="252" t="s">
        <v>203</v>
      </c>
      <c r="O15" s="252" t="s">
        <v>203</v>
      </c>
      <c r="P15" s="255" t="s">
        <v>203</v>
      </c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</row>
    <row r="16" s="209" customFormat="1" ht="18" spans="1:250">
      <c r="A16" s="233"/>
      <c r="B16" s="234"/>
      <c r="C16" s="234"/>
      <c r="D16" s="235"/>
      <c r="E16" s="234"/>
      <c r="F16" s="234"/>
      <c r="G16" s="234"/>
      <c r="H16" s="234"/>
      <c r="I16" s="259"/>
      <c r="J16" s="251"/>
      <c r="K16" s="252"/>
      <c r="L16" s="252"/>
      <c r="M16" s="252"/>
      <c r="N16" s="252"/>
      <c r="O16" s="252"/>
      <c r="P16" s="255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</row>
    <row r="17" s="209" customFormat="1" ht="17.25" spans="1:250">
      <c r="A17" s="236"/>
      <c r="B17" s="237"/>
      <c r="C17" s="237"/>
      <c r="D17" s="237"/>
      <c r="E17" s="238"/>
      <c r="F17" s="237"/>
      <c r="G17" s="237"/>
      <c r="H17" s="237"/>
      <c r="I17" s="237"/>
      <c r="J17" s="260"/>
      <c r="K17" s="261"/>
      <c r="L17" s="261"/>
      <c r="M17" s="262"/>
      <c r="N17" s="261"/>
      <c r="O17" s="261"/>
      <c r="P17" s="263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</row>
    <row r="18" s="209" customFormat="1" spans="3:250">
      <c r="C18" s="210"/>
      <c r="J18" s="264"/>
      <c r="K18" s="278"/>
      <c r="L18" s="264"/>
      <c r="M18" s="264"/>
      <c r="O18" s="264"/>
      <c r="P18" s="279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</row>
    <row r="19" spans="7:16">
      <c r="G19" s="264" t="s">
        <v>181</v>
      </c>
      <c r="H19" s="275">
        <v>45673</v>
      </c>
      <c r="K19" s="264" t="s">
        <v>182</v>
      </c>
      <c r="L19" s="209" t="s">
        <v>140</v>
      </c>
      <c r="O19" s="264" t="s">
        <v>183</v>
      </c>
      <c r="P19" s="280" t="s">
        <v>143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7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8" workbookViewId="0">
      <selection activeCell="A32" sqref="A32:J32"/>
    </sheetView>
  </sheetViews>
  <sheetFormatPr defaultColWidth="10.125" defaultRowHeight="14.25"/>
  <cols>
    <col min="1" max="1" width="9.625" style="130" customWidth="1"/>
    <col min="2" max="2" width="11.125" style="130" customWidth="1"/>
    <col min="3" max="3" width="9.125" style="130" customWidth="1"/>
    <col min="4" max="4" width="9.5" style="130" customWidth="1"/>
    <col min="5" max="5" width="11.375" style="130" customWidth="1"/>
    <col min="6" max="6" width="10.375" style="130" customWidth="1"/>
    <col min="7" max="7" width="9.5" style="130" customWidth="1"/>
    <col min="8" max="8" width="9.125" style="130" customWidth="1"/>
    <col min="9" max="9" width="8.125" style="130" customWidth="1"/>
    <col min="10" max="10" width="10.5" style="130" customWidth="1"/>
    <col min="11" max="11" width="12.125" style="130" customWidth="1"/>
    <col min="12" max="16384" width="10.125" style="130"/>
  </cols>
  <sheetData>
    <row r="1" ht="23.25" spans="1:11">
      <c r="A1" s="131" t="s">
        <v>205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ht="39" customHeight="1" spans="1:11">
      <c r="A2" s="132" t="s">
        <v>53</v>
      </c>
      <c r="B2" s="133" t="s">
        <v>206</v>
      </c>
      <c r="C2" s="133"/>
      <c r="D2" s="134" t="s">
        <v>61</v>
      </c>
      <c r="E2" s="135" t="str">
        <f>首期!B4</f>
        <v>TAJJAN81025</v>
      </c>
      <c r="F2" s="136" t="s">
        <v>207</v>
      </c>
      <c r="G2" s="137" t="s">
        <v>208</v>
      </c>
      <c r="H2" s="138"/>
      <c r="I2" s="166" t="s">
        <v>57</v>
      </c>
      <c r="J2" s="185" t="s">
        <v>56</v>
      </c>
      <c r="K2" s="186"/>
    </row>
    <row r="3" ht="18" customHeight="1" spans="1:11">
      <c r="A3" s="139" t="s">
        <v>75</v>
      </c>
      <c r="B3" s="140">
        <v>120</v>
      </c>
      <c r="C3" s="140"/>
      <c r="D3" s="141" t="s">
        <v>209</v>
      </c>
      <c r="E3" s="142">
        <v>45657</v>
      </c>
      <c r="F3" s="143"/>
      <c r="G3" s="143"/>
      <c r="H3" s="144" t="s">
        <v>210</v>
      </c>
      <c r="I3" s="144"/>
      <c r="J3" s="144"/>
      <c r="K3" s="187"/>
    </row>
    <row r="4" ht="18" customHeight="1" spans="1:11">
      <c r="A4" s="145" t="s">
        <v>71</v>
      </c>
      <c r="B4" s="140">
        <v>4</v>
      </c>
      <c r="C4" s="140">
        <v>6</v>
      </c>
      <c r="D4" s="146" t="s">
        <v>211</v>
      </c>
      <c r="E4" s="143" t="s">
        <v>212</v>
      </c>
      <c r="F4" s="143"/>
      <c r="G4" s="143"/>
      <c r="H4" s="146" t="s">
        <v>213</v>
      </c>
      <c r="I4" s="146"/>
      <c r="J4" s="158" t="s">
        <v>65</v>
      </c>
      <c r="K4" s="188" t="s">
        <v>66</v>
      </c>
    </row>
    <row r="5" ht="18" customHeight="1" spans="1:11">
      <c r="A5" s="145" t="s">
        <v>214</v>
      </c>
      <c r="B5" s="140">
        <v>1</v>
      </c>
      <c r="C5" s="140"/>
      <c r="D5" s="141" t="s">
        <v>215</v>
      </c>
      <c r="E5" s="141"/>
      <c r="G5" s="141"/>
      <c r="H5" s="146" t="s">
        <v>216</v>
      </c>
      <c r="I5" s="146"/>
      <c r="J5" s="158" t="s">
        <v>65</v>
      </c>
      <c r="K5" s="188" t="s">
        <v>66</v>
      </c>
    </row>
    <row r="6" ht="18" customHeight="1" spans="1:13">
      <c r="A6" s="147" t="s">
        <v>217</v>
      </c>
      <c r="B6" s="148">
        <v>120</v>
      </c>
      <c r="C6" s="148"/>
      <c r="D6" s="149" t="s">
        <v>218</v>
      </c>
      <c r="E6" s="150"/>
      <c r="F6" s="150"/>
      <c r="G6" s="149"/>
      <c r="H6" s="151" t="s">
        <v>219</v>
      </c>
      <c r="I6" s="151"/>
      <c r="J6" s="150" t="s">
        <v>65</v>
      </c>
      <c r="K6" s="189" t="s">
        <v>66</v>
      </c>
      <c r="M6" s="190"/>
    </row>
    <row r="7" ht="18" customHeight="1" spans="1:11">
      <c r="A7" s="152"/>
      <c r="B7" s="153"/>
      <c r="C7" s="153"/>
      <c r="D7" s="152"/>
      <c r="E7" s="153"/>
      <c r="F7" s="154"/>
      <c r="G7" s="152"/>
      <c r="H7" s="154"/>
      <c r="I7" s="153"/>
      <c r="J7" s="153"/>
      <c r="K7" s="153"/>
    </row>
    <row r="8" ht="18" customHeight="1" spans="1:11">
      <c r="A8" s="155" t="s">
        <v>220</v>
      </c>
      <c r="B8" s="136" t="s">
        <v>221</v>
      </c>
      <c r="C8" s="136" t="s">
        <v>222</v>
      </c>
      <c r="D8" s="136" t="s">
        <v>223</v>
      </c>
      <c r="E8" s="136" t="s">
        <v>224</v>
      </c>
      <c r="F8" s="136" t="s">
        <v>225</v>
      </c>
      <c r="G8" s="156" t="s">
        <v>226</v>
      </c>
      <c r="H8" s="157"/>
      <c r="I8" s="157"/>
      <c r="J8" s="157"/>
      <c r="K8" s="191"/>
    </row>
    <row r="9" ht="18" customHeight="1" spans="1:11">
      <c r="A9" s="145" t="s">
        <v>227</v>
      </c>
      <c r="B9" s="146"/>
      <c r="C9" s="158" t="s">
        <v>65</v>
      </c>
      <c r="D9" s="158" t="s">
        <v>66</v>
      </c>
      <c r="E9" s="141" t="s">
        <v>228</v>
      </c>
      <c r="F9" s="159" t="s">
        <v>229</v>
      </c>
      <c r="G9" s="160"/>
      <c r="H9" s="161"/>
      <c r="I9" s="161"/>
      <c r="J9" s="161"/>
      <c r="K9" s="192"/>
    </row>
    <row r="10" ht="18" customHeight="1" spans="1:11">
      <c r="A10" s="145" t="s">
        <v>230</v>
      </c>
      <c r="B10" s="146"/>
      <c r="C10" s="158" t="s">
        <v>65</v>
      </c>
      <c r="D10" s="158" t="s">
        <v>66</v>
      </c>
      <c r="E10" s="141" t="s">
        <v>231</v>
      </c>
      <c r="F10" s="159" t="s">
        <v>232</v>
      </c>
      <c r="G10" s="160" t="s">
        <v>233</v>
      </c>
      <c r="H10" s="161"/>
      <c r="I10" s="161"/>
      <c r="J10" s="161"/>
      <c r="K10" s="192"/>
    </row>
    <row r="11" ht="18" customHeight="1" spans="1:11">
      <c r="A11" s="162" t="s">
        <v>186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93"/>
    </row>
    <row r="12" ht="18" customHeight="1" spans="1:11">
      <c r="A12" s="139" t="s">
        <v>89</v>
      </c>
      <c r="B12" s="158" t="s">
        <v>85</v>
      </c>
      <c r="C12" s="158" t="s">
        <v>86</v>
      </c>
      <c r="D12" s="159"/>
      <c r="E12" s="141" t="s">
        <v>87</v>
      </c>
      <c r="F12" s="158" t="s">
        <v>85</v>
      </c>
      <c r="G12" s="158" t="s">
        <v>86</v>
      </c>
      <c r="H12" s="158"/>
      <c r="I12" s="141" t="s">
        <v>234</v>
      </c>
      <c r="J12" s="158" t="s">
        <v>85</v>
      </c>
      <c r="K12" s="188" t="s">
        <v>86</v>
      </c>
    </row>
    <row r="13" ht="18" customHeight="1" spans="1:11">
      <c r="A13" s="139" t="s">
        <v>92</v>
      </c>
      <c r="B13" s="158" t="s">
        <v>85</v>
      </c>
      <c r="C13" s="158" t="s">
        <v>86</v>
      </c>
      <c r="D13" s="159"/>
      <c r="E13" s="141" t="s">
        <v>97</v>
      </c>
      <c r="F13" s="158" t="s">
        <v>85</v>
      </c>
      <c r="G13" s="158" t="s">
        <v>86</v>
      </c>
      <c r="H13" s="158"/>
      <c r="I13" s="141" t="s">
        <v>235</v>
      </c>
      <c r="J13" s="158" t="s">
        <v>85</v>
      </c>
      <c r="K13" s="188" t="s">
        <v>86</v>
      </c>
    </row>
    <row r="14" ht="18" customHeight="1" spans="1:11">
      <c r="A14" s="147" t="s">
        <v>236</v>
      </c>
      <c r="B14" s="150" t="s">
        <v>85</v>
      </c>
      <c r="C14" s="150" t="s">
        <v>86</v>
      </c>
      <c r="D14" s="164"/>
      <c r="E14" s="149" t="s">
        <v>237</v>
      </c>
      <c r="F14" s="150" t="s">
        <v>85</v>
      </c>
      <c r="G14" s="150" t="s">
        <v>86</v>
      </c>
      <c r="H14" s="150"/>
      <c r="I14" s="149" t="s">
        <v>238</v>
      </c>
      <c r="J14" s="150" t="s">
        <v>85</v>
      </c>
      <c r="K14" s="189" t="s">
        <v>86</v>
      </c>
    </row>
    <row r="15" ht="18" customHeight="1" spans="1:11">
      <c r="A15" s="152"/>
      <c r="B15" s="165"/>
      <c r="C15" s="165"/>
      <c r="D15" s="153"/>
      <c r="E15" s="152"/>
      <c r="F15" s="165"/>
      <c r="G15" s="165"/>
      <c r="H15" s="165"/>
      <c r="I15" s="152"/>
      <c r="J15" s="165"/>
      <c r="K15" s="165"/>
    </row>
    <row r="16" s="128" customFormat="1" ht="18" customHeight="1" spans="1:11">
      <c r="A16" s="132" t="s">
        <v>239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94"/>
    </row>
    <row r="17" ht="18" customHeight="1" spans="1:11">
      <c r="A17" s="145" t="s">
        <v>240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95"/>
    </row>
    <row r="18" ht="18" customHeight="1" spans="1:11">
      <c r="A18" s="145" t="s">
        <v>241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95"/>
    </row>
    <row r="19" ht="22" customHeight="1" spans="1:11">
      <c r="A19" s="167"/>
      <c r="B19" s="158"/>
      <c r="C19" s="158"/>
      <c r="D19" s="158"/>
      <c r="E19" s="158"/>
      <c r="F19" s="158"/>
      <c r="G19" s="158"/>
      <c r="H19" s="158"/>
      <c r="I19" s="158"/>
      <c r="J19" s="158"/>
      <c r="K19" s="188"/>
    </row>
    <row r="20" ht="22" customHeight="1" spans="1:11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196"/>
    </row>
    <row r="21" ht="22" customHeight="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96"/>
    </row>
    <row r="22" ht="22" customHeight="1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96"/>
    </row>
    <row r="23" ht="22" customHeight="1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97"/>
    </row>
    <row r="24" ht="18" customHeight="1" spans="1:11">
      <c r="A24" s="145" t="s">
        <v>125</v>
      </c>
      <c r="B24" s="146"/>
      <c r="C24" s="158" t="s">
        <v>65</v>
      </c>
      <c r="D24" s="158" t="s">
        <v>66</v>
      </c>
      <c r="E24" s="144"/>
      <c r="F24" s="144"/>
      <c r="G24" s="144"/>
      <c r="H24" s="144"/>
      <c r="I24" s="144"/>
      <c r="J24" s="144"/>
      <c r="K24" s="187"/>
    </row>
    <row r="25" ht="18" customHeight="1" spans="1:11">
      <c r="A25" s="172" t="s">
        <v>242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98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ht="20" customHeight="1" spans="1:11">
      <c r="A27" s="175" t="s">
        <v>243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99" t="s">
        <v>244</v>
      </c>
    </row>
    <row r="28" ht="23" customHeight="1" spans="1:11">
      <c r="A28" s="168" t="s">
        <v>245</v>
      </c>
      <c r="B28" s="169"/>
      <c r="C28" s="169"/>
      <c r="D28" s="169"/>
      <c r="E28" s="169"/>
      <c r="F28" s="169"/>
      <c r="G28" s="169"/>
      <c r="H28" s="169"/>
      <c r="I28" s="169"/>
      <c r="J28" s="200"/>
      <c r="K28" s="201">
        <v>1</v>
      </c>
    </row>
    <row r="29" ht="23" customHeight="1" spans="1:11">
      <c r="A29" s="168" t="s">
        <v>246</v>
      </c>
      <c r="B29" s="169"/>
      <c r="C29" s="169"/>
      <c r="D29" s="169"/>
      <c r="E29" s="169"/>
      <c r="F29" s="169"/>
      <c r="G29" s="169"/>
      <c r="H29" s="169"/>
      <c r="I29" s="169"/>
      <c r="J29" s="200"/>
      <c r="K29" s="192">
        <v>1</v>
      </c>
    </row>
    <row r="30" ht="23" customHeight="1" spans="1:11">
      <c r="A30" s="168"/>
      <c r="B30" s="169"/>
      <c r="C30" s="169"/>
      <c r="D30" s="169"/>
      <c r="E30" s="169"/>
      <c r="F30" s="169"/>
      <c r="G30" s="169"/>
      <c r="H30" s="169"/>
      <c r="I30" s="169"/>
      <c r="J30" s="200"/>
      <c r="K30" s="192"/>
    </row>
    <row r="31" ht="23" customHeight="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200"/>
      <c r="K31" s="192"/>
    </row>
    <row r="32" ht="23" customHeight="1" spans="1:11">
      <c r="A32" s="168"/>
      <c r="B32" s="169"/>
      <c r="C32" s="169"/>
      <c r="D32" s="169"/>
      <c r="E32" s="169"/>
      <c r="F32" s="169"/>
      <c r="G32" s="169"/>
      <c r="H32" s="169"/>
      <c r="I32" s="169"/>
      <c r="J32" s="200"/>
      <c r="K32" s="202"/>
    </row>
    <row r="33" ht="23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200"/>
      <c r="K33" s="203"/>
    </row>
    <row r="34" ht="23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200"/>
      <c r="K34" s="192"/>
    </row>
    <row r="35" ht="23" customHeight="1" spans="1:11">
      <c r="A35" s="168"/>
      <c r="B35" s="169"/>
      <c r="C35" s="169"/>
      <c r="D35" s="169"/>
      <c r="E35" s="169"/>
      <c r="F35" s="169"/>
      <c r="G35" s="169"/>
      <c r="H35" s="169"/>
      <c r="I35" s="169"/>
      <c r="J35" s="200"/>
      <c r="K35" s="204"/>
    </row>
    <row r="36" ht="23" customHeight="1" spans="1:11">
      <c r="A36" s="176" t="s">
        <v>247</v>
      </c>
      <c r="B36" s="177"/>
      <c r="C36" s="177"/>
      <c r="D36" s="177"/>
      <c r="E36" s="177"/>
      <c r="F36" s="177"/>
      <c r="G36" s="177"/>
      <c r="H36" s="177"/>
      <c r="I36" s="177"/>
      <c r="J36" s="205"/>
      <c r="K36" s="206">
        <f>SUM(K28:K35)</f>
        <v>2</v>
      </c>
    </row>
    <row r="37" ht="18.75" customHeight="1" spans="1:11">
      <c r="A37" s="178" t="s">
        <v>248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7"/>
    </row>
    <row r="38" s="129" customFormat="1" ht="18.75" customHeight="1" spans="1:11">
      <c r="A38" s="145" t="s">
        <v>249</v>
      </c>
      <c r="B38" s="146"/>
      <c r="C38" s="146"/>
      <c r="D38" s="144" t="s">
        <v>250</v>
      </c>
      <c r="E38" s="144"/>
      <c r="F38" s="180" t="s">
        <v>251</v>
      </c>
      <c r="G38" s="181"/>
      <c r="H38" s="146" t="s">
        <v>252</v>
      </c>
      <c r="I38" s="146"/>
      <c r="J38" s="146" t="s">
        <v>253</v>
      </c>
      <c r="K38" s="195"/>
    </row>
    <row r="39" ht="18.75" customHeight="1" spans="1:11">
      <c r="A39" s="145" t="s">
        <v>126</v>
      </c>
      <c r="B39" s="146" t="s">
        <v>254</v>
      </c>
      <c r="C39" s="146"/>
      <c r="D39" s="146"/>
      <c r="E39" s="146"/>
      <c r="F39" s="146"/>
      <c r="G39" s="146"/>
      <c r="H39" s="146"/>
      <c r="I39" s="146"/>
      <c r="J39" s="146"/>
      <c r="K39" s="195"/>
    </row>
    <row r="40" ht="24" customHeight="1" spans="1:1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95"/>
    </row>
    <row r="41" ht="24" customHeight="1" spans="1:1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95"/>
    </row>
    <row r="42" ht="32.1" customHeight="1" spans="1:11">
      <c r="A42" s="147" t="s">
        <v>137</v>
      </c>
      <c r="B42" s="182" t="s">
        <v>255</v>
      </c>
      <c r="C42" s="182"/>
      <c r="D42" s="149" t="s">
        <v>256</v>
      </c>
      <c r="E42" s="164" t="s">
        <v>140</v>
      </c>
      <c r="F42" s="149" t="s">
        <v>141</v>
      </c>
      <c r="G42" s="183">
        <v>45646</v>
      </c>
      <c r="H42" s="184" t="s">
        <v>142</v>
      </c>
      <c r="I42" s="184"/>
      <c r="J42" s="182" t="s">
        <v>143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workbookViewId="0">
      <selection activeCell="G26" sqref="G26"/>
    </sheetView>
  </sheetViews>
  <sheetFormatPr defaultColWidth="9" defaultRowHeight="14.25"/>
  <cols>
    <col min="1" max="1" width="13.625" style="209" customWidth="1"/>
    <col min="2" max="3" width="9.125" style="209" customWidth="1"/>
    <col min="4" max="4" width="9.125" style="210" customWidth="1"/>
    <col min="5" max="7" width="9.125" style="209" customWidth="1"/>
    <col min="8" max="8" width="8.5" style="209" customWidth="1"/>
    <col min="9" max="9" width="5.375" style="209" customWidth="1"/>
    <col min="10" max="10" width="2.75" style="209" customWidth="1"/>
    <col min="11" max="13" width="14.625" style="209" customWidth="1"/>
    <col min="14" max="16" width="14.625" style="211" customWidth="1"/>
    <col min="17" max="254" width="9" style="209"/>
    <col min="255" max="16384" width="9" style="212"/>
  </cols>
  <sheetData>
    <row r="1" s="209" customFormat="1" ht="29" customHeight="1" spans="1:257">
      <c r="A1" s="213" t="s">
        <v>146</v>
      </c>
      <c r="B1" s="214"/>
      <c r="C1" s="215"/>
      <c r="D1" s="216"/>
      <c r="E1" s="215"/>
      <c r="F1" s="215"/>
      <c r="G1" s="215"/>
      <c r="H1" s="215"/>
      <c r="I1" s="215"/>
      <c r="J1" s="215"/>
      <c r="K1" s="215"/>
      <c r="L1" s="215"/>
      <c r="M1" s="215"/>
      <c r="N1" s="241"/>
      <c r="O1" s="241"/>
      <c r="P1" s="241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  <c r="IW1" s="212"/>
    </row>
    <row r="2" s="209" customFormat="1" ht="20" customHeight="1" spans="1:257">
      <c r="A2" s="217" t="s">
        <v>61</v>
      </c>
      <c r="B2" s="218" t="str">
        <f>首期!B4</f>
        <v>TAJJAN81025</v>
      </c>
      <c r="C2" s="219"/>
      <c r="D2" s="220"/>
      <c r="E2" s="221" t="s">
        <v>67</v>
      </c>
      <c r="F2" s="222" t="str">
        <f>首期!B5</f>
        <v>男式短袖T恤</v>
      </c>
      <c r="G2" s="222"/>
      <c r="H2" s="222"/>
      <c r="I2" s="222"/>
      <c r="J2" s="242"/>
      <c r="K2" s="243" t="s">
        <v>57</v>
      </c>
      <c r="L2" s="244" t="s">
        <v>56</v>
      </c>
      <c r="M2" s="244"/>
      <c r="N2" s="244"/>
      <c r="O2" s="244"/>
      <c r="P2" s="269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  <c r="IW2" s="212"/>
    </row>
    <row r="3" s="209" customFormat="1" spans="1:257">
      <c r="A3" s="223" t="s">
        <v>147</v>
      </c>
      <c r="B3" s="224" t="s">
        <v>148</v>
      </c>
      <c r="C3" s="225"/>
      <c r="D3" s="224"/>
      <c r="E3" s="224"/>
      <c r="F3" s="224"/>
      <c r="G3" s="224"/>
      <c r="H3" s="224"/>
      <c r="I3" s="224"/>
      <c r="J3" s="246"/>
      <c r="K3" s="247"/>
      <c r="L3" s="247"/>
      <c r="M3" s="247"/>
      <c r="N3" s="247"/>
      <c r="O3" s="247"/>
      <c r="P3" s="270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  <c r="IW3" s="212"/>
    </row>
    <row r="4" s="209" customFormat="1" ht="16.5" spans="1:257">
      <c r="A4" s="223"/>
      <c r="B4" s="226" t="s">
        <v>111</v>
      </c>
      <c r="C4" s="227" t="s">
        <v>112</v>
      </c>
      <c r="D4" s="227" t="s">
        <v>113</v>
      </c>
      <c r="E4" s="227" t="s">
        <v>114</v>
      </c>
      <c r="F4" s="227" t="s">
        <v>115</v>
      </c>
      <c r="G4" s="227" t="s">
        <v>116</v>
      </c>
      <c r="H4" s="227" t="s">
        <v>149</v>
      </c>
      <c r="I4" s="249" t="s">
        <v>150</v>
      </c>
      <c r="J4" s="246"/>
      <c r="K4" s="226" t="s">
        <v>111</v>
      </c>
      <c r="L4" s="227" t="s">
        <v>112</v>
      </c>
      <c r="M4" s="227" t="s">
        <v>113</v>
      </c>
      <c r="N4" s="227" t="s">
        <v>114</v>
      </c>
      <c r="O4" s="227" t="s">
        <v>115</v>
      </c>
      <c r="P4" s="227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  <c r="IW4" s="212"/>
    </row>
    <row r="5" s="209" customFormat="1" ht="16.5" spans="1:257">
      <c r="A5" s="223"/>
      <c r="B5" s="226" t="s">
        <v>151</v>
      </c>
      <c r="C5" s="227" t="s">
        <v>152</v>
      </c>
      <c r="D5" s="228" t="s">
        <v>153</v>
      </c>
      <c r="E5" s="227" t="s">
        <v>154</v>
      </c>
      <c r="F5" s="227" t="s">
        <v>155</v>
      </c>
      <c r="G5" s="227" t="s">
        <v>156</v>
      </c>
      <c r="H5" s="227" t="s">
        <v>157</v>
      </c>
      <c r="I5" s="249"/>
      <c r="J5" s="251"/>
      <c r="K5" s="252" t="s">
        <v>121</v>
      </c>
      <c r="L5" s="254" t="s">
        <v>120</v>
      </c>
      <c r="M5" s="253" t="s">
        <v>119</v>
      </c>
      <c r="N5" s="252" t="s">
        <v>118</v>
      </c>
      <c r="O5" s="254" t="s">
        <v>120</v>
      </c>
      <c r="P5" s="25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2"/>
      <c r="IW5" s="212"/>
    </row>
    <row r="6" s="209" customFormat="1" ht="21" customHeight="1" spans="1:257">
      <c r="A6" s="267" t="s">
        <v>160</v>
      </c>
      <c r="B6" s="230">
        <f>C6-1</f>
        <v>66</v>
      </c>
      <c r="C6" s="230">
        <f>D6-2</f>
        <v>67</v>
      </c>
      <c r="D6" s="231">
        <v>69</v>
      </c>
      <c r="E6" s="230">
        <f>D6+2</f>
        <v>71</v>
      </c>
      <c r="F6" s="230">
        <f>E6+2</f>
        <v>73</v>
      </c>
      <c r="G6" s="230">
        <f>F6+1</f>
        <v>74</v>
      </c>
      <c r="H6" s="230">
        <f>G6+1</f>
        <v>75</v>
      </c>
      <c r="I6" s="256" t="s">
        <v>161</v>
      </c>
      <c r="J6" s="251"/>
      <c r="K6" s="252" t="s">
        <v>257</v>
      </c>
      <c r="L6" s="252" t="s">
        <v>203</v>
      </c>
      <c r="M6" s="252" t="s">
        <v>258</v>
      </c>
      <c r="N6" s="252" t="s">
        <v>257</v>
      </c>
      <c r="O6" s="252" t="s">
        <v>203</v>
      </c>
      <c r="P6" s="255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  <c r="IW6" s="212"/>
    </row>
    <row r="7" s="209" customFormat="1" ht="21" customHeight="1" spans="1:257">
      <c r="A7" s="267" t="s">
        <v>163</v>
      </c>
      <c r="B7" s="230">
        <f t="shared" ref="B7:B9" si="0">C7-4</f>
        <v>97</v>
      </c>
      <c r="C7" s="230">
        <f t="shared" ref="C7:C9" si="1">D7-4</f>
        <v>101</v>
      </c>
      <c r="D7" s="231">
        <v>105</v>
      </c>
      <c r="E7" s="230">
        <f t="shared" ref="E7:E9" si="2">D7+4</f>
        <v>109</v>
      </c>
      <c r="F7" s="230">
        <f>E7+4</f>
        <v>113</v>
      </c>
      <c r="G7" s="230">
        <f t="shared" ref="G7:G9" si="3">F7+6</f>
        <v>119</v>
      </c>
      <c r="H7" s="230">
        <f>G7+6</f>
        <v>125</v>
      </c>
      <c r="I7" s="256" t="s">
        <v>161</v>
      </c>
      <c r="J7" s="251"/>
      <c r="K7" s="252" t="s">
        <v>203</v>
      </c>
      <c r="L7" s="252" t="s">
        <v>203</v>
      </c>
      <c r="M7" s="252" t="s">
        <v>203</v>
      </c>
      <c r="N7" s="252" t="s">
        <v>203</v>
      </c>
      <c r="O7" s="252" t="s">
        <v>203</v>
      </c>
      <c r="P7" s="255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  <c r="IQ7" s="212"/>
      <c r="IR7" s="212"/>
      <c r="IS7" s="212"/>
      <c r="IT7" s="212"/>
      <c r="IU7" s="212"/>
      <c r="IV7" s="212"/>
      <c r="IW7" s="212"/>
    </row>
    <row r="8" s="209" customFormat="1" ht="21" customHeight="1" spans="1:257">
      <c r="A8" s="267" t="s">
        <v>165</v>
      </c>
      <c r="B8" s="230">
        <f t="shared" si="0"/>
        <v>94</v>
      </c>
      <c r="C8" s="230">
        <f t="shared" si="1"/>
        <v>98</v>
      </c>
      <c r="D8" s="231">
        <v>102</v>
      </c>
      <c r="E8" s="230">
        <f t="shared" si="2"/>
        <v>106</v>
      </c>
      <c r="F8" s="230">
        <f>E8+5</f>
        <v>111</v>
      </c>
      <c r="G8" s="230">
        <f t="shared" si="3"/>
        <v>117</v>
      </c>
      <c r="H8" s="230">
        <f>G8+7</f>
        <v>124</v>
      </c>
      <c r="I8" s="256" t="s">
        <v>161</v>
      </c>
      <c r="J8" s="251"/>
      <c r="K8" s="252" t="s">
        <v>259</v>
      </c>
      <c r="L8" s="252" t="s">
        <v>260</v>
      </c>
      <c r="M8" s="252" t="s">
        <v>261</v>
      </c>
      <c r="N8" s="252" t="s">
        <v>260</v>
      </c>
      <c r="O8" s="252" t="s">
        <v>260</v>
      </c>
      <c r="P8" s="255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  <c r="IW8" s="212"/>
    </row>
    <row r="9" s="209" customFormat="1" ht="21" customHeight="1" spans="1:257">
      <c r="A9" s="267" t="s">
        <v>167</v>
      </c>
      <c r="B9" s="230">
        <f t="shared" si="0"/>
        <v>96</v>
      </c>
      <c r="C9" s="230">
        <f t="shared" si="1"/>
        <v>100</v>
      </c>
      <c r="D9" s="231">
        <v>104</v>
      </c>
      <c r="E9" s="230">
        <f t="shared" si="2"/>
        <v>108</v>
      </c>
      <c r="F9" s="230">
        <f>E9+5</f>
        <v>113</v>
      </c>
      <c r="G9" s="230">
        <f t="shared" si="3"/>
        <v>119</v>
      </c>
      <c r="H9" s="230">
        <f>G9+7</f>
        <v>126</v>
      </c>
      <c r="I9" s="256" t="s">
        <v>168</v>
      </c>
      <c r="J9" s="251"/>
      <c r="K9" s="252" t="s">
        <v>203</v>
      </c>
      <c r="L9" s="252" t="s">
        <v>203</v>
      </c>
      <c r="M9" s="252" t="s">
        <v>203</v>
      </c>
      <c r="N9" s="252" t="s">
        <v>203</v>
      </c>
      <c r="O9" s="252" t="s">
        <v>203</v>
      </c>
      <c r="P9" s="255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  <c r="IW9" s="212"/>
    </row>
    <row r="10" s="209" customFormat="1" ht="21" customHeight="1" spans="1:257">
      <c r="A10" s="267" t="s">
        <v>170</v>
      </c>
      <c r="B10" s="230">
        <f>C10-1.2</f>
        <v>43.1</v>
      </c>
      <c r="C10" s="230">
        <f>D10-1.2</f>
        <v>44.3</v>
      </c>
      <c r="D10" s="231">
        <v>45.5</v>
      </c>
      <c r="E10" s="230">
        <f>D10+1.2</f>
        <v>46.7</v>
      </c>
      <c r="F10" s="230">
        <f>E10+1.2</f>
        <v>47.9</v>
      </c>
      <c r="G10" s="230">
        <f>F10+1.4</f>
        <v>49.3</v>
      </c>
      <c r="H10" s="230">
        <f>G10+1.4</f>
        <v>50.7</v>
      </c>
      <c r="I10" s="256" t="s">
        <v>168</v>
      </c>
      <c r="J10" s="251"/>
      <c r="K10" s="252" t="s">
        <v>202</v>
      </c>
      <c r="L10" s="252" t="s">
        <v>202</v>
      </c>
      <c r="M10" s="252" t="s">
        <v>203</v>
      </c>
      <c r="N10" s="252" t="s">
        <v>204</v>
      </c>
      <c r="O10" s="252" t="s">
        <v>203</v>
      </c>
      <c r="P10" s="255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  <c r="IV10" s="212"/>
      <c r="IW10" s="212"/>
    </row>
    <row r="11" s="209" customFormat="1" ht="21" customHeight="1" spans="1:257">
      <c r="A11" s="267" t="s">
        <v>172</v>
      </c>
      <c r="B11" s="230">
        <f>C11-1</f>
        <v>45</v>
      </c>
      <c r="C11" s="230">
        <f>D11-1</f>
        <v>46</v>
      </c>
      <c r="D11" s="231">
        <v>47</v>
      </c>
      <c r="E11" s="230">
        <f>D11+1</f>
        <v>48</v>
      </c>
      <c r="F11" s="230">
        <f>E11+1</f>
        <v>49</v>
      </c>
      <c r="G11" s="230">
        <f>F11+1.5</f>
        <v>50.5</v>
      </c>
      <c r="H11" s="230">
        <f>G11+1.5</f>
        <v>52</v>
      </c>
      <c r="I11" s="256" t="s">
        <v>173</v>
      </c>
      <c r="J11" s="251"/>
      <c r="K11" s="252" t="s">
        <v>203</v>
      </c>
      <c r="L11" s="252" t="s">
        <v>203</v>
      </c>
      <c r="M11" s="252" t="s">
        <v>203</v>
      </c>
      <c r="N11" s="252" t="s">
        <v>200</v>
      </c>
      <c r="O11" s="252" t="s">
        <v>204</v>
      </c>
      <c r="P11" s="255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  <c r="IV11" s="212"/>
      <c r="IW11" s="212"/>
    </row>
    <row r="12" s="209" customFormat="1" ht="21" customHeight="1" spans="1:257">
      <c r="A12" s="267" t="s">
        <v>174</v>
      </c>
      <c r="B12" s="230">
        <f>C12-0.5</f>
        <v>19</v>
      </c>
      <c r="C12" s="230">
        <f>D12-0.5</f>
        <v>19.5</v>
      </c>
      <c r="D12" s="231">
        <v>20</v>
      </c>
      <c r="E12" s="230">
        <f t="shared" ref="E12:H12" si="4">D12+0.5</f>
        <v>20.5</v>
      </c>
      <c r="F12" s="230">
        <f t="shared" si="4"/>
        <v>21</v>
      </c>
      <c r="G12" s="230">
        <f t="shared" si="4"/>
        <v>21.5</v>
      </c>
      <c r="H12" s="230">
        <f t="shared" si="4"/>
        <v>22</v>
      </c>
      <c r="I12" s="256" t="s">
        <v>168</v>
      </c>
      <c r="J12" s="251"/>
      <c r="K12" s="252" t="s">
        <v>258</v>
      </c>
      <c r="L12" s="252" t="s">
        <v>257</v>
      </c>
      <c r="M12" s="252" t="s">
        <v>262</v>
      </c>
      <c r="N12" s="252" t="s">
        <v>257</v>
      </c>
      <c r="O12" s="252" t="s">
        <v>199</v>
      </c>
      <c r="P12" s="255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  <c r="IV12" s="212"/>
      <c r="IW12" s="212"/>
    </row>
    <row r="13" s="209" customFormat="1" ht="21" customHeight="1" spans="1:257">
      <c r="A13" s="267" t="s">
        <v>175</v>
      </c>
      <c r="B13" s="232">
        <f>C13-0.7</f>
        <v>17.6</v>
      </c>
      <c r="C13" s="232">
        <f>D13-0.7</f>
        <v>18.3</v>
      </c>
      <c r="D13" s="231">
        <v>19</v>
      </c>
      <c r="E13" s="232">
        <f>D13+0.7</f>
        <v>19.7</v>
      </c>
      <c r="F13" s="232">
        <f>E13+0.7</f>
        <v>20.4</v>
      </c>
      <c r="G13" s="232">
        <f>F13+0.95</f>
        <v>21.35</v>
      </c>
      <c r="H13" s="232">
        <f>G13+0.95</f>
        <v>22.3</v>
      </c>
      <c r="I13" s="256">
        <v>0</v>
      </c>
      <c r="J13" s="251"/>
      <c r="K13" s="252" t="s">
        <v>203</v>
      </c>
      <c r="L13" s="252" t="s">
        <v>203</v>
      </c>
      <c r="M13" s="252" t="s">
        <v>203</v>
      </c>
      <c r="N13" s="252" t="s">
        <v>263</v>
      </c>
      <c r="O13" s="252" t="s">
        <v>204</v>
      </c>
      <c r="P13" s="255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  <c r="IW13" s="212"/>
    </row>
    <row r="14" s="209" customFormat="1" ht="21" customHeight="1" spans="1:257">
      <c r="A14" s="267" t="s">
        <v>176</v>
      </c>
      <c r="B14" s="230">
        <f>C14-0.7</f>
        <v>15.6</v>
      </c>
      <c r="C14" s="230">
        <f>D14-0.7</f>
        <v>16.3</v>
      </c>
      <c r="D14" s="231">
        <v>17</v>
      </c>
      <c r="E14" s="230">
        <f>D14+0.7</f>
        <v>17.7</v>
      </c>
      <c r="F14" s="230">
        <f>E14+0.7</f>
        <v>18.4</v>
      </c>
      <c r="G14" s="230">
        <f>F14+0.95</f>
        <v>19.35</v>
      </c>
      <c r="H14" s="230">
        <f>G14+0.95</f>
        <v>20.3</v>
      </c>
      <c r="I14" s="257"/>
      <c r="J14" s="251"/>
      <c r="K14" s="252" t="s">
        <v>258</v>
      </c>
      <c r="L14" s="252" t="s">
        <v>203</v>
      </c>
      <c r="M14" s="252" t="s">
        <v>264</v>
      </c>
      <c r="N14" s="252" t="s">
        <v>257</v>
      </c>
      <c r="O14" s="252" t="s">
        <v>199</v>
      </c>
      <c r="P14" s="255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  <c r="IW14" s="212"/>
    </row>
    <row r="15" s="209" customFormat="1" ht="21" customHeight="1" spans="1:257">
      <c r="A15" s="267" t="s">
        <v>179</v>
      </c>
      <c r="B15" s="230">
        <f>C15</f>
        <v>1.3</v>
      </c>
      <c r="C15" s="230">
        <f>D15</f>
        <v>1.3</v>
      </c>
      <c r="D15" s="231">
        <v>1.3</v>
      </c>
      <c r="E15" s="230">
        <f t="shared" ref="E15:H15" si="5">D15</f>
        <v>1.3</v>
      </c>
      <c r="F15" s="230">
        <f t="shared" si="5"/>
        <v>1.3</v>
      </c>
      <c r="G15" s="230">
        <f t="shared" si="5"/>
        <v>1.3</v>
      </c>
      <c r="H15" s="230">
        <f t="shared" si="5"/>
        <v>1.3</v>
      </c>
      <c r="I15" s="258"/>
      <c r="J15" s="251"/>
      <c r="K15" s="252" t="s">
        <v>203</v>
      </c>
      <c r="L15" s="252" t="s">
        <v>203</v>
      </c>
      <c r="M15" s="252" t="s">
        <v>203</v>
      </c>
      <c r="N15" s="252" t="s">
        <v>203</v>
      </c>
      <c r="O15" s="252" t="s">
        <v>203</v>
      </c>
      <c r="P15" s="255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  <c r="IW15" s="212"/>
    </row>
    <row r="16" s="209" customFormat="1" ht="21" customHeight="1" spans="1:257">
      <c r="A16" s="268"/>
      <c r="B16" s="234"/>
      <c r="C16" s="234"/>
      <c r="D16" s="235"/>
      <c r="E16" s="234"/>
      <c r="F16" s="234"/>
      <c r="G16" s="234"/>
      <c r="H16" s="234"/>
      <c r="I16" s="259"/>
      <c r="J16" s="251"/>
      <c r="K16" s="252"/>
      <c r="L16" s="252"/>
      <c r="M16" s="252"/>
      <c r="N16" s="252"/>
      <c r="O16" s="252"/>
      <c r="P16" s="255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  <c r="IV16" s="212"/>
      <c r="IW16" s="212"/>
    </row>
    <row r="17" s="209" customFormat="1" ht="17.25" spans="1:257">
      <c r="A17" s="236"/>
      <c r="B17" s="237"/>
      <c r="C17" s="237"/>
      <c r="D17" s="237"/>
      <c r="E17" s="238"/>
      <c r="F17" s="237"/>
      <c r="G17" s="237"/>
      <c r="H17" s="237"/>
      <c r="I17" s="237"/>
      <c r="J17" s="260"/>
      <c r="K17" s="261"/>
      <c r="L17" s="261"/>
      <c r="M17" s="262"/>
      <c r="N17" s="261"/>
      <c r="O17" s="261"/>
      <c r="P17" s="26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  <c r="IU17" s="212"/>
      <c r="IV17" s="212"/>
      <c r="IW17" s="212"/>
    </row>
    <row r="18" s="209" customFormat="1" spans="1:257">
      <c r="A18" s="239" t="s">
        <v>180</v>
      </c>
      <c r="B18" s="239"/>
      <c r="C18" s="239"/>
      <c r="D18" s="240"/>
      <c r="N18" s="211"/>
      <c r="O18" s="211"/>
      <c r="P18" s="211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  <c r="IU18" s="212"/>
      <c r="IV18" s="212"/>
      <c r="IW18" s="212"/>
    </row>
    <row r="19" s="209" customFormat="1" spans="4:257">
      <c r="D19" s="210"/>
      <c r="K19" s="264" t="s">
        <v>181</v>
      </c>
      <c r="L19" s="265">
        <v>45646</v>
      </c>
      <c r="M19" s="264" t="s">
        <v>182</v>
      </c>
      <c r="N19" s="266" t="s">
        <v>140</v>
      </c>
      <c r="O19" s="266" t="s">
        <v>183</v>
      </c>
      <c r="P19" s="211" t="s">
        <v>143</v>
      </c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  <c r="IR19" s="212"/>
      <c r="IS19" s="212"/>
      <c r="IT19" s="212"/>
      <c r="IU19" s="212"/>
      <c r="IV19" s="212"/>
      <c r="IW19" s="212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8" workbookViewId="0">
      <selection activeCell="O39" sqref="O39"/>
    </sheetView>
  </sheetViews>
  <sheetFormatPr defaultColWidth="10.125" defaultRowHeight="14.25"/>
  <cols>
    <col min="1" max="1" width="9.625" style="130" customWidth="1"/>
    <col min="2" max="2" width="11.125" style="130" customWidth="1"/>
    <col min="3" max="3" width="9.125" style="130" customWidth="1"/>
    <col min="4" max="4" width="9.5" style="130" customWidth="1"/>
    <col min="5" max="5" width="11.375" style="130" customWidth="1"/>
    <col min="6" max="6" width="10.375" style="130" customWidth="1"/>
    <col min="7" max="7" width="9.5" style="130" customWidth="1"/>
    <col min="8" max="8" width="9.125" style="130" customWidth="1"/>
    <col min="9" max="9" width="8.125" style="130" customWidth="1"/>
    <col min="10" max="10" width="10.5" style="130" customWidth="1"/>
    <col min="11" max="11" width="12.125" style="130" customWidth="1"/>
    <col min="12" max="16384" width="10.125" style="130"/>
  </cols>
  <sheetData>
    <row r="1" ht="23.25" spans="1:11">
      <c r="A1" s="131" t="s">
        <v>205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ht="39" customHeight="1" spans="1:11">
      <c r="A2" s="132" t="s">
        <v>53</v>
      </c>
      <c r="B2" s="133" t="s">
        <v>54</v>
      </c>
      <c r="C2" s="133"/>
      <c r="D2" s="134" t="s">
        <v>61</v>
      </c>
      <c r="E2" s="135" t="str">
        <f>首期!B4</f>
        <v>TAJJAN81025</v>
      </c>
      <c r="F2" s="136" t="s">
        <v>207</v>
      </c>
      <c r="G2" s="137" t="s">
        <v>208</v>
      </c>
      <c r="H2" s="138"/>
      <c r="I2" s="166" t="s">
        <v>57</v>
      </c>
      <c r="J2" s="185" t="s">
        <v>56</v>
      </c>
      <c r="K2" s="186"/>
    </row>
    <row r="3" ht="18" customHeight="1" spans="1:11">
      <c r="A3" s="139" t="s">
        <v>75</v>
      </c>
      <c r="B3" s="140">
        <v>3964</v>
      </c>
      <c r="C3" s="140"/>
      <c r="D3" s="141" t="s">
        <v>209</v>
      </c>
      <c r="E3" s="142">
        <v>45698</v>
      </c>
      <c r="F3" s="143"/>
      <c r="G3" s="143"/>
      <c r="H3" s="144" t="s">
        <v>210</v>
      </c>
      <c r="I3" s="144"/>
      <c r="J3" s="144"/>
      <c r="K3" s="187"/>
    </row>
    <row r="4" ht="18" customHeight="1" spans="1:11">
      <c r="A4" s="145" t="s">
        <v>71</v>
      </c>
      <c r="B4" s="140">
        <v>4</v>
      </c>
      <c r="C4" s="140">
        <v>6</v>
      </c>
      <c r="D4" s="146" t="s">
        <v>211</v>
      </c>
      <c r="E4" s="143" t="s">
        <v>212</v>
      </c>
      <c r="F4" s="143"/>
      <c r="G4" s="143"/>
      <c r="H4" s="146" t="s">
        <v>213</v>
      </c>
      <c r="I4" s="146"/>
      <c r="J4" s="158" t="s">
        <v>65</v>
      </c>
      <c r="K4" s="188" t="s">
        <v>66</v>
      </c>
    </row>
    <row r="5" ht="18" customHeight="1" spans="1:11">
      <c r="A5" s="145" t="s">
        <v>214</v>
      </c>
      <c r="B5" s="140">
        <v>1</v>
      </c>
      <c r="C5" s="140"/>
      <c r="D5" s="141" t="s">
        <v>215</v>
      </c>
      <c r="E5" s="141"/>
      <c r="G5" s="141"/>
      <c r="H5" s="146" t="s">
        <v>216</v>
      </c>
      <c r="I5" s="146"/>
      <c r="J5" s="158" t="s">
        <v>65</v>
      </c>
      <c r="K5" s="188" t="s">
        <v>66</v>
      </c>
    </row>
    <row r="6" ht="18" customHeight="1" spans="1:13">
      <c r="A6" s="147" t="s">
        <v>217</v>
      </c>
      <c r="B6" s="148">
        <v>200</v>
      </c>
      <c r="C6" s="148"/>
      <c r="D6" s="149" t="s">
        <v>218</v>
      </c>
      <c r="E6" s="150"/>
      <c r="F6" s="150"/>
      <c r="G6" s="149"/>
      <c r="H6" s="151" t="s">
        <v>219</v>
      </c>
      <c r="I6" s="151"/>
      <c r="J6" s="150" t="s">
        <v>65</v>
      </c>
      <c r="K6" s="189" t="s">
        <v>66</v>
      </c>
      <c r="M6" s="190"/>
    </row>
    <row r="7" ht="18" customHeight="1" spans="1:11">
      <c r="A7" s="152"/>
      <c r="B7" s="153"/>
      <c r="C7" s="153"/>
      <c r="D7" s="152"/>
      <c r="E7" s="153"/>
      <c r="F7" s="154"/>
      <c r="G7" s="152"/>
      <c r="H7" s="154"/>
      <c r="I7" s="153"/>
      <c r="J7" s="153"/>
      <c r="K7" s="153"/>
    </row>
    <row r="8" ht="18" customHeight="1" spans="1:11">
      <c r="A8" s="155" t="s">
        <v>220</v>
      </c>
      <c r="B8" s="136" t="s">
        <v>221</v>
      </c>
      <c r="C8" s="136" t="s">
        <v>222</v>
      </c>
      <c r="D8" s="136" t="s">
        <v>223</v>
      </c>
      <c r="E8" s="136" t="s">
        <v>224</v>
      </c>
      <c r="F8" s="136" t="s">
        <v>225</v>
      </c>
      <c r="G8" s="156" t="s">
        <v>265</v>
      </c>
      <c r="H8" s="157"/>
      <c r="I8" s="157"/>
      <c r="J8" s="157"/>
      <c r="K8" s="191"/>
    </row>
    <row r="9" ht="18" customHeight="1" spans="1:11">
      <c r="A9" s="145" t="s">
        <v>227</v>
      </c>
      <c r="B9" s="146"/>
      <c r="C9" s="158" t="s">
        <v>65</v>
      </c>
      <c r="D9" s="158" t="s">
        <v>66</v>
      </c>
      <c r="E9" s="141" t="s">
        <v>228</v>
      </c>
      <c r="F9" s="159" t="s">
        <v>229</v>
      </c>
      <c r="G9" s="160"/>
      <c r="H9" s="161"/>
      <c r="I9" s="161"/>
      <c r="J9" s="161"/>
      <c r="K9" s="192"/>
    </row>
    <row r="10" ht="18" customHeight="1" spans="1:11">
      <c r="A10" s="145" t="s">
        <v>230</v>
      </c>
      <c r="B10" s="146"/>
      <c r="C10" s="158" t="s">
        <v>65</v>
      </c>
      <c r="D10" s="158" t="s">
        <v>66</v>
      </c>
      <c r="E10" s="141" t="s">
        <v>231</v>
      </c>
      <c r="F10" s="159" t="s">
        <v>232</v>
      </c>
      <c r="G10" s="160" t="s">
        <v>233</v>
      </c>
      <c r="H10" s="161"/>
      <c r="I10" s="161"/>
      <c r="J10" s="161"/>
      <c r="K10" s="192"/>
    </row>
    <row r="11" ht="18" customHeight="1" spans="1:11">
      <c r="A11" s="162" t="s">
        <v>186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93"/>
    </row>
    <row r="12" ht="18" customHeight="1" spans="1:11">
      <c r="A12" s="139" t="s">
        <v>89</v>
      </c>
      <c r="B12" s="158" t="s">
        <v>85</v>
      </c>
      <c r="C12" s="158" t="s">
        <v>86</v>
      </c>
      <c r="D12" s="159"/>
      <c r="E12" s="141" t="s">
        <v>87</v>
      </c>
      <c r="F12" s="158" t="s">
        <v>85</v>
      </c>
      <c r="G12" s="158" t="s">
        <v>86</v>
      </c>
      <c r="H12" s="158"/>
      <c r="I12" s="141" t="s">
        <v>234</v>
      </c>
      <c r="J12" s="158" t="s">
        <v>85</v>
      </c>
      <c r="K12" s="188" t="s">
        <v>86</v>
      </c>
    </row>
    <row r="13" ht="18" customHeight="1" spans="1:11">
      <c r="A13" s="139" t="s">
        <v>92</v>
      </c>
      <c r="B13" s="158" t="s">
        <v>85</v>
      </c>
      <c r="C13" s="158" t="s">
        <v>86</v>
      </c>
      <c r="D13" s="159"/>
      <c r="E13" s="141" t="s">
        <v>97</v>
      </c>
      <c r="F13" s="158" t="s">
        <v>85</v>
      </c>
      <c r="G13" s="158" t="s">
        <v>86</v>
      </c>
      <c r="H13" s="158"/>
      <c r="I13" s="141" t="s">
        <v>235</v>
      </c>
      <c r="J13" s="158" t="s">
        <v>85</v>
      </c>
      <c r="K13" s="188" t="s">
        <v>86</v>
      </c>
    </row>
    <row r="14" ht="18" customHeight="1" spans="1:11">
      <c r="A14" s="147" t="s">
        <v>236</v>
      </c>
      <c r="B14" s="150" t="s">
        <v>85</v>
      </c>
      <c r="C14" s="150" t="s">
        <v>86</v>
      </c>
      <c r="D14" s="164"/>
      <c r="E14" s="149" t="s">
        <v>237</v>
      </c>
      <c r="F14" s="150" t="s">
        <v>85</v>
      </c>
      <c r="G14" s="150" t="s">
        <v>86</v>
      </c>
      <c r="H14" s="150"/>
      <c r="I14" s="149" t="s">
        <v>238</v>
      </c>
      <c r="J14" s="150" t="s">
        <v>85</v>
      </c>
      <c r="K14" s="189" t="s">
        <v>86</v>
      </c>
    </row>
    <row r="15" ht="18" customHeight="1" spans="1:11">
      <c r="A15" s="152"/>
      <c r="B15" s="165"/>
      <c r="C15" s="165"/>
      <c r="D15" s="153"/>
      <c r="E15" s="152"/>
      <c r="F15" s="165"/>
      <c r="G15" s="165"/>
      <c r="H15" s="165"/>
      <c r="I15" s="152"/>
      <c r="J15" s="165"/>
      <c r="K15" s="165"/>
    </row>
    <row r="16" s="128" customFormat="1" ht="18" customHeight="1" spans="1:11">
      <c r="A16" s="132" t="s">
        <v>239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94"/>
    </row>
    <row r="17" ht="18" customHeight="1" spans="1:11">
      <c r="A17" s="145" t="s">
        <v>240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95"/>
    </row>
    <row r="18" ht="18" customHeight="1" spans="1:11">
      <c r="A18" s="145" t="s">
        <v>266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95"/>
    </row>
    <row r="19" ht="22" customHeight="1" spans="1:11">
      <c r="A19" s="167"/>
      <c r="B19" s="158"/>
      <c r="C19" s="158"/>
      <c r="D19" s="158"/>
      <c r="E19" s="158"/>
      <c r="F19" s="158"/>
      <c r="G19" s="158"/>
      <c r="H19" s="158"/>
      <c r="I19" s="158"/>
      <c r="J19" s="158"/>
      <c r="K19" s="188"/>
    </row>
    <row r="20" ht="22" customHeight="1" spans="1:11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196"/>
    </row>
    <row r="21" ht="22" customHeight="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96"/>
    </row>
    <row r="22" ht="22" customHeight="1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96"/>
    </row>
    <row r="23" ht="22" customHeight="1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97"/>
    </row>
    <row r="24" ht="18" customHeight="1" spans="1:11">
      <c r="A24" s="145" t="s">
        <v>125</v>
      </c>
      <c r="B24" s="146"/>
      <c r="C24" s="158" t="s">
        <v>65</v>
      </c>
      <c r="D24" s="158" t="s">
        <v>66</v>
      </c>
      <c r="E24" s="144"/>
      <c r="F24" s="144"/>
      <c r="G24" s="144"/>
      <c r="H24" s="144"/>
      <c r="I24" s="144"/>
      <c r="J24" s="144"/>
      <c r="K24" s="187"/>
    </row>
    <row r="25" ht="18" customHeight="1" spans="1:11">
      <c r="A25" s="172" t="s">
        <v>242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98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ht="20" customHeight="1" spans="1:11">
      <c r="A27" s="175" t="s">
        <v>243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99" t="s">
        <v>244</v>
      </c>
    </row>
    <row r="28" ht="23" customHeight="1" spans="1:11">
      <c r="A28" s="168" t="s">
        <v>193</v>
      </c>
      <c r="B28" s="169"/>
      <c r="C28" s="169"/>
      <c r="D28" s="169"/>
      <c r="E28" s="169"/>
      <c r="F28" s="169"/>
      <c r="G28" s="169"/>
      <c r="H28" s="169"/>
      <c r="I28" s="169"/>
      <c r="J28" s="200"/>
      <c r="K28" s="201">
        <v>2</v>
      </c>
    </row>
    <row r="29" ht="23" customHeight="1" spans="1:11">
      <c r="A29" s="168" t="s">
        <v>267</v>
      </c>
      <c r="B29" s="169"/>
      <c r="C29" s="169"/>
      <c r="D29" s="169"/>
      <c r="E29" s="169"/>
      <c r="F29" s="169"/>
      <c r="G29" s="169"/>
      <c r="H29" s="169"/>
      <c r="I29" s="169"/>
      <c r="J29" s="200"/>
      <c r="K29" s="192">
        <v>1</v>
      </c>
    </row>
    <row r="30" ht="23" customHeight="1" spans="1:11">
      <c r="A30" s="168" t="s">
        <v>268</v>
      </c>
      <c r="B30" s="169"/>
      <c r="C30" s="169"/>
      <c r="D30" s="169"/>
      <c r="E30" s="169"/>
      <c r="F30" s="169"/>
      <c r="G30" s="169"/>
      <c r="H30" s="169"/>
      <c r="I30" s="169"/>
      <c r="J30" s="200"/>
      <c r="K30" s="192">
        <v>2</v>
      </c>
    </row>
    <row r="31" ht="23" customHeight="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200"/>
      <c r="K31" s="192"/>
    </row>
    <row r="32" ht="23" customHeight="1" spans="1:11">
      <c r="A32" s="168"/>
      <c r="B32" s="169"/>
      <c r="C32" s="169"/>
      <c r="D32" s="169"/>
      <c r="E32" s="169"/>
      <c r="F32" s="169"/>
      <c r="G32" s="169"/>
      <c r="H32" s="169"/>
      <c r="I32" s="169"/>
      <c r="J32" s="200"/>
      <c r="K32" s="202"/>
    </row>
    <row r="33" ht="23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200"/>
      <c r="K33" s="203"/>
    </row>
    <row r="34" ht="23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200"/>
      <c r="K34" s="192"/>
    </row>
    <row r="35" ht="23" customHeight="1" spans="1:11">
      <c r="A35" s="168"/>
      <c r="B35" s="169"/>
      <c r="C35" s="169"/>
      <c r="D35" s="169"/>
      <c r="E35" s="169"/>
      <c r="F35" s="169"/>
      <c r="G35" s="169"/>
      <c r="H35" s="169"/>
      <c r="I35" s="169"/>
      <c r="J35" s="200"/>
      <c r="K35" s="204"/>
    </row>
    <row r="36" ht="23" customHeight="1" spans="1:11">
      <c r="A36" s="176" t="s">
        <v>247</v>
      </c>
      <c r="B36" s="177"/>
      <c r="C36" s="177"/>
      <c r="D36" s="177"/>
      <c r="E36" s="177"/>
      <c r="F36" s="177"/>
      <c r="G36" s="177"/>
      <c r="H36" s="177"/>
      <c r="I36" s="177"/>
      <c r="J36" s="205"/>
      <c r="K36" s="206">
        <f>SUM(K28:K35)</f>
        <v>5</v>
      </c>
    </row>
    <row r="37" ht="18.75" customHeight="1" spans="1:11">
      <c r="A37" s="178" t="s">
        <v>248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7"/>
    </row>
    <row r="38" s="129" customFormat="1" ht="18.75" customHeight="1" spans="1:11">
      <c r="A38" s="145" t="s">
        <v>249</v>
      </c>
      <c r="B38" s="146"/>
      <c r="C38" s="146"/>
      <c r="D38" s="144" t="s">
        <v>250</v>
      </c>
      <c r="E38" s="144"/>
      <c r="F38" s="180" t="s">
        <v>251</v>
      </c>
      <c r="G38" s="181"/>
      <c r="H38" s="146" t="s">
        <v>252</v>
      </c>
      <c r="I38" s="146"/>
      <c r="J38" s="146" t="s">
        <v>253</v>
      </c>
      <c r="K38" s="195"/>
    </row>
    <row r="39" ht="18.75" customHeight="1" spans="1:11">
      <c r="A39" s="145" t="s">
        <v>126</v>
      </c>
      <c r="B39" s="146" t="s">
        <v>269</v>
      </c>
      <c r="C39" s="146"/>
      <c r="D39" s="146"/>
      <c r="E39" s="146"/>
      <c r="F39" s="146"/>
      <c r="G39" s="146"/>
      <c r="H39" s="146"/>
      <c r="I39" s="146"/>
      <c r="J39" s="146"/>
      <c r="K39" s="195"/>
    </row>
    <row r="40" ht="24" customHeight="1" spans="1:1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95"/>
    </row>
    <row r="41" ht="24" customHeight="1" spans="1:1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95"/>
    </row>
    <row r="42" ht="32.1" customHeight="1" spans="1:11">
      <c r="A42" s="147" t="s">
        <v>137</v>
      </c>
      <c r="B42" s="182" t="s">
        <v>255</v>
      </c>
      <c r="C42" s="182"/>
      <c r="D42" s="149" t="s">
        <v>256</v>
      </c>
      <c r="E42" s="164" t="s">
        <v>140</v>
      </c>
      <c r="F42" s="149" t="s">
        <v>141</v>
      </c>
      <c r="G42" s="183">
        <v>45673</v>
      </c>
      <c r="H42" s="184" t="s">
        <v>142</v>
      </c>
      <c r="I42" s="184"/>
      <c r="J42" s="182" t="s">
        <v>143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尾期（第一批）</vt:lpstr>
      <vt:lpstr>验货尺寸表 (第一批) </vt:lpstr>
      <vt:lpstr>尾期（第二批）</vt:lpstr>
      <vt:lpstr>验货尺寸表 (第二批)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2025-02-18T09:22:46Z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