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Users\Administrator\Desktop\工厂质量负责人提交验货资料-示例TAZZAN82019\11.出货报告表-（工厂验货人员要填写完整）\"/>
    </mc:Choice>
  </mc:AlternateContent>
  <xr:revisionPtr revIDLastSave="0" documentId="13_ncr:1_{79B3AB17-B3B5-43C7-B552-3B652B723AC6}" xr6:coauthVersionLast="47" xr6:coauthVersionMax="47" xr10:uidLastSave="{00000000-0000-0000-0000-000000000000}"/>
  <bookViews>
    <workbookView xWindow="-120" yWindow="-120" windowWidth="29040" windowHeight="15990" tabRatio="79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91029"/>
</workbook>
</file>

<file path=xl/calcChain.xml><?xml version="1.0" encoding="utf-8"?>
<calcChain xmlns="http://schemas.openxmlformats.org/spreadsheetml/2006/main">
  <c r="F23" i="6" l="1"/>
  <c r="E23" i="6"/>
  <c r="G23" i="6" s="1"/>
  <c r="D23" i="6"/>
  <c r="B23" i="6"/>
  <c r="D22" i="6"/>
  <c r="E22" i="6" s="1"/>
  <c r="F22" i="6" s="1"/>
  <c r="G22" i="6" s="1"/>
  <c r="B22" i="6"/>
  <c r="D21" i="6"/>
  <c r="E21" i="6" s="1"/>
  <c r="F21" i="6" s="1"/>
  <c r="G21" i="6" s="1"/>
  <c r="B21" i="6"/>
  <c r="D20" i="6"/>
  <c r="E20" i="6" s="1"/>
  <c r="F20" i="6" s="1"/>
  <c r="G20" i="6" s="1"/>
  <c r="B20" i="6"/>
  <c r="D19" i="6"/>
  <c r="E19" i="6" s="1"/>
  <c r="F19" i="6" s="1"/>
  <c r="G19" i="6" s="1"/>
  <c r="B19" i="6"/>
  <c r="D18" i="6"/>
  <c r="E18" i="6" s="1"/>
  <c r="F18" i="6" s="1"/>
  <c r="G18" i="6" s="1"/>
  <c r="B18" i="6"/>
  <c r="D17" i="6"/>
  <c r="E17" i="6" s="1"/>
  <c r="F17" i="6" s="1"/>
  <c r="G17" i="6" s="1"/>
  <c r="B17" i="6"/>
  <c r="D16" i="6"/>
  <c r="E16" i="6" s="1"/>
  <c r="F16" i="6" s="1"/>
  <c r="G16" i="6" s="1"/>
  <c r="B16" i="6"/>
  <c r="D15" i="6"/>
  <c r="E15" i="6" s="1"/>
  <c r="F15" i="6" s="1"/>
  <c r="G15" i="6" s="1"/>
  <c r="B15" i="6"/>
  <c r="C14" i="6"/>
  <c r="D13" i="6"/>
  <c r="E13" i="6" s="1"/>
  <c r="F13" i="6" s="1"/>
  <c r="G13" i="6" s="1"/>
  <c r="B13" i="6"/>
  <c r="D12" i="6"/>
  <c r="B12" i="6"/>
  <c r="B14" i="6" s="1"/>
  <c r="D11" i="6"/>
  <c r="E11" i="6" s="1"/>
  <c r="F11" i="6" s="1"/>
  <c r="G11" i="6" s="1"/>
  <c r="B11" i="6"/>
  <c r="D10" i="6"/>
  <c r="E10" i="6" s="1"/>
  <c r="F10" i="6" s="1"/>
  <c r="G10" i="6" s="1"/>
  <c r="B10" i="6"/>
  <c r="D9" i="6"/>
  <c r="E9" i="6" s="1"/>
  <c r="F9" i="6" s="1"/>
  <c r="G9" i="6" s="1"/>
  <c r="B9" i="6"/>
  <c r="D8" i="6"/>
  <c r="E8" i="6" s="1"/>
  <c r="F8" i="6" s="1"/>
  <c r="G8" i="6" s="1"/>
  <c r="B8" i="6"/>
  <c r="E7" i="6"/>
  <c r="F7" i="6" s="1"/>
  <c r="G7" i="6" s="1"/>
  <c r="D7" i="6"/>
  <c r="B7" i="6"/>
  <c r="D6" i="6"/>
  <c r="E6" i="6" s="1"/>
  <c r="F6" i="6" s="1"/>
  <c r="G6" i="6" s="1"/>
  <c r="B6" i="6"/>
  <c r="D14" i="6" l="1"/>
  <c r="E12" i="6"/>
  <c r="F12" i="6" l="1"/>
  <c r="E14" i="6"/>
  <c r="G12" i="6" l="1"/>
  <c r="G14" i="6" s="1"/>
  <c r="F14" i="6"/>
  <c r="N18" i="7" l="1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G20" i="14"/>
  <c r="F20" i="14"/>
  <c r="E20" i="14"/>
  <c r="C20" i="14"/>
  <c r="B20" i="14"/>
  <c r="G19" i="14"/>
  <c r="F19" i="14"/>
  <c r="E19" i="14"/>
  <c r="C19" i="14"/>
  <c r="B19" i="14"/>
  <c r="G18" i="14"/>
  <c r="F18" i="14"/>
  <c r="E18" i="14"/>
  <c r="C18" i="14"/>
  <c r="B18" i="14"/>
  <c r="G17" i="14"/>
  <c r="F17" i="14"/>
  <c r="E17" i="14"/>
  <c r="C17" i="14"/>
  <c r="B17" i="14"/>
  <c r="G16" i="14"/>
  <c r="F16" i="14"/>
  <c r="E16" i="14"/>
  <c r="C16" i="14"/>
  <c r="B16" i="14"/>
  <c r="G15" i="14"/>
  <c r="F15" i="14"/>
  <c r="E15" i="14"/>
  <c r="C15" i="14"/>
  <c r="B15" i="14"/>
  <c r="G14" i="14"/>
  <c r="F14" i="14"/>
  <c r="E14" i="14"/>
  <c r="C14" i="14"/>
  <c r="B14" i="14"/>
  <c r="G13" i="14"/>
  <c r="F13" i="14"/>
  <c r="E13" i="14"/>
  <c r="C13" i="14"/>
  <c r="B13" i="14"/>
  <c r="G12" i="14"/>
  <c r="F12" i="14"/>
  <c r="E12" i="14"/>
  <c r="C12" i="14"/>
  <c r="B12" i="14"/>
  <c r="G11" i="14"/>
  <c r="F11" i="14"/>
  <c r="E11" i="14"/>
  <c r="C11" i="14"/>
  <c r="B11" i="14"/>
  <c r="G10" i="14"/>
  <c r="F10" i="14"/>
  <c r="E10" i="14"/>
  <c r="C10" i="14"/>
  <c r="B10" i="14"/>
  <c r="G9" i="14"/>
  <c r="F9" i="14"/>
  <c r="E9" i="14"/>
  <c r="C9" i="14"/>
  <c r="B9" i="14"/>
  <c r="G8" i="14"/>
  <c r="F8" i="14"/>
  <c r="E8" i="14"/>
  <c r="C8" i="14"/>
  <c r="B8" i="14"/>
  <c r="G7" i="14"/>
  <c r="F7" i="14"/>
  <c r="E7" i="14"/>
  <c r="C7" i="14"/>
  <c r="B7" i="14"/>
  <c r="G6" i="14"/>
  <c r="F6" i="14"/>
  <c r="E6" i="14"/>
  <c r="C6" i="14"/>
  <c r="B6" i="14"/>
  <c r="G20" i="13"/>
  <c r="F20" i="13"/>
  <c r="E20" i="13"/>
  <c r="C20" i="13"/>
  <c r="B20" i="13"/>
  <c r="G19" i="13"/>
  <c r="F19" i="13"/>
  <c r="E19" i="13"/>
  <c r="C19" i="13"/>
  <c r="B19" i="13"/>
  <c r="G18" i="13"/>
  <c r="F18" i="13"/>
  <c r="E18" i="13"/>
  <c r="C18" i="13"/>
  <c r="B18" i="13"/>
  <c r="G17" i="13"/>
  <c r="F17" i="13"/>
  <c r="E17" i="13"/>
  <c r="C17" i="13"/>
  <c r="B17" i="13"/>
  <c r="G16" i="13"/>
  <c r="F16" i="13"/>
  <c r="E16" i="13"/>
  <c r="C16" i="13"/>
  <c r="B16" i="13"/>
  <c r="G15" i="13"/>
  <c r="F15" i="13"/>
  <c r="E15" i="13"/>
  <c r="C15" i="13"/>
  <c r="B15" i="13"/>
  <c r="G14" i="13"/>
  <c r="F14" i="13"/>
  <c r="E14" i="13"/>
  <c r="C14" i="13"/>
  <c r="B14" i="13"/>
  <c r="G13" i="13"/>
  <c r="F13" i="13"/>
  <c r="E13" i="13"/>
  <c r="C13" i="13"/>
  <c r="B13" i="13"/>
  <c r="G12" i="13"/>
  <c r="F12" i="13"/>
  <c r="E12" i="13"/>
  <c r="C12" i="13"/>
  <c r="B12" i="13"/>
  <c r="G11" i="13"/>
  <c r="F11" i="13"/>
  <c r="E11" i="13"/>
  <c r="C11" i="13"/>
  <c r="B11" i="13"/>
  <c r="G10" i="13"/>
  <c r="F10" i="13"/>
  <c r="E10" i="13"/>
  <c r="C10" i="13"/>
  <c r="B10" i="13"/>
  <c r="G9" i="13"/>
  <c r="F9" i="13"/>
  <c r="E9" i="13"/>
  <c r="C9" i="13"/>
  <c r="B9" i="13"/>
  <c r="G8" i="13"/>
  <c r="F8" i="13"/>
  <c r="E8" i="13"/>
  <c r="C8" i="13"/>
  <c r="B8" i="13"/>
  <c r="G7" i="13"/>
  <c r="F7" i="13"/>
  <c r="E7" i="13"/>
  <c r="C7" i="13"/>
  <c r="B7" i="13"/>
  <c r="G6" i="13"/>
  <c r="F6" i="13"/>
  <c r="E6" i="13"/>
  <c r="C6" i="13"/>
  <c r="B6" i="13"/>
</calcChain>
</file>

<file path=xl/sharedStrings.xml><?xml version="1.0" encoding="utf-8"?>
<sst xmlns="http://schemas.openxmlformats.org/spreadsheetml/2006/main" count="1386" uniqueCount="466">
  <si>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</si>
  <si>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</si>
  <si>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</si>
  <si>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</si>
  <si>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</si>
  <si>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</si>
  <si>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</si>
  <si>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</si>
  <si>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</si>
  <si>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</si>
  <si>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</si>
  <si>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</si>
  <si>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</si>
  <si>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</si>
  <si>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</si>
  <si>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</si>
  <si>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</si>
  <si>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</si>
  <si>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</si>
  <si>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</si>
  <si>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</si>
  <si>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</si>
  <si>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</si>
  <si>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</si>
  <si>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</si>
  <si>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</si>
  <si>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</si>
  <si>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</si>
  <si>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</si>
  <si>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</si>
  <si>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</si>
  <si>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</si>
  <si>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</si>
  <si>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</si>
  <si>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</si>
  <si>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</si>
  <si>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</si>
  <si>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</si>
  <si>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</si>
  <si>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</si>
  <si>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</si>
  <si>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</si>
  <si>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</si>
  <si>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</si>
  <si>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</si>
  <si>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</si>
  <si>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</si>
  <si>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</si>
  <si>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</si>
  <si>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</si>
  <si>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</si>
  <si>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</si>
  <si>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</si>
  <si>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</si>
  <si>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</si>
  <si>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</si>
  <si>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</si>
  <si>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</si>
  <si>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</si>
  <si>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</si>
  <si>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</si>
  <si>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</si>
  <si>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</si>
  <si>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TABBAL81001</t>
  </si>
  <si>
    <t>合同交期</t>
  </si>
  <si>
    <t>产前确认样</t>
  </si>
  <si>
    <t>有</t>
  </si>
  <si>
    <t>无</t>
  </si>
  <si>
    <t>品名</t>
  </si>
  <si>
    <t>男式三层冲锋衣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</si>
  <si>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</si>
  <si>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</si>
  <si>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</si>
  <si>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</si>
  <si>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</si>
  <si>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</si>
  <si>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</si>
  <si>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</si>
  <si>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</si>
  <si>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CGDD22110200495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</si>
  <si>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</si>
  <si>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</si>
  <si>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</si>
  <si>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</si>
  <si>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</si>
  <si>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</si>
  <si>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</si>
  <si>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</si>
  <si>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</si>
  <si>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</si>
  <si>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</si>
  <si>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</si>
  <si>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</si>
  <si>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</si>
  <si>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</si>
  <si>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</si>
  <si>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</si>
  <si>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</si>
  <si>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</si>
  <si>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</si>
  <si>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</si>
  <si>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</si>
  <si>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</si>
  <si>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</si>
  <si>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</si>
  <si>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</si>
  <si>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</si>
  <si>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</si>
  <si>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</si>
  <si>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</si>
  <si>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</si>
  <si>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</si>
  <si>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</si>
  <si>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</si>
  <si>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</si>
  <si>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</si>
  <si>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</si>
  <si>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藏蓝色</t>
  </si>
  <si>
    <t>旷野橘</t>
  </si>
  <si>
    <t>高级灰/蓝色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</si>
  <si>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</si>
  <si>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</si>
  <si>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</si>
  <si>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</si>
  <si>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</si>
  <si>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</si>
  <si>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</si>
  <si>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</si>
  <si>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</si>
  <si>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</si>
  <si>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</si>
  <si>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</si>
  <si>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</si>
  <si>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</si>
  <si>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</si>
  <si>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</si>
  <si>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</si>
  <si>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</si>
  <si>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</si>
  <si>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</si>
  <si>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</si>
  <si>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</si>
  <si>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</si>
  <si>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</si>
  <si>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</si>
  <si>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</si>
  <si>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</si>
  <si>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</si>
  <si>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男冲锋衣外套类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</si>
  <si>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</si>
  <si>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</si>
  <si>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</si>
  <si>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</si>
  <si>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</si>
  <si>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</si>
  <si>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</si>
  <si>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</si>
  <si>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</si>
  <si>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</si>
  <si>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</si>
  <si>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</si>
  <si>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</si>
  <si>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</si>
  <si>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</si>
  <si>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</si>
  <si>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</si>
  <si>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</si>
  <si>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胸围</t>
  </si>
  <si>
    <t>腰围</t>
  </si>
  <si>
    <t>0/-0.5</t>
  </si>
  <si>
    <t>摆围</t>
  </si>
  <si>
    <t>肩宽</t>
  </si>
  <si>
    <t>-0.5/-0.4</t>
  </si>
  <si>
    <t>-0.6/-0.8</t>
  </si>
  <si>
    <t>-1/-0.7</t>
  </si>
  <si>
    <t>-1/-1</t>
  </si>
  <si>
    <t>-0.8/-0.8</t>
  </si>
  <si>
    <t>前领高</t>
  </si>
  <si>
    <t>0/-0.2</t>
  </si>
  <si>
    <t>-0.2/-0.2</t>
  </si>
  <si>
    <t>0/-0.3</t>
  </si>
  <si>
    <t>下领围</t>
  </si>
  <si>
    <t>+0.2/+0.2</t>
  </si>
  <si>
    <t>+0.3/+0.3</t>
  </si>
  <si>
    <t>肩点袖长</t>
  </si>
  <si>
    <t>袖肥/2（参考）</t>
  </si>
  <si>
    <t>袖肘围/2</t>
  </si>
  <si>
    <t>袖口围/2(松量)</t>
  </si>
  <si>
    <t>帽高</t>
  </si>
  <si>
    <t>+0.4/+0.3</t>
  </si>
  <si>
    <t>+0.5/+0.3</t>
  </si>
  <si>
    <t>帽宽</t>
  </si>
  <si>
    <t>外插手袋口长</t>
  </si>
  <si>
    <t>胸袋拉链长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</si>
  <si>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</si>
  <si>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</si>
  <si>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</si>
  <si>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</si>
  <si>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</si>
  <si>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</si>
  <si>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</si>
  <si>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</si>
  <si>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</si>
  <si>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</si>
  <si>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</si>
  <si>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</si>
  <si>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</si>
  <si>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</si>
  <si>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</si>
  <si>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</si>
  <si>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</si>
  <si>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关燕</t>
  </si>
  <si>
    <t>样品规格  SAMPLE SPEC</t>
  </si>
  <si>
    <t>L（洗前）</t>
  </si>
  <si>
    <t>L（洗后）</t>
  </si>
  <si>
    <t>XL（洗前）</t>
  </si>
  <si>
    <t>XL（洗后）</t>
  </si>
  <si>
    <t>1/0.5</t>
  </si>
  <si>
    <t>0.5/0.3</t>
  </si>
  <si>
    <t>-0.7/0.5</t>
  </si>
  <si>
    <t>-1.2/0.3</t>
  </si>
  <si>
    <t>-0.5/-0</t>
  </si>
  <si>
    <t>-0.5/0</t>
  </si>
  <si>
    <t>0/0.5</t>
  </si>
  <si>
    <t>0/0.3</t>
  </si>
  <si>
    <t>-1.5/-1</t>
  </si>
  <si>
    <t>-1/-1.2</t>
  </si>
  <si>
    <t>0.6/0</t>
  </si>
  <si>
    <t>0/-0.4</t>
  </si>
  <si>
    <t>-1/-0</t>
  </si>
  <si>
    <t>-1/0.5</t>
  </si>
  <si>
    <t>-0.3/0</t>
  </si>
  <si>
    <t>0.3/0.5</t>
  </si>
  <si>
    <t>0.2/0.3</t>
  </si>
  <si>
    <t>0/0.2</t>
  </si>
  <si>
    <t>-0.3/0.2</t>
  </si>
  <si>
    <t>-0.5/0.5</t>
  </si>
  <si>
    <t>-0.6/0.2</t>
  </si>
  <si>
    <t>0.5/-0.5</t>
  </si>
  <si>
    <t>0.2/-0.7</t>
  </si>
  <si>
    <t>-0.2/0.3</t>
  </si>
  <si>
    <t>-0.5/0.8</t>
  </si>
  <si>
    <t>-0.3/0.5</t>
  </si>
  <si>
    <t>QC出货报告书</t>
  </si>
  <si>
    <t>产品名称</t>
  </si>
  <si>
    <t>莒县鑫星</t>
  </si>
  <si>
    <t>合同日期</t>
  </si>
  <si>
    <t>检验资料确认</t>
  </si>
  <si>
    <t>交货形式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</si>
  <si>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</si>
  <si>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</si>
  <si>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</si>
  <si>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</si>
  <si>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</si>
  <si>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</si>
  <si>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</si>
  <si>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</si>
  <si>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</si>
  <si>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</si>
  <si>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</si>
  <si>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</si>
  <si>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</si>
  <si>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</si>
  <si>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</si>
  <si>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</si>
  <si>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</si>
  <si>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</si>
  <si>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</si>
  <si>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</si>
  <si>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</si>
  <si>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</si>
  <si>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</si>
  <si>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</si>
  <si>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</si>
  <si>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</si>
  <si>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</si>
  <si>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</si>
  <si>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</si>
  <si>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</si>
  <si>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</si>
  <si>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</si>
  <si>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1、后背单干压胶条脏污*2</t>
  </si>
  <si>
    <t>2  帽舌压胶不平顺*2</t>
  </si>
  <si>
    <t>3、前门拉链有起皱*1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</si>
  <si>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</si>
  <si>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</si>
  <si>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</si>
  <si>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</si>
  <si>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</si>
  <si>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</si>
  <si>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不良品已经挑出来，没有出货</t>
  </si>
  <si>
    <t>服装QC部门</t>
  </si>
  <si>
    <t>检验人</t>
  </si>
  <si>
    <t>周云涌</t>
  </si>
  <si>
    <t xml:space="preserve">    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</si>
  <si>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</si>
  <si>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</si>
  <si>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</si>
  <si>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</si>
  <si>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</si>
  <si>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</si>
  <si>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</si>
  <si>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</si>
  <si>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</si>
  <si>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</si>
  <si>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</si>
  <si>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</si>
  <si>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</si>
  <si>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</si>
  <si>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</si>
  <si>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</si>
  <si>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</si>
  <si>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4284#</t>
  </si>
  <si>
    <t>T800+TPU白膜+30D雪纱</t>
  </si>
  <si>
    <t>19SS高级灰</t>
  </si>
  <si>
    <t>YES</t>
  </si>
  <si>
    <t>4297#</t>
  </si>
  <si>
    <t>4294#</t>
  </si>
  <si>
    <t>4296#</t>
  </si>
  <si>
    <t>4293#</t>
  </si>
  <si>
    <t>4295#</t>
  </si>
  <si>
    <t>4285#</t>
  </si>
  <si>
    <t>19SS黑色</t>
  </si>
  <si>
    <t>4289#</t>
  </si>
  <si>
    <t>23SS藏蓝色</t>
  </si>
  <si>
    <t>3814#</t>
  </si>
  <si>
    <t>4290#</t>
  </si>
  <si>
    <t>4286#</t>
  </si>
  <si>
    <t>3812#</t>
  </si>
  <si>
    <t>3815#</t>
  </si>
  <si>
    <t>4291#</t>
  </si>
  <si>
    <t>4292#</t>
  </si>
  <si>
    <t>制表时间：2022/10/20</t>
  </si>
  <si>
    <t>测试人签名：付汝亮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</si>
  <si>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</si>
  <si>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</si>
  <si>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</si>
  <si>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</si>
  <si>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</si>
  <si>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</si>
  <si>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</si>
  <si>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</si>
  <si>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</si>
  <si>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</si>
  <si>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2.5%/1.5%</t>
  </si>
  <si>
    <t>1.5%/1.9%</t>
  </si>
  <si>
    <t>1%/1.5%</t>
  </si>
  <si>
    <t>3%/3%</t>
  </si>
  <si>
    <t>2.8%/1.7%</t>
  </si>
  <si>
    <t>2.5%/3%</t>
  </si>
  <si>
    <t>3%/1%</t>
  </si>
  <si>
    <t>1.5%/1.5%</t>
  </si>
  <si>
    <t>2.2%/2.2%</t>
  </si>
  <si>
    <t>制表时间：2022-10-24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</si>
  <si>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</si>
  <si>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</si>
  <si>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</si>
  <si>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</si>
  <si>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</si>
  <si>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</si>
  <si>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</si>
  <si>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</si>
  <si>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</si>
  <si>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</si>
  <si>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</si>
  <si>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RPPS1138-1</t>
  </si>
  <si>
    <t>G14FW1100</t>
  </si>
  <si>
    <t>里料</t>
  </si>
  <si>
    <t>乾丰</t>
  </si>
  <si>
    <t>5#尼龙雾面防水开尾DABLH头</t>
  </si>
  <si>
    <t>拉链</t>
  </si>
  <si>
    <t>SBS</t>
  </si>
  <si>
    <t xml:space="preserve"> ZM00059</t>
  </si>
  <si>
    <t>主标</t>
  </si>
  <si>
    <t>常美</t>
  </si>
  <si>
    <t>物料6</t>
  </si>
  <si>
    <t>物料7</t>
  </si>
  <si>
    <t>物料8</t>
  </si>
  <si>
    <t>物料9</t>
  </si>
  <si>
    <t>物料10</t>
  </si>
  <si>
    <t>ZM00060</t>
  </si>
  <si>
    <t>尺码标</t>
  </si>
  <si>
    <t>G21SSXJ018</t>
  </si>
  <si>
    <t>弹力绳</t>
  </si>
  <si>
    <t>泰丰</t>
  </si>
  <si>
    <t>高级灰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</si>
  <si>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</si>
  <si>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</si>
  <si>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</si>
  <si>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</si>
  <si>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</si>
  <si>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</si>
  <si>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</si>
  <si>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</si>
  <si>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</si>
  <si>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</si>
  <si>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</si>
  <si>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</si>
  <si>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</si>
  <si>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</si>
  <si>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</si>
  <si>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</si>
  <si>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</si>
  <si>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
左袖 
帽口</t>
  </si>
  <si>
    <t>反光银印花</t>
  </si>
  <si>
    <t>油墨黑色</t>
  </si>
  <si>
    <t>制表时间：2022-10-25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</si>
  <si>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</si>
  <si>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</si>
  <si>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</si>
  <si>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</si>
  <si>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</si>
  <si>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 xml:space="preserve"> G21SSXJ018</t>
  </si>
  <si>
    <t>黑色</t>
  </si>
  <si>
    <t>上海锦湾</t>
  </si>
  <si>
    <t>G14FWZD017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</si>
  <si>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</si>
  <si>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TAZZAN82019</t>
    <phoneticPr fontId="36" type="noConversion"/>
  </si>
  <si>
    <t>女式皮肤衣</t>
    <phoneticPr fontId="36" type="noConversion"/>
  </si>
  <si>
    <t>莒县鑫星</t>
    <phoneticPr fontId="36" type="noConversion"/>
  </si>
  <si>
    <t>后中长</t>
    <phoneticPr fontId="42" type="noConversion"/>
  </si>
  <si>
    <t>前中长</t>
    <phoneticPr fontId="42" type="noConversion"/>
  </si>
  <si>
    <t>胸围</t>
    <phoneticPr fontId="42" type="noConversion"/>
  </si>
  <si>
    <t>腰围</t>
    <phoneticPr fontId="42" type="noConversion"/>
  </si>
  <si>
    <t>摆围，拉量</t>
    <phoneticPr fontId="42" type="noConversion"/>
  </si>
  <si>
    <t>摆围，松量</t>
    <phoneticPr fontId="42" type="noConversion"/>
  </si>
  <si>
    <t>后中袖长</t>
    <phoneticPr fontId="42" type="noConversion"/>
  </si>
  <si>
    <t>袖肥/2</t>
    <phoneticPr fontId="42" type="noConversion"/>
  </si>
  <si>
    <t>袖肘围/2</t>
    <phoneticPr fontId="42" type="noConversion"/>
  </si>
  <si>
    <t>袖口围/2，拉量</t>
    <phoneticPr fontId="42" type="noConversion"/>
  </si>
  <si>
    <t>袖口围/2，松量</t>
    <phoneticPr fontId="42" type="noConversion"/>
  </si>
  <si>
    <t>前领高</t>
    <phoneticPr fontId="36" type="noConversion"/>
  </si>
  <si>
    <t>下领围</t>
    <phoneticPr fontId="42" type="noConversion"/>
  </si>
  <si>
    <t>帽高</t>
    <phoneticPr fontId="42" type="noConversion"/>
  </si>
  <si>
    <t>帽宽</t>
    <phoneticPr fontId="42" type="noConversion"/>
  </si>
  <si>
    <t>侧插袋</t>
    <phoneticPr fontId="36" type="noConversion"/>
  </si>
  <si>
    <t>验货时间：12月27日</t>
    <phoneticPr fontId="36" type="noConversion"/>
  </si>
  <si>
    <t>跟单QC:郑伟</t>
    <phoneticPr fontId="36" type="noConversion"/>
  </si>
  <si>
    <t>李园园</t>
    <phoneticPr fontId="36" type="noConversion"/>
  </si>
  <si>
    <t>S</t>
    <phoneticPr fontId="42" type="noConversion"/>
  </si>
  <si>
    <t>M</t>
    <phoneticPr fontId="42" type="noConversion"/>
  </si>
  <si>
    <t>L</t>
    <phoneticPr fontId="42" type="noConversion"/>
  </si>
  <si>
    <t>XL</t>
    <phoneticPr fontId="42" type="noConversion"/>
  </si>
  <si>
    <t>XXL</t>
    <phoneticPr fontId="42" type="noConversion"/>
  </si>
  <si>
    <t>XXXL</t>
    <phoneticPr fontId="42" type="noConversion"/>
  </si>
  <si>
    <t>155/84B</t>
    <phoneticPr fontId="42" type="noConversion"/>
  </si>
  <si>
    <t>160/88B</t>
    <phoneticPr fontId="42" type="noConversion"/>
  </si>
  <si>
    <t>165/92B</t>
    <phoneticPr fontId="42" type="noConversion"/>
  </si>
  <si>
    <t>170/96B</t>
    <phoneticPr fontId="42" type="noConversion"/>
  </si>
  <si>
    <t>175/100B</t>
    <phoneticPr fontId="42" type="noConversion"/>
  </si>
  <si>
    <t>180/104B</t>
    <phoneticPr fontId="42" type="noConversion"/>
  </si>
  <si>
    <t>98</t>
    <phoneticPr fontId="36" type="noConversion"/>
  </si>
  <si>
    <t>91</t>
    <phoneticPr fontId="36" type="noConversion"/>
  </si>
  <si>
    <t>101</t>
    <phoneticPr fontId="36" type="noConversion"/>
  </si>
  <si>
    <t>S</t>
    <phoneticPr fontId="36" type="noConversion"/>
  </si>
  <si>
    <t>+1</t>
  </si>
  <si>
    <t>+1</t>
    <phoneticPr fontId="36" type="noConversion"/>
  </si>
  <si>
    <t>-0.5</t>
    <phoneticPr fontId="36" type="noConversion"/>
  </si>
  <si>
    <t>-1</t>
    <phoneticPr fontId="36" type="noConversion"/>
  </si>
  <si>
    <t>+1.5</t>
    <phoneticPr fontId="36" type="noConversion"/>
  </si>
  <si>
    <t>0</t>
  </si>
  <si>
    <t>0</t>
    <phoneticPr fontId="36" type="noConversion"/>
  </si>
  <si>
    <t>米白色:S M L XL XXL全检</t>
    <phoneticPr fontId="36" type="noConversion"/>
  </si>
  <si>
    <t>+0.5</t>
    <phoneticPr fontId="36" type="noConversion"/>
  </si>
  <si>
    <t>采购凭证编号：CGDD24122400004</t>
    <phoneticPr fontId="36" type="noConversion"/>
  </si>
  <si>
    <t>非直发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</si>
</sst>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0" fillId="0" borderId="0">
      <alignment vertical="center"/>
    </xf>
    <xf numFmtId="0" fontId="10" fillId="0" borderId="0">
      <alignment vertical="center"/>
    </xf>
  </cellStyleXfs>
  <cellXfs count="3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5" xfId="0" applyBorder="1"/>
    <xf numFmtId="0" fontId="10" fillId="0" borderId="0" xfId="0" applyFont="1" applyAlignment="1">
      <alignment vertical="center"/>
    </xf>
    <xf numFmtId="0" fontId="11" fillId="3" borderId="0" xfId="4" applyFont="1" applyFill="1"/>
    <xf numFmtId="0" fontId="13" fillId="0" borderId="2" xfId="3" applyFont="1" applyBorder="1" applyAlignment="1">
      <alignment horizontal="center"/>
    </xf>
    <xf numFmtId="0" fontId="13" fillId="0" borderId="3" xfId="3" applyFont="1" applyBorder="1" applyAlignment="1">
      <alignment horizontal="left" vertical="center"/>
    </xf>
    <xf numFmtId="0" fontId="13" fillId="0" borderId="12" xfId="3" applyFont="1" applyBorder="1" applyAlignment="1">
      <alignment horizontal="center"/>
    </xf>
    <xf numFmtId="0" fontId="13" fillId="0" borderId="4" xfId="3" applyFont="1" applyBorder="1" applyAlignment="1">
      <alignment horizontal="center"/>
    </xf>
    <xf numFmtId="0" fontId="13" fillId="0" borderId="7" xfId="3" applyFont="1" applyBorder="1" applyAlignment="1">
      <alignment horizontal="center"/>
    </xf>
    <xf numFmtId="0" fontId="13" fillId="0" borderId="2" xfId="3" applyFont="1" applyBorder="1" applyAlignment="1">
      <alignment horizontal="left"/>
    </xf>
    <xf numFmtId="0" fontId="11" fillId="3" borderId="13" xfId="4" applyFont="1" applyFill="1" applyBorder="1"/>
    <xf numFmtId="49" fontId="11" fillId="3" borderId="14" xfId="4" applyNumberFormat="1" applyFont="1" applyFill="1" applyBorder="1" applyAlignment="1">
      <alignment horizontal="center"/>
    </xf>
    <xf numFmtId="49" fontId="11" fillId="3" borderId="14" xfId="4" applyNumberFormat="1" applyFont="1" applyFill="1" applyBorder="1" applyAlignment="1">
      <alignment horizontal="right"/>
    </xf>
    <xf numFmtId="49" fontId="11" fillId="3" borderId="14" xfId="4" applyNumberFormat="1" applyFont="1" applyFill="1" applyBorder="1" applyAlignment="1">
      <alignment horizontal="right" vertical="center"/>
    </xf>
    <xf numFmtId="49" fontId="11" fillId="3" borderId="15" xfId="4" applyNumberFormat="1" applyFont="1" applyFill="1" applyBorder="1" applyAlignment="1">
      <alignment horizontal="center"/>
    </xf>
    <xf numFmtId="0" fontId="12" fillId="3" borderId="0" xfId="4" applyFont="1" applyFill="1"/>
    <xf numFmtId="0" fontId="0" fillId="3" borderId="0" xfId="6" applyFont="1" applyFill="1">
      <alignment vertical="center"/>
    </xf>
    <xf numFmtId="0" fontId="10" fillId="0" borderId="2" xfId="0" applyFont="1" applyBorder="1" applyAlignment="1">
      <alignment vertical="center"/>
    </xf>
    <xf numFmtId="49" fontId="13" fillId="0" borderId="7" xfId="3" applyNumberFormat="1" applyFont="1" applyBorder="1" applyAlignment="1">
      <alignment horizontal="center"/>
    </xf>
    <xf numFmtId="49" fontId="13" fillId="0" borderId="2" xfId="3" applyNumberFormat="1" applyFont="1" applyBorder="1" applyAlignment="1">
      <alignment horizontal="center"/>
    </xf>
    <xf numFmtId="14" fontId="12" fillId="3" borderId="0" xfId="4" applyNumberFormat="1" applyFont="1" applyFill="1"/>
    <xf numFmtId="0" fontId="15" fillId="0" borderId="0" xfId="2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19" xfId="2" applyFont="1" applyBorder="1" applyAlignment="1">
      <alignment horizontal="center" vertical="center"/>
    </xf>
    <xf numFmtId="0" fontId="17" fillId="0" borderId="19" xfId="2" applyFont="1" applyBorder="1">
      <alignment vertical="center"/>
    </xf>
    <xf numFmtId="0" fontId="17" fillId="0" borderId="20" xfId="2" applyFont="1" applyBorder="1">
      <alignment vertical="center"/>
    </xf>
    <xf numFmtId="0" fontId="18" fillId="0" borderId="21" xfId="2" applyFont="1" applyBorder="1" applyAlignment="1">
      <alignment horizontal="center" vertical="center"/>
    </xf>
    <xf numFmtId="0" fontId="17" fillId="0" borderId="21" xfId="2" applyFont="1" applyBorder="1">
      <alignment vertical="center"/>
    </xf>
    <xf numFmtId="0" fontId="17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right" vertical="center"/>
    </xf>
    <xf numFmtId="0" fontId="17" fillId="0" borderId="21" xfId="2" applyFont="1" applyBorder="1" applyAlignment="1">
      <alignment horizontal="left" vertical="center"/>
    </xf>
    <xf numFmtId="0" fontId="17" fillId="0" borderId="22" xfId="2" applyFont="1" applyBorder="1">
      <alignment vertical="center"/>
    </xf>
    <xf numFmtId="0" fontId="17" fillId="0" borderId="23" xfId="2" applyFont="1" applyBorder="1">
      <alignment vertical="center"/>
    </xf>
    <xf numFmtId="0" fontId="19" fillId="0" borderId="23" xfId="2" applyFont="1" applyBorder="1">
      <alignment vertical="center"/>
    </xf>
    <xf numFmtId="0" fontId="19" fillId="0" borderId="23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19" fillId="0" borderId="0" xfId="2" applyFont="1">
      <alignment vertical="center"/>
    </xf>
    <xf numFmtId="0" fontId="19" fillId="0" borderId="0" xfId="2" applyFont="1" applyAlignment="1">
      <alignment horizontal="left" vertical="center"/>
    </xf>
    <xf numFmtId="0" fontId="17" fillId="0" borderId="18" xfId="2" applyFont="1" applyBorder="1">
      <alignment vertical="center"/>
    </xf>
    <xf numFmtId="0" fontId="19" fillId="0" borderId="21" xfId="2" applyFont="1" applyBorder="1" applyAlignment="1">
      <alignment horizontal="left" vertical="center"/>
    </xf>
    <xf numFmtId="0" fontId="19" fillId="0" borderId="21" xfId="2" applyFont="1" applyBorder="1">
      <alignment vertical="center"/>
    </xf>
    <xf numFmtId="0" fontId="17" fillId="0" borderId="19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176" fontId="19" fillId="0" borderId="23" xfId="2" applyNumberFormat="1" applyFont="1" applyBorder="1">
      <alignment vertical="center"/>
    </xf>
    <xf numFmtId="0" fontId="19" fillId="0" borderId="35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7" xfId="4" applyFont="1" applyFill="1" applyBorder="1" applyAlignment="1">
      <alignment horizontal="center" vertical="center"/>
    </xf>
    <xf numFmtId="49" fontId="12" fillId="3" borderId="2" xfId="6" applyNumberFormat="1" applyFont="1" applyFill="1" applyBorder="1" applyAlignment="1">
      <alignment horizontal="center" vertical="center"/>
    </xf>
    <xf numFmtId="0" fontId="12" fillId="3" borderId="2" xfId="6" applyFont="1" applyFill="1" applyBorder="1" applyAlignment="1">
      <alignment horizontal="center" vertical="center"/>
    </xf>
    <xf numFmtId="0" fontId="12" fillId="3" borderId="41" xfId="6" applyFont="1" applyFill="1" applyBorder="1" applyAlignment="1">
      <alignment horizontal="center" vertical="center"/>
    </xf>
    <xf numFmtId="49" fontId="11" fillId="3" borderId="2" xfId="6" applyNumberFormat="1" applyFont="1" applyFill="1" applyBorder="1" applyAlignment="1">
      <alignment horizontal="center" vertical="center"/>
    </xf>
    <xf numFmtId="0" fontId="11" fillId="3" borderId="2" xfId="4" applyFont="1" applyFill="1" applyBorder="1"/>
    <xf numFmtId="0" fontId="21" fillId="0" borderId="42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20" xfId="2" applyFont="1" applyBorder="1">
      <alignment vertical="center"/>
    </xf>
    <xf numFmtId="0" fontId="20" fillId="0" borderId="20" xfId="2" applyFont="1" applyBorder="1" applyAlignment="1">
      <alignment horizontal="center" vertical="center"/>
    </xf>
    <xf numFmtId="0" fontId="18" fillId="0" borderId="20" xfId="2" applyFont="1" applyBorder="1" applyAlignment="1">
      <alignment horizontal="left" vertical="center"/>
    </xf>
    <xf numFmtId="0" fontId="23" fillId="0" borderId="22" xfId="2" applyFont="1" applyBorder="1">
      <alignment vertical="center"/>
    </xf>
    <xf numFmtId="0" fontId="20" fillId="0" borderId="18" xfId="2" applyFont="1" applyBorder="1">
      <alignment vertical="center"/>
    </xf>
    <xf numFmtId="0" fontId="15" fillId="0" borderId="19" xfId="2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5" fillId="0" borderId="19" xfId="2" applyBorder="1">
      <alignment vertical="center"/>
    </xf>
    <xf numFmtId="0" fontId="20" fillId="0" borderId="19" xfId="2" applyFont="1" applyBorder="1">
      <alignment vertical="center"/>
    </xf>
    <xf numFmtId="0" fontId="15" fillId="0" borderId="21" xfId="2" applyBorder="1" applyAlignment="1">
      <alignment horizontal="left" vertical="center"/>
    </xf>
    <xf numFmtId="0" fontId="15" fillId="0" borderId="21" xfId="2" applyBorder="1">
      <alignment vertical="center"/>
    </xf>
    <xf numFmtId="0" fontId="20" fillId="0" borderId="21" xfId="2" applyFont="1" applyBorder="1">
      <alignment vertical="center"/>
    </xf>
    <xf numFmtId="0" fontId="18" fillId="0" borderId="23" xfId="2" applyFont="1" applyBorder="1" applyAlignment="1">
      <alignment horizontal="left" vertical="center"/>
    </xf>
    <xf numFmtId="0" fontId="20" fillId="0" borderId="21" xfId="2" applyFont="1" applyBorder="1" applyAlignment="1">
      <alignment horizontal="center" vertical="center"/>
    </xf>
    <xf numFmtId="0" fontId="21" fillId="0" borderId="44" xfId="2" applyFont="1" applyBorder="1">
      <alignment vertical="center"/>
    </xf>
    <xf numFmtId="0" fontId="21" fillId="0" borderId="45" xfId="2" applyFont="1" applyBorder="1">
      <alignment vertical="center"/>
    </xf>
    <xf numFmtId="0" fontId="18" fillId="0" borderId="45" xfId="2" applyFont="1" applyBorder="1">
      <alignment vertical="center"/>
    </xf>
    <xf numFmtId="58" fontId="15" fillId="0" borderId="45" xfId="2" applyNumberFormat="1" applyBorder="1">
      <alignment vertical="center"/>
    </xf>
    <xf numFmtId="0" fontId="18" fillId="0" borderId="34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21" xfId="2" applyFont="1" applyBorder="1">
      <alignment vertical="center"/>
    </xf>
    <xf numFmtId="0" fontId="18" fillId="0" borderId="35" xfId="2" applyFont="1" applyBorder="1">
      <alignment vertical="center"/>
    </xf>
    <xf numFmtId="0" fontId="20" fillId="0" borderId="47" xfId="2" applyFont="1" applyBorder="1">
      <alignment vertical="center"/>
    </xf>
    <xf numFmtId="0" fontId="15" fillId="0" borderId="48" xfId="2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5" fillId="0" borderId="48" xfId="2" applyBorder="1">
      <alignment vertical="center"/>
    </xf>
    <xf numFmtId="0" fontId="20" fillId="0" borderId="48" xfId="2" applyFont="1" applyBorder="1">
      <alignment vertical="center"/>
    </xf>
    <xf numFmtId="0" fontId="20" fillId="0" borderId="47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0" fontId="20" fillId="0" borderId="48" xfId="2" applyFont="1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5" fillId="0" borderId="21" xfId="2" applyBorder="1" applyAlignment="1">
      <alignment horizontal="center" vertical="center"/>
    </xf>
    <xf numFmtId="0" fontId="26" fillId="0" borderId="54" xfId="2" applyFont="1" applyBorder="1" applyAlignment="1">
      <alignment horizontal="left" vertical="center" wrapText="1"/>
    </xf>
    <xf numFmtId="9" fontId="18" fillId="0" borderId="21" xfId="2" applyNumberFormat="1" applyFont="1" applyBorder="1" applyAlignment="1">
      <alignment horizontal="center" vertical="center"/>
    </xf>
    <xf numFmtId="0" fontId="21" fillId="0" borderId="42" xfId="2" applyFont="1" applyBorder="1">
      <alignment vertical="center"/>
    </xf>
    <xf numFmtId="0" fontId="21" fillId="0" borderId="43" xfId="2" applyFont="1" applyBorder="1">
      <alignment vertical="center"/>
    </xf>
    <xf numFmtId="0" fontId="18" fillId="0" borderId="58" xfId="2" applyFont="1" applyBorder="1">
      <alignment vertical="center"/>
    </xf>
    <xf numFmtId="0" fontId="21" fillId="0" borderId="58" xfId="2" applyFont="1" applyBorder="1">
      <alignment vertical="center"/>
    </xf>
    <xf numFmtId="58" fontId="15" fillId="0" borderId="43" xfId="2" applyNumberFormat="1" applyBorder="1">
      <alignment vertical="center"/>
    </xf>
    <xf numFmtId="0" fontId="15" fillId="0" borderId="58" xfId="2" applyBorder="1">
      <alignment vertical="center"/>
    </xf>
    <xf numFmtId="0" fontId="18" fillId="0" borderId="52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28" fillId="0" borderId="35" xfId="2" applyFont="1" applyBorder="1" applyAlignment="1">
      <alignment horizontal="left" vertical="center" wrapText="1"/>
    </xf>
    <xf numFmtId="0" fontId="28" fillId="0" borderId="35" xfId="2" applyFont="1" applyBorder="1" applyAlignment="1">
      <alignment horizontal="left" vertical="center"/>
    </xf>
    <xf numFmtId="0" fontId="30" fillId="0" borderId="64" xfId="0" applyFont="1" applyBorder="1"/>
    <xf numFmtId="0" fontId="30" fillId="0" borderId="2" xfId="0" applyFont="1" applyBorder="1"/>
    <xf numFmtId="0" fontId="30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0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37" fillId="0" borderId="19" xfId="2" applyFont="1" applyBorder="1">
      <alignment vertical="center"/>
    </xf>
    <xf numFmtId="0" fontId="41" fillId="0" borderId="2" xfId="3" applyFont="1" applyBorder="1" applyAlignment="1">
      <alignment horizontal="center"/>
    </xf>
    <xf numFmtId="0" fontId="41" fillId="0" borderId="2" xfId="0" applyFont="1" applyBorder="1" applyAlignment="1">
      <alignment horizontal="center"/>
    </xf>
    <xf numFmtId="0" fontId="41" fillId="0" borderId="2" xfId="3" applyFont="1" applyBorder="1" applyAlignment="1">
      <alignment horizontal="center" vertical="center" wrapText="1"/>
    </xf>
    <xf numFmtId="0" fontId="38" fillId="3" borderId="0" xfId="4" applyFont="1" applyFill="1"/>
    <xf numFmtId="0" fontId="43" fillId="3" borderId="0" xfId="4" applyFont="1" applyFill="1"/>
    <xf numFmtId="0" fontId="39" fillId="0" borderId="12" xfId="3" applyFont="1" applyBorder="1" applyAlignment="1">
      <alignment horizontal="center"/>
    </xf>
    <xf numFmtId="49" fontId="39" fillId="0" borderId="2" xfId="3" applyNumberFormat="1" applyFont="1" applyBorder="1" applyAlignment="1">
      <alignment horizontal="center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25" fillId="0" borderId="17" xfId="2" applyFont="1" applyBorder="1" applyAlignment="1">
      <alignment horizontal="center" vertical="top"/>
    </xf>
    <xf numFmtId="0" fontId="18" fillId="0" borderId="43" xfId="2" applyFont="1" applyBorder="1" applyAlignment="1">
      <alignment horizontal="center" vertical="center"/>
    </xf>
    <xf numFmtId="0" fontId="21" fillId="0" borderId="43" xfId="2" applyFont="1" applyBorder="1" applyAlignment="1">
      <alignment horizontal="center" vertical="center"/>
    </xf>
    <xf numFmtId="0" fontId="15" fillId="0" borderId="43" xfId="2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21" fillId="0" borderId="18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center"/>
    </xf>
    <xf numFmtId="0" fontId="21" fillId="0" borderId="34" xfId="2" applyFont="1" applyBorder="1" applyAlignment="1">
      <alignment horizontal="center" vertical="center"/>
    </xf>
    <xf numFmtId="0" fontId="18" fillId="0" borderId="21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14" fontId="18" fillId="0" borderId="21" xfId="2" applyNumberFormat="1" applyFont="1" applyBorder="1" applyAlignment="1">
      <alignment horizontal="center" vertical="center"/>
    </xf>
    <xf numFmtId="14" fontId="18" fillId="0" borderId="35" xfId="2" applyNumberFormat="1" applyFont="1" applyBorder="1" applyAlignment="1">
      <alignment horizontal="center" vertical="center"/>
    </xf>
    <xf numFmtId="0" fontId="18" fillId="0" borderId="26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24" fillId="0" borderId="23" xfId="1" applyNumberFormat="1" applyFont="1" applyFill="1" applyBorder="1" applyAlignment="1" applyProtection="1">
      <alignment horizontal="center" vertical="center" wrapText="1"/>
    </xf>
    <xf numFmtId="0" fontId="18" fillId="0" borderId="36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14" fontId="18" fillId="0" borderId="23" xfId="2" applyNumberFormat="1" applyFont="1" applyBorder="1" applyAlignment="1">
      <alignment horizontal="center" vertical="center"/>
    </xf>
    <xf numFmtId="14" fontId="18" fillId="0" borderId="36" xfId="2" applyNumberFormat="1" applyFont="1" applyBorder="1" applyAlignment="1">
      <alignment horizontal="center" vertical="center"/>
    </xf>
    <xf numFmtId="0" fontId="20" fillId="0" borderId="53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 wrapText="1"/>
    </xf>
    <xf numFmtId="0" fontId="20" fillId="0" borderId="32" xfId="2" applyFont="1" applyBorder="1" applyAlignment="1">
      <alignment horizontal="left" vertical="center" wrapText="1"/>
    </xf>
    <xf numFmtId="0" fontId="20" fillId="0" borderId="39" xfId="2" applyFont="1" applyBorder="1" applyAlignment="1">
      <alignment horizontal="left" vertical="center" wrapText="1"/>
    </xf>
    <xf numFmtId="0" fontId="20" fillId="0" borderId="47" xfId="2" applyFont="1" applyBorder="1" applyAlignment="1">
      <alignment horizontal="left" vertical="center"/>
    </xf>
    <xf numFmtId="0" fontId="20" fillId="0" borderId="48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9" fontId="18" fillId="0" borderId="30" xfId="2" applyNumberFormat="1" applyFont="1" applyBorder="1" applyAlignment="1">
      <alignment horizontal="left" vertical="center"/>
    </xf>
    <xf numFmtId="9" fontId="18" fillId="0" borderId="25" xfId="2" applyNumberFormat="1" applyFont="1" applyBorder="1" applyAlignment="1">
      <alignment horizontal="left" vertical="center"/>
    </xf>
    <xf numFmtId="9" fontId="18" fillId="0" borderId="37" xfId="2" applyNumberFormat="1" applyFont="1" applyBorder="1" applyAlignment="1">
      <alignment horizontal="left" vertical="center"/>
    </xf>
    <xf numFmtId="9" fontId="18" fillId="0" borderId="31" xfId="2" applyNumberFormat="1" applyFont="1" applyBorder="1" applyAlignment="1">
      <alignment horizontal="left" vertical="center"/>
    </xf>
    <xf numFmtId="9" fontId="18" fillId="0" borderId="32" xfId="2" applyNumberFormat="1" applyFont="1" applyBorder="1" applyAlignment="1">
      <alignment horizontal="left" vertical="center"/>
    </xf>
    <xf numFmtId="9" fontId="18" fillId="0" borderId="39" xfId="2" applyNumberFormat="1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21" fillId="0" borderId="29" xfId="2" applyFont="1" applyBorder="1" applyAlignment="1">
      <alignment horizontal="left" vertical="center"/>
    </xf>
    <xf numFmtId="0" fontId="18" fillId="0" borderId="56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8" fillId="0" borderId="60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27" fillId="0" borderId="45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1" fillId="0" borderId="61" xfId="2" applyFont="1" applyBorder="1" applyAlignment="1">
      <alignment horizontal="center" vertical="center"/>
    </xf>
    <xf numFmtId="0" fontId="18" fillId="0" borderId="58" xfId="2" applyFont="1" applyBorder="1" applyAlignment="1">
      <alignment horizontal="center" vertical="center"/>
    </xf>
    <xf numFmtId="0" fontId="18" fillId="0" borderId="59" xfId="2" applyFont="1" applyBorder="1" applyAlignment="1">
      <alignment horizontal="center" vertical="center"/>
    </xf>
    <xf numFmtId="0" fontId="18" fillId="0" borderId="53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2" fillId="3" borderId="9" xfId="4" applyFont="1" applyFill="1" applyBorder="1" applyAlignment="1">
      <alignment horizontal="center" vertical="center"/>
    </xf>
    <xf numFmtId="0" fontId="12" fillId="3" borderId="0" xfId="4" applyFont="1" applyFill="1" applyAlignment="1">
      <alignment horizontal="center" vertical="center"/>
    </xf>
    <xf numFmtId="0" fontId="12" fillId="3" borderId="10" xfId="4" applyFont="1" applyFill="1" applyBorder="1" applyAlignment="1">
      <alignment horizontal="left" vertical="center"/>
    </xf>
    <xf numFmtId="0" fontId="12" fillId="3" borderId="11" xfId="4" applyFont="1" applyFill="1" applyBorder="1" applyAlignment="1">
      <alignment horizontal="left" vertical="center"/>
    </xf>
    <xf numFmtId="0" fontId="13" fillId="0" borderId="3" xfId="3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2" xfId="3" applyFont="1" applyBorder="1" applyAlignment="1">
      <alignment horizontal="center"/>
    </xf>
    <xf numFmtId="0" fontId="11" fillId="3" borderId="16" xfId="4" applyFont="1" applyFill="1" applyBorder="1" applyAlignment="1">
      <alignment horizontal="center"/>
    </xf>
    <xf numFmtId="0" fontId="22" fillId="0" borderId="17" xfId="2" applyFont="1" applyBorder="1" applyAlignment="1">
      <alignment horizontal="center" vertical="top"/>
    </xf>
    <xf numFmtId="0" fontId="18" fillId="0" borderId="21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18" fillId="0" borderId="20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19" fillId="0" borderId="18" xfId="2" applyFont="1" applyBorder="1" applyAlignment="1">
      <alignment horizontal="left" vertical="center"/>
    </xf>
    <xf numFmtId="0" fontId="19" fillId="0" borderId="19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9" fillId="0" borderId="28" xfId="2" applyFont="1" applyBorder="1" applyAlignment="1">
      <alignment horizontal="left" vertical="center"/>
    </xf>
    <xf numFmtId="0" fontId="19" fillId="0" borderId="27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21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17" fillId="0" borderId="35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/>
    </xf>
    <xf numFmtId="0" fontId="18" fillId="0" borderId="45" xfId="2" applyFont="1" applyBorder="1" applyAlignment="1">
      <alignment horizontal="center" vertical="center"/>
    </xf>
    <xf numFmtId="0" fontId="21" fillId="0" borderId="45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21" fillId="0" borderId="47" xfId="2" applyFont="1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23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15" fillId="0" borderId="45" xfId="2" applyBorder="1" applyAlignment="1">
      <alignment horizontal="center" vertical="center"/>
    </xf>
    <xf numFmtId="0" fontId="15" fillId="0" borderId="50" xfId="2" applyBorder="1" applyAlignment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2" fillId="3" borderId="40" xfId="4" applyFont="1" applyFill="1" applyBorder="1" applyAlignment="1">
      <alignment horizontal="center" vertical="center"/>
    </xf>
    <xf numFmtId="0" fontId="16" fillId="0" borderId="17" xfId="2" applyFont="1" applyBorder="1" applyAlignment="1">
      <alignment horizontal="center" vertical="top"/>
    </xf>
    <xf numFmtId="0" fontId="18" fillId="0" borderId="19" xfId="2" applyFont="1" applyBorder="1" applyAlignment="1">
      <alignment horizontal="center" vertical="center"/>
    </xf>
    <xf numFmtId="0" fontId="37" fillId="0" borderId="19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34" xfId="2" applyFont="1" applyBorder="1" applyAlignment="1">
      <alignment horizontal="center" vertical="center"/>
    </xf>
    <xf numFmtId="176" fontId="19" fillId="0" borderId="21" xfId="2" applyNumberFormat="1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7" fillId="0" borderId="23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9" fillId="0" borderId="26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37" fillId="0" borderId="20" xfId="2" applyFont="1" applyBorder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19" fillId="0" borderId="20" xfId="2" applyFont="1" applyBorder="1" applyAlignment="1">
      <alignment horizontal="left" vertical="center" wrapText="1"/>
    </xf>
    <xf numFmtId="0" fontId="19" fillId="0" borderId="21" xfId="2" applyFont="1" applyBorder="1" applyAlignment="1">
      <alignment horizontal="left" vertical="center" wrapText="1"/>
    </xf>
    <xf numFmtId="0" fontId="19" fillId="0" borderId="35" xfId="2" applyFont="1" applyBorder="1" applyAlignment="1">
      <alignment horizontal="left" vertical="center" wrapText="1"/>
    </xf>
    <xf numFmtId="0" fontId="15" fillId="0" borderId="23" xfId="2" applyBorder="1" applyAlignment="1">
      <alignment horizontal="center" vertical="center"/>
    </xf>
    <xf numFmtId="0" fontId="15" fillId="0" borderId="36" xfId="2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0" xfId="2" applyFont="1" applyBorder="1" applyAlignment="1">
      <alignment horizontal="left" vertical="center"/>
    </xf>
    <xf numFmtId="0" fontId="15" fillId="0" borderId="28" xfId="2" applyBorder="1" applyAlignment="1">
      <alignment horizontal="left" vertical="center"/>
    </xf>
    <xf numFmtId="0" fontId="15" fillId="0" borderId="27" xfId="2" applyBorder="1" applyAlignment="1">
      <alignment horizontal="left" vertical="center"/>
    </xf>
    <xf numFmtId="0" fontId="15" fillId="0" borderId="38" xfId="2" applyBorder="1" applyAlignment="1">
      <alignment horizontal="left" vertical="center"/>
    </xf>
    <xf numFmtId="0" fontId="21" fillId="0" borderId="28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20" fillId="0" borderId="18" xfId="2" applyFont="1" applyBorder="1" applyAlignment="1">
      <alignment horizontal="left" vertical="center"/>
    </xf>
    <xf numFmtId="0" fontId="20" fillId="0" borderId="19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9" fillId="0" borderId="23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37" fillId="0" borderId="23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38" fillId="3" borderId="10" xfId="4" applyFont="1" applyFill="1" applyBorder="1" applyAlignment="1">
      <alignment horizontal="left" vertical="center"/>
    </xf>
    <xf numFmtId="0" fontId="39" fillId="0" borderId="3" xfId="3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8">
    <cellStyle name="常规" xfId="0" builtinId="0"/>
    <cellStyle name="常规 2" xfId="2" xr:uid="{00000000-0005-0000-0000-000031000000}"/>
    <cellStyle name="常规 23" xfId="3" xr:uid="{00000000-0005-0000-0000-000032000000}"/>
    <cellStyle name="常规 3" xfId="4" xr:uid="{00000000-0005-0000-0000-000033000000}"/>
    <cellStyle name="常规 3 3 3" xfId="5" xr:uid="{00000000-0005-0000-0000-000034000000}"/>
    <cellStyle name="常规 4" xfId="6" xr:uid="{00000000-0005-0000-0000-000035000000}"/>
    <cellStyle name="常规 40" xfId="7" xr:uid="{00000000-0005-0000-0000-000036000000}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checked="Checked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74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96160" y="2644775"/>
          <a:ext cx="43256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19960" y="2644775"/>
          <a:ext cx="4401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46960" y="2911475"/>
          <a:ext cx="4274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74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11</xdr:col>
          <xdr:colOff>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55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96160" y="2644775"/>
          <a:ext cx="43065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19960" y="2644775"/>
          <a:ext cx="4382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346960" y="2911475"/>
          <a:ext cx="4255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55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55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296160" y="2644775"/>
          <a:ext cx="43065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219960" y="2644775"/>
          <a:ext cx="4382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346960" y="2911475"/>
          <a:ext cx="4255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55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55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296160" y="2644775"/>
          <a:ext cx="43065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219960" y="2644775"/>
          <a:ext cx="4382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346960" y="2911475"/>
          <a:ext cx="4255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55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748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96160" y="2644775"/>
          <a:ext cx="43256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219960" y="2644775"/>
          <a:ext cx="44018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748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74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296160" y="2644775"/>
          <a:ext cx="43256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219960" y="2644775"/>
          <a:ext cx="4401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74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74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296160" y="2644775"/>
          <a:ext cx="43256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74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74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74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" zoomScale="120" zoomScaleNormal="120" workbookViewId="0">
      <selection activeCell="B13" sqref="B13"/>
    </sheetView>
  </sheetViews>
  <sheetFormatPr defaultColWidth="11" defaultRowHeight="14.25" x14ac:dyDescent="0.15"/>
  <cols>
    <col min="1" max="1" width="5.5" customWidth="1"/>
    <col min="2" max="2" width="96.375" style="142" customWidth="1"/>
    <col min="3" max="3" width="10.125" customWidth="1"/>
  </cols>
  <sheetData>
    <row r="1" spans="1:2" ht="21" customHeight="1" x14ac:dyDescent="0.15">
      <c r="A1" s="143"/>
      <c r="B1" s="144" t="s">
        <v>0</v>
      </c>
    </row>
    <row r="2" spans="1:2" x14ac:dyDescent="0.15">
      <c r="A2" s="5">
        <v>1</v>
      </c>
      <c r="B2" s="145" t="s">
        <v>1</v>
      </c>
    </row>
    <row r="3" spans="1:2" x14ac:dyDescent="0.15">
      <c r="A3" s="5">
        <v>2</v>
      </c>
      <c r="B3" s="145" t="s">
        <v>2</v>
      </c>
    </row>
    <row r="4" spans="1:2" x14ac:dyDescent="0.15">
      <c r="A4" s="5">
        <v>3</v>
      </c>
      <c r="B4" s="145" t="s">
        <v>3</v>
      </c>
    </row>
    <row r="5" spans="1:2" x14ac:dyDescent="0.15">
      <c r="A5" s="5">
        <v>4</v>
      </c>
      <c r="B5" s="145" t="s">
        <v>4</v>
      </c>
    </row>
    <row r="6" spans="1:2" x14ac:dyDescent="0.15">
      <c r="A6" s="5">
        <v>5</v>
      </c>
      <c r="B6" s="145" t="s">
        <v>5</v>
      </c>
    </row>
    <row r="7" spans="1:2" x14ac:dyDescent="0.15">
      <c r="A7" s="5">
        <v>6</v>
      </c>
      <c r="B7" s="145" t="s">
        <v>6</v>
      </c>
    </row>
    <row r="8" spans="1:2" s="141" customFormat="1" ht="15" customHeight="1" x14ac:dyDescent="0.15">
      <c r="A8" s="146">
        <v>7</v>
      </c>
      <c r="B8" s="147" t="s">
        <v>7</v>
      </c>
    </row>
    <row r="9" spans="1:2" ht="18.95" customHeight="1" x14ac:dyDescent="0.15">
      <c r="A9" s="143"/>
      <c r="B9" s="148" t="s">
        <v>8</v>
      </c>
    </row>
    <row r="10" spans="1:2" ht="15.95" customHeight="1" x14ac:dyDescent="0.15">
      <c r="A10" s="5">
        <v>1</v>
      </c>
      <c r="B10" s="149" t="s">
        <v>9</v>
      </c>
    </row>
    <row r="11" spans="1:2" x14ac:dyDescent="0.15">
      <c r="A11" s="5">
        <v>2</v>
      </c>
      <c r="B11" s="145" t="s">
        <v>10</v>
      </c>
    </row>
    <row r="12" spans="1:2" x14ac:dyDescent="0.15">
      <c r="A12" s="5">
        <v>3</v>
      </c>
      <c r="B12" s="147" t="s">
        <v>11</v>
      </c>
    </row>
    <row r="13" spans="1:2" x14ac:dyDescent="0.15">
      <c r="A13" s="5">
        <v>4</v>
      </c>
      <c r="B13" s="145" t="s">
        <v>12</v>
      </c>
    </row>
    <row r="14" spans="1:2" x14ac:dyDescent="0.15">
      <c r="A14" s="5">
        <v>5</v>
      </c>
      <c r="B14" s="145" t="s">
        <v>13</v>
      </c>
    </row>
    <row r="15" spans="1:2" x14ac:dyDescent="0.15">
      <c r="A15" s="5">
        <v>6</v>
      </c>
      <c r="B15" s="145" t="s">
        <v>14</v>
      </c>
    </row>
    <row r="16" spans="1:2" x14ac:dyDescent="0.15">
      <c r="A16" s="5">
        <v>7</v>
      </c>
      <c r="B16" s="145" t="s">
        <v>15</v>
      </c>
    </row>
    <row r="17" spans="1:2" x14ac:dyDescent="0.15">
      <c r="A17" s="5">
        <v>8</v>
      </c>
      <c r="B17" s="145" t="s">
        <v>16</v>
      </c>
    </row>
    <row r="18" spans="1:2" x14ac:dyDescent="0.15">
      <c r="A18" s="5">
        <v>9</v>
      </c>
      <c r="B18" s="145" t="s">
        <v>17</v>
      </c>
    </row>
    <row r="19" spans="1:2" x14ac:dyDescent="0.15">
      <c r="A19" s="5"/>
      <c r="B19" s="145"/>
    </row>
    <row r="20" spans="1:2" ht="20.25" x14ac:dyDescent="0.15">
      <c r="A20" s="143"/>
      <c r="B20" s="144" t="s">
        <v>18</v>
      </c>
    </row>
    <row r="21" spans="1:2" x14ac:dyDescent="0.15">
      <c r="A21" s="5">
        <v>1</v>
      </c>
      <c r="B21" s="145" t="s">
        <v>19</v>
      </c>
    </row>
    <row r="22" spans="1:2" x14ac:dyDescent="0.15">
      <c r="A22" s="5">
        <v>2</v>
      </c>
      <c r="B22" s="145" t="s">
        <v>20</v>
      </c>
    </row>
    <row r="23" spans="1:2" x14ac:dyDescent="0.15">
      <c r="A23" s="5">
        <v>3</v>
      </c>
      <c r="B23" s="145" t="s">
        <v>21</v>
      </c>
    </row>
    <row r="24" spans="1:2" x14ac:dyDescent="0.15">
      <c r="A24" s="5">
        <v>4</v>
      </c>
      <c r="B24" s="145" t="s">
        <v>22</v>
      </c>
    </row>
    <row r="25" spans="1:2" x14ac:dyDescent="0.15">
      <c r="A25" s="5">
        <v>5</v>
      </c>
      <c r="B25" s="145" t="s">
        <v>23</v>
      </c>
    </row>
    <row r="26" spans="1:2" x14ac:dyDescent="0.15">
      <c r="A26" s="5">
        <v>6</v>
      </c>
      <c r="B26" s="145" t="s">
        <v>24</v>
      </c>
    </row>
    <row r="27" spans="1:2" x14ac:dyDescent="0.15">
      <c r="A27" s="5">
        <v>7</v>
      </c>
      <c r="B27" s="145" t="s">
        <v>25</v>
      </c>
    </row>
    <row r="28" spans="1:2" x14ac:dyDescent="0.15">
      <c r="A28" s="5"/>
      <c r="B28" s="145"/>
    </row>
    <row r="29" spans="1:2" ht="20.25" x14ac:dyDescent="0.15">
      <c r="A29" s="143"/>
      <c r="B29" s="144" t="s">
        <v>26</v>
      </c>
    </row>
    <row r="30" spans="1:2" x14ac:dyDescent="0.15">
      <c r="A30" s="5">
        <v>1</v>
      </c>
      <c r="B30" s="145" t="s">
        <v>27</v>
      </c>
    </row>
    <row r="31" spans="1:2" x14ac:dyDescent="0.15">
      <c r="A31" s="5">
        <v>2</v>
      </c>
      <c r="B31" s="145" t="s">
        <v>28</v>
      </c>
    </row>
    <row r="32" spans="1:2" x14ac:dyDescent="0.15">
      <c r="A32" s="5">
        <v>3</v>
      </c>
      <c r="B32" s="145" t="s">
        <v>29</v>
      </c>
    </row>
    <row r="33" spans="1:2" ht="28.5" x14ac:dyDescent="0.15">
      <c r="A33" s="5">
        <v>4</v>
      </c>
      <c r="B33" s="145" t="s">
        <v>30</v>
      </c>
    </row>
    <row r="34" spans="1:2" x14ac:dyDescent="0.15">
      <c r="A34" s="5">
        <v>5</v>
      </c>
      <c r="B34" s="145" t="s">
        <v>31</v>
      </c>
    </row>
    <row r="35" spans="1:2" x14ac:dyDescent="0.15">
      <c r="A35" s="5">
        <v>6</v>
      </c>
      <c r="B35" s="145" t="s">
        <v>32</v>
      </c>
    </row>
    <row r="36" spans="1:2" x14ac:dyDescent="0.15">
      <c r="A36" s="5">
        <v>7</v>
      </c>
      <c r="B36" s="145" t="s">
        <v>33</v>
      </c>
    </row>
    <row r="37" spans="1:2" x14ac:dyDescent="0.15">
      <c r="A37" s="5"/>
      <c r="B37" s="145"/>
    </row>
    <row r="39" spans="1:2" x14ac:dyDescent="0.15">
      <c r="A39" s="150" t="s">
        <v>34</v>
      </c>
      <c r="B39" s="151"/>
    </row>
  </sheetData>
  <phoneticPr fontId="36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0"/>
  <sheetViews>
    <sheetView zoomScale="120" zoomScaleNormal="120" workbookViewId="0">
      <selection activeCell="D18" sqref="D18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47" t="s">
        <v>335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s="1" customFormat="1" ht="16.5" x14ac:dyDescent="0.3">
      <c r="A2" s="356" t="s">
        <v>296</v>
      </c>
      <c r="B2" s="357" t="s">
        <v>301</v>
      </c>
      <c r="C2" s="357" t="s">
        <v>297</v>
      </c>
      <c r="D2" s="357" t="s">
        <v>298</v>
      </c>
      <c r="E2" s="357" t="s">
        <v>299</v>
      </c>
      <c r="F2" s="357" t="s">
        <v>300</v>
      </c>
      <c r="G2" s="356" t="s">
        <v>336</v>
      </c>
      <c r="H2" s="356"/>
      <c r="I2" s="356" t="s">
        <v>337</v>
      </c>
      <c r="J2" s="356"/>
      <c r="K2" s="362" t="s">
        <v>338</v>
      </c>
      <c r="L2" s="364" t="s">
        <v>339</v>
      </c>
      <c r="M2" s="366" t="s">
        <v>340</v>
      </c>
    </row>
    <row r="3" spans="1:13" s="1" customFormat="1" ht="16.5" x14ac:dyDescent="0.3">
      <c r="A3" s="356"/>
      <c r="B3" s="358"/>
      <c r="C3" s="358"/>
      <c r="D3" s="358"/>
      <c r="E3" s="358"/>
      <c r="F3" s="358"/>
      <c r="G3" s="3" t="s">
        <v>341</v>
      </c>
      <c r="H3" s="3" t="s">
        <v>342</v>
      </c>
      <c r="I3" s="3" t="s">
        <v>341</v>
      </c>
      <c r="J3" s="3" t="s">
        <v>342</v>
      </c>
      <c r="K3" s="363"/>
      <c r="L3" s="365"/>
      <c r="M3" s="367"/>
    </row>
    <row r="4" spans="1:13" ht="28.5" x14ac:dyDescent="0.15">
      <c r="A4" s="5">
        <v>1</v>
      </c>
      <c r="B4" s="6"/>
      <c r="C4" s="6" t="s">
        <v>312</v>
      </c>
      <c r="D4" s="7" t="s">
        <v>313</v>
      </c>
      <c r="E4" s="7" t="s">
        <v>314</v>
      </c>
      <c r="F4" s="7" t="s">
        <v>63</v>
      </c>
      <c r="G4" s="22">
        <v>1.4999999999999999E-2</v>
      </c>
      <c r="H4" s="8">
        <v>0.01</v>
      </c>
      <c r="I4" s="22">
        <v>5.0000000000000001E-3</v>
      </c>
      <c r="J4" s="22">
        <v>5.0000000000000001E-3</v>
      </c>
      <c r="K4" s="8" t="s">
        <v>343</v>
      </c>
      <c r="L4" s="6" t="s">
        <v>67</v>
      </c>
      <c r="M4" s="6" t="s">
        <v>315</v>
      </c>
    </row>
    <row r="5" spans="1:13" ht="28.5" x14ac:dyDescent="0.15">
      <c r="A5" s="5">
        <v>2</v>
      </c>
      <c r="B5" s="6"/>
      <c r="C5" s="6" t="s">
        <v>316</v>
      </c>
      <c r="D5" s="7" t="s">
        <v>313</v>
      </c>
      <c r="E5" s="7" t="s">
        <v>118</v>
      </c>
      <c r="F5" s="7" t="s">
        <v>63</v>
      </c>
      <c r="G5" s="22">
        <v>0.02</v>
      </c>
      <c r="H5" s="22">
        <v>5.0000000000000001E-3</v>
      </c>
      <c r="I5" s="22">
        <v>5.0000000000000001E-3</v>
      </c>
      <c r="J5" s="22">
        <v>0.01</v>
      </c>
      <c r="K5" s="8" t="s">
        <v>344</v>
      </c>
      <c r="L5" s="6" t="s">
        <v>67</v>
      </c>
      <c r="M5" s="6" t="s">
        <v>315</v>
      </c>
    </row>
    <row r="6" spans="1:13" ht="28.5" x14ac:dyDescent="0.15">
      <c r="A6" s="5">
        <v>3</v>
      </c>
      <c r="B6" s="6"/>
      <c r="C6" s="6" t="s">
        <v>317</v>
      </c>
      <c r="D6" s="7" t="s">
        <v>313</v>
      </c>
      <c r="E6" s="7" t="s">
        <v>118</v>
      </c>
      <c r="F6" s="7" t="s">
        <v>63</v>
      </c>
      <c r="G6" s="22">
        <v>1.4999999999999999E-2</v>
      </c>
      <c r="H6" s="22">
        <v>5.0000000000000001E-3</v>
      </c>
      <c r="I6" s="22">
        <v>5.0000000000000001E-3</v>
      </c>
      <c r="J6" s="22">
        <v>5.0000000000000001E-3</v>
      </c>
      <c r="K6" s="8" t="s">
        <v>343</v>
      </c>
      <c r="L6" s="6" t="s">
        <v>67</v>
      </c>
      <c r="M6" s="6" t="s">
        <v>315</v>
      </c>
    </row>
    <row r="7" spans="1:13" ht="28.5" x14ac:dyDescent="0.15">
      <c r="A7" s="5">
        <v>4</v>
      </c>
      <c r="B7" s="6"/>
      <c r="C7" s="23" t="s">
        <v>318</v>
      </c>
      <c r="D7" s="7" t="s">
        <v>313</v>
      </c>
      <c r="E7" s="7" t="s">
        <v>118</v>
      </c>
      <c r="F7" s="7" t="s">
        <v>63</v>
      </c>
      <c r="G7" s="22">
        <v>0.01</v>
      </c>
      <c r="H7" s="22">
        <v>1.4E-2</v>
      </c>
      <c r="I7" s="22">
        <v>5.0000000000000001E-3</v>
      </c>
      <c r="J7" s="22">
        <v>5.0000000000000001E-3</v>
      </c>
      <c r="K7" s="6" t="s">
        <v>345</v>
      </c>
      <c r="L7" s="6" t="s">
        <v>67</v>
      </c>
      <c r="M7" s="6" t="s">
        <v>315</v>
      </c>
    </row>
    <row r="8" spans="1:13" ht="28.5" x14ac:dyDescent="0.15">
      <c r="A8" s="5">
        <v>5</v>
      </c>
      <c r="B8" s="6"/>
      <c r="C8" s="23" t="s">
        <v>319</v>
      </c>
      <c r="D8" s="7" t="s">
        <v>313</v>
      </c>
      <c r="E8" s="7" t="s">
        <v>118</v>
      </c>
      <c r="F8" s="7" t="s">
        <v>63</v>
      </c>
      <c r="G8" s="22">
        <v>5.0000000000000001E-3</v>
      </c>
      <c r="H8" s="22">
        <v>0.01</v>
      </c>
      <c r="I8" s="22">
        <v>5.0000000000000001E-3</v>
      </c>
      <c r="J8" s="22">
        <v>5.0000000000000001E-3</v>
      </c>
      <c r="K8" s="5" t="s">
        <v>346</v>
      </c>
      <c r="L8" s="6" t="s">
        <v>67</v>
      </c>
      <c r="M8" s="6" t="s">
        <v>315</v>
      </c>
    </row>
    <row r="9" spans="1:13" ht="28.5" x14ac:dyDescent="0.15">
      <c r="A9" s="5">
        <v>6</v>
      </c>
      <c r="B9" s="6"/>
      <c r="C9" s="23" t="s">
        <v>320</v>
      </c>
      <c r="D9" s="7" t="s">
        <v>313</v>
      </c>
      <c r="E9" s="7" t="s">
        <v>118</v>
      </c>
      <c r="F9" s="7" t="s">
        <v>63</v>
      </c>
      <c r="G9" s="22">
        <v>5.0000000000000001E-3</v>
      </c>
      <c r="H9" s="22">
        <v>0.01</v>
      </c>
      <c r="I9" s="22">
        <v>5.0000000000000001E-3</v>
      </c>
      <c r="J9" s="22">
        <v>5.0000000000000001E-3</v>
      </c>
      <c r="K9" s="5" t="s">
        <v>346</v>
      </c>
      <c r="L9" s="6" t="s">
        <v>67</v>
      </c>
      <c r="M9" s="6" t="s">
        <v>315</v>
      </c>
    </row>
    <row r="10" spans="1:13" ht="28.5" x14ac:dyDescent="0.15">
      <c r="A10" s="5">
        <v>7</v>
      </c>
      <c r="B10" s="7"/>
      <c r="C10" s="6" t="s">
        <v>321</v>
      </c>
      <c r="D10" s="7" t="s">
        <v>313</v>
      </c>
      <c r="E10" s="7" t="s">
        <v>322</v>
      </c>
      <c r="F10" s="7" t="s">
        <v>63</v>
      </c>
      <c r="G10" s="22">
        <v>0.02</v>
      </c>
      <c r="H10" s="22">
        <v>0.02</v>
      </c>
      <c r="I10" s="22">
        <v>0.01</v>
      </c>
      <c r="J10" s="22">
        <v>0.01</v>
      </c>
      <c r="K10" s="5" t="s">
        <v>347</v>
      </c>
      <c r="L10" s="6" t="s">
        <v>67</v>
      </c>
      <c r="M10" s="6" t="s">
        <v>315</v>
      </c>
    </row>
    <row r="11" spans="1:13" ht="28.5" x14ac:dyDescent="0.15">
      <c r="A11" s="5">
        <v>8</v>
      </c>
      <c r="B11" s="7"/>
      <c r="C11" s="6" t="s">
        <v>323</v>
      </c>
      <c r="D11" s="7" t="s">
        <v>313</v>
      </c>
      <c r="E11" s="7" t="s">
        <v>324</v>
      </c>
      <c r="F11" s="7" t="s">
        <v>63</v>
      </c>
      <c r="G11" s="22">
        <v>1.7999999999999999E-2</v>
      </c>
      <c r="H11" s="22">
        <v>0.01</v>
      </c>
      <c r="I11" s="22">
        <v>0.01</v>
      </c>
      <c r="J11" s="22">
        <v>7.0000000000000001E-3</v>
      </c>
      <c r="K11" s="5" t="s">
        <v>348</v>
      </c>
      <c r="L11" s="6" t="s">
        <v>67</v>
      </c>
      <c r="M11" s="6" t="s">
        <v>315</v>
      </c>
    </row>
    <row r="12" spans="1:13" ht="28.5" x14ac:dyDescent="0.15">
      <c r="A12" s="5">
        <v>9</v>
      </c>
      <c r="B12" s="7"/>
      <c r="C12" s="6" t="s">
        <v>325</v>
      </c>
      <c r="D12" s="7" t="s">
        <v>313</v>
      </c>
      <c r="E12" s="6" t="s">
        <v>324</v>
      </c>
      <c r="F12" s="7" t="s">
        <v>63</v>
      </c>
      <c r="G12" s="22">
        <v>1.4999999999999999E-2</v>
      </c>
      <c r="H12" s="22">
        <v>0.02</v>
      </c>
      <c r="I12" s="22">
        <v>0.01</v>
      </c>
      <c r="J12" s="22">
        <v>0.01</v>
      </c>
      <c r="K12" s="5" t="s">
        <v>349</v>
      </c>
      <c r="L12" s="6" t="s">
        <v>67</v>
      </c>
      <c r="M12" s="6" t="s">
        <v>315</v>
      </c>
    </row>
    <row r="13" spans="1:13" ht="28.5" x14ac:dyDescent="0.15">
      <c r="A13" s="5">
        <v>10</v>
      </c>
      <c r="B13" s="7"/>
      <c r="C13" s="6" t="s">
        <v>326</v>
      </c>
      <c r="D13" s="7" t="s">
        <v>313</v>
      </c>
      <c r="E13" s="6" t="s">
        <v>324</v>
      </c>
      <c r="F13" s="7" t="s">
        <v>63</v>
      </c>
      <c r="G13" s="22">
        <v>0.02</v>
      </c>
      <c r="H13" s="22">
        <v>5.0000000000000001E-3</v>
      </c>
      <c r="I13" s="22">
        <v>0.01</v>
      </c>
      <c r="J13" s="22">
        <v>5.0000000000000001E-3</v>
      </c>
      <c r="K13" s="5" t="s">
        <v>350</v>
      </c>
      <c r="L13" s="6" t="s">
        <v>67</v>
      </c>
      <c r="M13" s="6" t="s">
        <v>315</v>
      </c>
    </row>
    <row r="14" spans="1:13" ht="28.5" x14ac:dyDescent="0.15">
      <c r="A14" s="5">
        <v>11</v>
      </c>
      <c r="B14" s="7"/>
      <c r="C14" s="6" t="s">
        <v>327</v>
      </c>
      <c r="D14" s="7" t="s">
        <v>313</v>
      </c>
      <c r="E14" s="7" t="s">
        <v>322</v>
      </c>
      <c r="F14" s="7" t="s">
        <v>63</v>
      </c>
      <c r="G14" s="22">
        <v>0.01</v>
      </c>
      <c r="H14" s="22">
        <v>0.01</v>
      </c>
      <c r="I14" s="22">
        <v>5.0000000000000001E-3</v>
      </c>
      <c r="J14" s="22">
        <v>5.0000000000000001E-3</v>
      </c>
      <c r="K14" s="5" t="s">
        <v>351</v>
      </c>
      <c r="L14" s="6" t="s">
        <v>67</v>
      </c>
      <c r="M14" s="6" t="s">
        <v>315</v>
      </c>
    </row>
    <row r="15" spans="1:13" ht="28.5" x14ac:dyDescent="0.15">
      <c r="A15" s="5">
        <v>12</v>
      </c>
      <c r="B15" s="7"/>
      <c r="C15" s="6" t="s">
        <v>328</v>
      </c>
      <c r="D15" s="7" t="s">
        <v>313</v>
      </c>
      <c r="E15" s="7" t="s">
        <v>314</v>
      </c>
      <c r="F15" s="7" t="s">
        <v>63</v>
      </c>
      <c r="G15" s="22">
        <v>1.4999999999999999E-2</v>
      </c>
      <c r="H15" s="22">
        <v>0.01</v>
      </c>
      <c r="I15" s="22">
        <v>7.0000000000000001E-3</v>
      </c>
      <c r="J15" s="22">
        <v>1.2E-2</v>
      </c>
      <c r="K15" s="5" t="s">
        <v>352</v>
      </c>
      <c r="L15" s="6" t="s">
        <v>67</v>
      </c>
      <c r="M15" s="6" t="s">
        <v>315</v>
      </c>
    </row>
    <row r="16" spans="1:13" ht="28.5" x14ac:dyDescent="0.15">
      <c r="A16" s="5">
        <v>13</v>
      </c>
      <c r="B16" s="7"/>
      <c r="C16" s="6" t="s">
        <v>329</v>
      </c>
      <c r="D16" s="7" t="s">
        <v>313</v>
      </c>
      <c r="E16" s="7" t="s">
        <v>118</v>
      </c>
      <c r="F16" s="7" t="s">
        <v>63</v>
      </c>
      <c r="G16" s="22">
        <v>0.02</v>
      </c>
      <c r="H16" s="22">
        <v>0.02</v>
      </c>
      <c r="I16" s="22">
        <v>0.01</v>
      </c>
      <c r="J16" s="22">
        <v>0.01</v>
      </c>
      <c r="K16" s="5" t="s">
        <v>347</v>
      </c>
      <c r="L16" s="6" t="s">
        <v>67</v>
      </c>
      <c r="M16" s="6" t="s">
        <v>315</v>
      </c>
    </row>
    <row r="17" spans="1:13" ht="28.5" x14ac:dyDescent="0.15">
      <c r="A17" s="5">
        <v>14</v>
      </c>
      <c r="B17" s="7"/>
      <c r="C17" s="6" t="s">
        <v>330</v>
      </c>
      <c r="D17" s="7" t="s">
        <v>313</v>
      </c>
      <c r="E17" s="7" t="s">
        <v>324</v>
      </c>
      <c r="F17" s="7" t="s">
        <v>63</v>
      </c>
      <c r="G17" s="22">
        <v>0.02</v>
      </c>
      <c r="H17" s="22">
        <v>0.02</v>
      </c>
      <c r="I17" s="22">
        <v>0.01</v>
      </c>
      <c r="J17" s="22">
        <v>0.01</v>
      </c>
      <c r="K17" s="5" t="s">
        <v>347</v>
      </c>
      <c r="L17" s="6" t="s">
        <v>67</v>
      </c>
      <c r="M17" s="6" t="s">
        <v>315</v>
      </c>
    </row>
    <row r="18" spans="1:13" ht="28.5" x14ac:dyDescent="0.15">
      <c r="A18" s="5">
        <v>15</v>
      </c>
      <c r="B18" s="7"/>
      <c r="C18" s="6" t="s">
        <v>331</v>
      </c>
      <c r="D18" s="7" t="s">
        <v>313</v>
      </c>
      <c r="E18" s="7" t="s">
        <v>324</v>
      </c>
      <c r="F18" s="7" t="s">
        <v>63</v>
      </c>
      <c r="G18" s="22">
        <v>0.02</v>
      </c>
      <c r="H18" s="22">
        <v>0.02</v>
      </c>
      <c r="I18" s="22">
        <v>0.01</v>
      </c>
      <c r="J18" s="22">
        <v>0.01</v>
      </c>
      <c r="K18" s="5" t="s">
        <v>347</v>
      </c>
      <c r="L18" s="6" t="s">
        <v>67</v>
      </c>
      <c r="M18" s="6" t="s">
        <v>315</v>
      </c>
    </row>
    <row r="19" spans="1:13" s="2" customFormat="1" ht="18.75" x14ac:dyDescent="0.15">
      <c r="A19" s="348" t="s">
        <v>353</v>
      </c>
      <c r="B19" s="349"/>
      <c r="C19" s="349"/>
      <c r="D19" s="349"/>
      <c r="E19" s="350"/>
      <c r="F19" s="351"/>
      <c r="G19" s="353"/>
      <c r="H19" s="348" t="s">
        <v>333</v>
      </c>
      <c r="I19" s="349"/>
      <c r="J19" s="349"/>
      <c r="K19" s="350"/>
      <c r="L19" s="359"/>
      <c r="M19" s="360"/>
    </row>
    <row r="20" spans="1:13" ht="16.5" x14ac:dyDescent="0.15">
      <c r="A20" s="361" t="s">
        <v>354</v>
      </c>
      <c r="B20" s="361"/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</row>
  </sheetData>
  <mergeCells count="17"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9:E19"/>
    <mergeCell ref="F19:G19"/>
    <mergeCell ref="H19:K19"/>
    <mergeCell ref="L19:M19"/>
  </mergeCells>
  <phoneticPr fontId="36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18"/>
  <sheetViews>
    <sheetView view="pageBreakPreview" topLeftCell="A7" zoomScale="110" zoomScaleNormal="100" workbookViewId="0">
      <selection activeCell="D12" sqref="D12:D15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47" t="s">
        <v>355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</row>
    <row r="2" spans="1:23" s="1" customFormat="1" ht="15.95" customHeight="1" x14ac:dyDescent="0.3">
      <c r="A2" s="357" t="s">
        <v>356</v>
      </c>
      <c r="B2" s="357" t="s">
        <v>301</v>
      </c>
      <c r="C2" s="357" t="s">
        <v>297</v>
      </c>
      <c r="D2" s="357" t="s">
        <v>298</v>
      </c>
      <c r="E2" s="357" t="s">
        <v>299</v>
      </c>
      <c r="F2" s="357" t="s">
        <v>300</v>
      </c>
      <c r="G2" s="368" t="s">
        <v>357</v>
      </c>
      <c r="H2" s="369"/>
      <c r="I2" s="370"/>
      <c r="J2" s="368" t="s">
        <v>358</v>
      </c>
      <c r="K2" s="369"/>
      <c r="L2" s="370"/>
      <c r="M2" s="368" t="s">
        <v>359</v>
      </c>
      <c r="N2" s="369"/>
      <c r="O2" s="370"/>
      <c r="P2" s="368" t="s">
        <v>360</v>
      </c>
      <c r="Q2" s="369"/>
      <c r="R2" s="370"/>
      <c r="S2" s="369" t="s">
        <v>361</v>
      </c>
      <c r="T2" s="369"/>
      <c r="U2" s="370"/>
      <c r="V2" s="378" t="s">
        <v>362</v>
      </c>
      <c r="W2" s="378" t="s">
        <v>310</v>
      </c>
    </row>
    <row r="3" spans="1:23" s="1" customFormat="1" ht="16.5" x14ac:dyDescent="0.3">
      <c r="A3" s="358"/>
      <c r="B3" s="371"/>
      <c r="C3" s="371"/>
      <c r="D3" s="371"/>
      <c r="E3" s="371"/>
      <c r="F3" s="371"/>
      <c r="G3" s="3" t="s">
        <v>363</v>
      </c>
      <c r="H3" s="3" t="s">
        <v>68</v>
      </c>
      <c r="I3" s="3" t="s">
        <v>301</v>
      </c>
      <c r="J3" s="3" t="s">
        <v>363</v>
      </c>
      <c r="K3" s="3" t="s">
        <v>68</v>
      </c>
      <c r="L3" s="3" t="s">
        <v>301</v>
      </c>
      <c r="M3" s="3" t="s">
        <v>363</v>
      </c>
      <c r="N3" s="3" t="s">
        <v>68</v>
      </c>
      <c r="O3" s="3" t="s">
        <v>301</v>
      </c>
      <c r="P3" s="3" t="s">
        <v>363</v>
      </c>
      <c r="Q3" s="3" t="s">
        <v>68</v>
      </c>
      <c r="R3" s="3" t="s">
        <v>301</v>
      </c>
      <c r="S3" s="3" t="s">
        <v>363</v>
      </c>
      <c r="T3" s="3" t="s">
        <v>68</v>
      </c>
      <c r="U3" s="3" t="s">
        <v>301</v>
      </c>
      <c r="V3" s="379"/>
      <c r="W3" s="379"/>
    </row>
    <row r="4" spans="1:23" ht="57" x14ac:dyDescent="0.15">
      <c r="A4" s="372" t="s">
        <v>364</v>
      </c>
      <c r="B4" s="372"/>
      <c r="C4" s="372" t="s">
        <v>330</v>
      </c>
      <c r="D4" s="375" t="s">
        <v>313</v>
      </c>
      <c r="E4" s="372" t="s">
        <v>324</v>
      </c>
      <c r="F4" s="372" t="s">
        <v>63</v>
      </c>
      <c r="G4" s="19" t="s">
        <v>365</v>
      </c>
      <c r="H4" s="19" t="s">
        <v>313</v>
      </c>
      <c r="I4" s="20"/>
      <c r="J4" s="19" t="s">
        <v>365</v>
      </c>
      <c r="K4" s="19" t="s">
        <v>313</v>
      </c>
      <c r="L4" s="21"/>
      <c r="M4" s="21" t="s">
        <v>366</v>
      </c>
      <c r="N4" s="20" t="s">
        <v>367</v>
      </c>
      <c r="O4" s="21" t="s">
        <v>368</v>
      </c>
      <c r="P4" s="21" t="s">
        <v>369</v>
      </c>
      <c r="Q4" s="20" t="s">
        <v>370</v>
      </c>
      <c r="R4" s="21" t="s">
        <v>371</v>
      </c>
      <c r="S4" s="20" t="s">
        <v>372</v>
      </c>
      <c r="T4" s="20" t="s">
        <v>373</v>
      </c>
      <c r="U4" s="20" t="s">
        <v>374</v>
      </c>
      <c r="V4" s="20" t="s">
        <v>95</v>
      </c>
      <c r="W4" s="6" t="s">
        <v>315</v>
      </c>
    </row>
    <row r="5" spans="1:23" ht="16.5" x14ac:dyDescent="0.15">
      <c r="A5" s="373"/>
      <c r="B5" s="373"/>
      <c r="C5" s="373"/>
      <c r="D5" s="376"/>
      <c r="E5" s="373"/>
      <c r="F5" s="373"/>
      <c r="G5" s="368" t="s">
        <v>375</v>
      </c>
      <c r="H5" s="369"/>
      <c r="I5" s="370"/>
      <c r="J5" s="368" t="s">
        <v>376</v>
      </c>
      <c r="K5" s="369"/>
      <c r="L5" s="370"/>
      <c r="M5" s="368" t="s">
        <v>377</v>
      </c>
      <c r="N5" s="369"/>
      <c r="O5" s="370"/>
      <c r="P5" s="368" t="s">
        <v>378</v>
      </c>
      <c r="Q5" s="369"/>
      <c r="R5" s="370"/>
      <c r="S5" s="369" t="s">
        <v>379</v>
      </c>
      <c r="T5" s="369"/>
      <c r="U5" s="370"/>
      <c r="V5" s="6"/>
      <c r="W5" s="6"/>
    </row>
    <row r="6" spans="1:23" ht="16.5" x14ac:dyDescent="0.15">
      <c r="A6" s="373"/>
      <c r="B6" s="373"/>
      <c r="C6" s="373"/>
      <c r="D6" s="376"/>
      <c r="E6" s="373"/>
      <c r="F6" s="373"/>
      <c r="G6" s="3" t="s">
        <v>363</v>
      </c>
      <c r="H6" s="3" t="s">
        <v>68</v>
      </c>
      <c r="I6" s="3" t="s">
        <v>301</v>
      </c>
      <c r="J6" s="3" t="s">
        <v>363</v>
      </c>
      <c r="K6" s="3" t="s">
        <v>68</v>
      </c>
      <c r="L6" s="3" t="s">
        <v>301</v>
      </c>
      <c r="M6" s="3" t="s">
        <v>363</v>
      </c>
      <c r="N6" s="3" t="s">
        <v>68</v>
      </c>
      <c r="O6" s="3" t="s">
        <v>301</v>
      </c>
      <c r="P6" s="3" t="s">
        <v>363</v>
      </c>
      <c r="Q6" s="3" t="s">
        <v>68</v>
      </c>
      <c r="R6" s="3" t="s">
        <v>301</v>
      </c>
      <c r="S6" s="3" t="s">
        <v>363</v>
      </c>
      <c r="T6" s="3" t="s">
        <v>68</v>
      </c>
      <c r="U6" s="3" t="s">
        <v>301</v>
      </c>
      <c r="V6" s="6"/>
      <c r="W6" s="6"/>
    </row>
    <row r="7" spans="1:23" ht="57" customHeight="1" x14ac:dyDescent="0.15">
      <c r="A7" s="374"/>
      <c r="B7" s="374"/>
      <c r="C7" s="374"/>
      <c r="D7" s="377"/>
      <c r="E7" s="374"/>
      <c r="F7" s="374"/>
      <c r="G7" s="20" t="s">
        <v>380</v>
      </c>
      <c r="H7" s="20" t="s">
        <v>381</v>
      </c>
      <c r="I7" s="20" t="s">
        <v>374</v>
      </c>
      <c r="J7" s="20" t="s">
        <v>382</v>
      </c>
      <c r="K7" s="20" t="s">
        <v>383</v>
      </c>
      <c r="L7" s="20" t="s">
        <v>384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57" x14ac:dyDescent="0.15">
      <c r="A8" s="372" t="s">
        <v>364</v>
      </c>
      <c r="B8" s="372"/>
      <c r="C8" s="372" t="s">
        <v>329</v>
      </c>
      <c r="D8" s="375" t="s">
        <v>313</v>
      </c>
      <c r="E8" s="372" t="s">
        <v>118</v>
      </c>
      <c r="F8" s="372" t="s">
        <v>63</v>
      </c>
      <c r="G8" s="19" t="s">
        <v>365</v>
      </c>
      <c r="H8" s="19" t="s">
        <v>313</v>
      </c>
      <c r="I8" s="20"/>
      <c r="J8" s="19" t="s">
        <v>365</v>
      </c>
      <c r="K8" s="19" t="s">
        <v>313</v>
      </c>
      <c r="L8" s="21"/>
      <c r="M8" s="21" t="s">
        <v>366</v>
      </c>
      <c r="N8" s="20" t="s">
        <v>367</v>
      </c>
      <c r="O8" s="21" t="s">
        <v>368</v>
      </c>
      <c r="P8" s="21" t="s">
        <v>369</v>
      </c>
      <c r="Q8" s="20" t="s">
        <v>370</v>
      </c>
      <c r="R8" s="21" t="s">
        <v>371</v>
      </c>
      <c r="S8" s="20" t="s">
        <v>372</v>
      </c>
      <c r="T8" s="20" t="s">
        <v>373</v>
      </c>
      <c r="U8" s="20" t="s">
        <v>374</v>
      </c>
      <c r="V8" s="20" t="s">
        <v>95</v>
      </c>
      <c r="W8" s="6" t="s">
        <v>315</v>
      </c>
    </row>
    <row r="9" spans="1:23" ht="16.5" x14ac:dyDescent="0.15">
      <c r="A9" s="373"/>
      <c r="B9" s="373"/>
      <c r="C9" s="373"/>
      <c r="D9" s="376"/>
      <c r="E9" s="373"/>
      <c r="F9" s="373"/>
      <c r="G9" s="368" t="s">
        <v>375</v>
      </c>
      <c r="H9" s="369"/>
      <c r="I9" s="370"/>
      <c r="J9" s="368" t="s">
        <v>376</v>
      </c>
      <c r="K9" s="369"/>
      <c r="L9" s="370"/>
      <c r="M9" s="368" t="s">
        <v>377</v>
      </c>
      <c r="N9" s="369"/>
      <c r="O9" s="370"/>
      <c r="P9" s="368" t="s">
        <v>378</v>
      </c>
      <c r="Q9" s="369"/>
      <c r="R9" s="370"/>
      <c r="S9" s="369" t="s">
        <v>379</v>
      </c>
      <c r="T9" s="369"/>
      <c r="U9" s="370"/>
      <c r="V9" s="6"/>
      <c r="W9" s="6"/>
    </row>
    <row r="10" spans="1:23" ht="16.5" x14ac:dyDescent="0.15">
      <c r="A10" s="373"/>
      <c r="B10" s="373"/>
      <c r="C10" s="373"/>
      <c r="D10" s="376"/>
      <c r="E10" s="373"/>
      <c r="F10" s="373"/>
      <c r="G10" s="3" t="s">
        <v>363</v>
      </c>
      <c r="H10" s="3" t="s">
        <v>68</v>
      </c>
      <c r="I10" s="3" t="s">
        <v>301</v>
      </c>
      <c r="J10" s="3" t="s">
        <v>363</v>
      </c>
      <c r="K10" s="3" t="s">
        <v>68</v>
      </c>
      <c r="L10" s="3" t="s">
        <v>301</v>
      </c>
      <c r="M10" s="3" t="s">
        <v>363</v>
      </c>
      <c r="N10" s="3" t="s">
        <v>68</v>
      </c>
      <c r="O10" s="3" t="s">
        <v>301</v>
      </c>
      <c r="P10" s="3" t="s">
        <v>363</v>
      </c>
      <c r="Q10" s="3" t="s">
        <v>68</v>
      </c>
      <c r="R10" s="3" t="s">
        <v>301</v>
      </c>
      <c r="S10" s="3" t="s">
        <v>363</v>
      </c>
      <c r="T10" s="3" t="s">
        <v>68</v>
      </c>
      <c r="U10" s="3" t="s">
        <v>301</v>
      </c>
      <c r="V10" s="6"/>
      <c r="W10" s="6"/>
    </row>
    <row r="11" spans="1:23" ht="57" customHeight="1" x14ac:dyDescent="0.15">
      <c r="A11" s="374"/>
      <c r="B11" s="374"/>
      <c r="C11" s="374"/>
      <c r="D11" s="377"/>
      <c r="E11" s="374"/>
      <c r="F11" s="374"/>
      <c r="G11" s="6" t="s">
        <v>380</v>
      </c>
      <c r="H11" s="6" t="s">
        <v>381</v>
      </c>
      <c r="I11" s="6" t="s">
        <v>374</v>
      </c>
      <c r="J11" s="6" t="s">
        <v>382</v>
      </c>
      <c r="K11" s="6" t="s">
        <v>383</v>
      </c>
      <c r="L11" s="6" t="s">
        <v>384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57" x14ac:dyDescent="0.15">
      <c r="A12" s="372" t="s">
        <v>364</v>
      </c>
      <c r="B12" s="372"/>
      <c r="C12" s="372" t="s">
        <v>312</v>
      </c>
      <c r="D12" s="375" t="s">
        <v>313</v>
      </c>
      <c r="E12" s="372" t="s">
        <v>385</v>
      </c>
      <c r="F12" s="372" t="s">
        <v>63</v>
      </c>
      <c r="G12" s="19" t="s">
        <v>365</v>
      </c>
      <c r="H12" s="19" t="s">
        <v>313</v>
      </c>
      <c r="I12" s="20"/>
      <c r="J12" s="19" t="s">
        <v>365</v>
      </c>
      <c r="K12" s="19" t="s">
        <v>313</v>
      </c>
      <c r="L12" s="21"/>
      <c r="M12" s="21" t="s">
        <v>366</v>
      </c>
      <c r="N12" s="20" t="s">
        <v>367</v>
      </c>
      <c r="O12" s="21" t="s">
        <v>368</v>
      </c>
      <c r="P12" s="21" t="s">
        <v>369</v>
      </c>
      <c r="Q12" s="20" t="s">
        <v>370</v>
      </c>
      <c r="R12" s="21" t="s">
        <v>371</v>
      </c>
      <c r="S12" s="20" t="s">
        <v>372</v>
      </c>
      <c r="T12" s="20" t="s">
        <v>373</v>
      </c>
      <c r="U12" s="20" t="s">
        <v>374</v>
      </c>
      <c r="V12" s="20" t="s">
        <v>95</v>
      </c>
      <c r="W12" s="6" t="s">
        <v>315</v>
      </c>
    </row>
    <row r="13" spans="1:23" ht="16.5" x14ac:dyDescent="0.15">
      <c r="A13" s="373"/>
      <c r="B13" s="373"/>
      <c r="C13" s="373"/>
      <c r="D13" s="376"/>
      <c r="E13" s="373"/>
      <c r="F13" s="373"/>
      <c r="G13" s="368" t="s">
        <v>375</v>
      </c>
      <c r="H13" s="369"/>
      <c r="I13" s="370"/>
      <c r="J13" s="368" t="s">
        <v>376</v>
      </c>
      <c r="K13" s="369"/>
      <c r="L13" s="370"/>
      <c r="M13" s="368" t="s">
        <v>377</v>
      </c>
      <c r="N13" s="369"/>
      <c r="O13" s="370"/>
      <c r="P13" s="368" t="s">
        <v>378</v>
      </c>
      <c r="Q13" s="369"/>
      <c r="R13" s="370"/>
      <c r="S13" s="369" t="s">
        <v>379</v>
      </c>
      <c r="T13" s="369"/>
      <c r="U13" s="370"/>
      <c r="V13" s="6"/>
      <c r="W13" s="6"/>
    </row>
    <row r="14" spans="1:23" ht="16.5" x14ac:dyDescent="0.15">
      <c r="A14" s="373"/>
      <c r="B14" s="373"/>
      <c r="C14" s="373"/>
      <c r="D14" s="376"/>
      <c r="E14" s="373"/>
      <c r="F14" s="373"/>
      <c r="G14" s="3" t="s">
        <v>363</v>
      </c>
      <c r="H14" s="3" t="s">
        <v>68</v>
      </c>
      <c r="I14" s="3" t="s">
        <v>301</v>
      </c>
      <c r="J14" s="3" t="s">
        <v>363</v>
      </c>
      <c r="K14" s="3" t="s">
        <v>68</v>
      </c>
      <c r="L14" s="3" t="s">
        <v>301</v>
      </c>
      <c r="M14" s="3" t="s">
        <v>363</v>
      </c>
      <c r="N14" s="3" t="s">
        <v>68</v>
      </c>
      <c r="O14" s="3" t="s">
        <v>301</v>
      </c>
      <c r="P14" s="3" t="s">
        <v>363</v>
      </c>
      <c r="Q14" s="3" t="s">
        <v>68</v>
      </c>
      <c r="R14" s="3" t="s">
        <v>301</v>
      </c>
      <c r="S14" s="3" t="s">
        <v>363</v>
      </c>
      <c r="T14" s="3" t="s">
        <v>68</v>
      </c>
      <c r="U14" s="3" t="s">
        <v>301</v>
      </c>
      <c r="V14" s="6"/>
      <c r="W14" s="6"/>
    </row>
    <row r="15" spans="1:23" ht="57" customHeight="1" x14ac:dyDescent="0.15">
      <c r="A15" s="374"/>
      <c r="B15" s="374"/>
      <c r="C15" s="374"/>
      <c r="D15" s="377"/>
      <c r="E15" s="374"/>
      <c r="F15" s="374"/>
      <c r="G15" s="6" t="s">
        <v>380</v>
      </c>
      <c r="H15" s="6" t="s">
        <v>381</v>
      </c>
      <c r="I15" s="6" t="s">
        <v>374</v>
      </c>
      <c r="J15" s="6" t="s">
        <v>382</v>
      </c>
      <c r="K15" s="6" t="s">
        <v>383</v>
      </c>
      <c r="L15" s="6" t="s">
        <v>384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 t="s">
        <v>315</v>
      </c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48" t="s">
        <v>353</v>
      </c>
      <c r="B17" s="349"/>
      <c r="C17" s="349"/>
      <c r="D17" s="349"/>
      <c r="E17" s="350"/>
      <c r="F17" s="351"/>
      <c r="G17" s="353"/>
      <c r="H17" s="18"/>
      <c r="I17" s="18"/>
      <c r="J17" s="348" t="s">
        <v>333</v>
      </c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50"/>
      <c r="V17" s="9"/>
      <c r="W17" s="11"/>
    </row>
    <row r="18" spans="1:23" ht="16.5" x14ac:dyDescent="0.15">
      <c r="A18" s="354" t="s">
        <v>386</v>
      </c>
      <c r="B18" s="354"/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</row>
  </sheetData>
  <mergeCells count="51"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D8:D11"/>
    <mergeCell ref="D12:D15"/>
    <mergeCell ref="E2:E3"/>
    <mergeCell ref="E4:E7"/>
    <mergeCell ref="E8:E11"/>
    <mergeCell ref="E12:E15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</mergeCells>
  <phoneticPr fontId="3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2"/>
  <sheetViews>
    <sheetView zoomScale="125" zoomScaleNormal="125" workbookViewId="0">
      <selection activeCell="E11" sqref="E11:G11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47" t="s">
        <v>387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</row>
    <row r="2" spans="1:14" s="1" customFormat="1" ht="16.5" x14ac:dyDescent="0.3">
      <c r="A2" s="12" t="s">
        <v>388</v>
      </c>
      <c r="B2" s="13" t="s">
        <v>297</v>
      </c>
      <c r="C2" s="13" t="s">
        <v>298</v>
      </c>
      <c r="D2" s="13" t="s">
        <v>299</v>
      </c>
      <c r="E2" s="13" t="s">
        <v>300</v>
      </c>
      <c r="F2" s="13" t="s">
        <v>301</v>
      </c>
      <c r="G2" s="12" t="s">
        <v>389</v>
      </c>
      <c r="H2" s="12" t="s">
        <v>390</v>
      </c>
      <c r="I2" s="12" t="s">
        <v>391</v>
      </c>
      <c r="J2" s="12" t="s">
        <v>390</v>
      </c>
      <c r="K2" s="12" t="s">
        <v>392</v>
      </c>
      <c r="L2" s="12" t="s">
        <v>390</v>
      </c>
      <c r="M2" s="13" t="s">
        <v>362</v>
      </c>
      <c r="N2" s="13" t="s">
        <v>310</v>
      </c>
    </row>
    <row r="3" spans="1:14" x14ac:dyDescent="0.15">
      <c r="A3" s="14">
        <v>44872</v>
      </c>
      <c r="B3" s="6" t="s">
        <v>323</v>
      </c>
      <c r="C3" s="6"/>
      <c r="D3" s="6" t="s">
        <v>117</v>
      </c>
      <c r="E3" s="6" t="s">
        <v>63</v>
      </c>
      <c r="F3" s="6"/>
      <c r="G3" s="15">
        <v>0.4375</v>
      </c>
      <c r="H3" s="6" t="s">
        <v>393</v>
      </c>
      <c r="I3" s="15"/>
      <c r="J3" s="6"/>
      <c r="K3" s="6"/>
      <c r="L3" s="6"/>
      <c r="M3" s="6">
        <v>5400</v>
      </c>
      <c r="N3" s="6" t="s">
        <v>315</v>
      </c>
    </row>
    <row r="4" spans="1:14" ht="16.5" x14ac:dyDescent="0.15">
      <c r="A4" s="16" t="s">
        <v>388</v>
      </c>
      <c r="B4" s="17" t="s">
        <v>394</v>
      </c>
      <c r="C4" s="17" t="s">
        <v>363</v>
      </c>
      <c r="D4" s="17" t="s">
        <v>299</v>
      </c>
      <c r="E4" s="13" t="s">
        <v>300</v>
      </c>
      <c r="F4" s="13" t="s">
        <v>301</v>
      </c>
      <c r="G4" s="12" t="s">
        <v>389</v>
      </c>
      <c r="H4" s="12" t="s">
        <v>390</v>
      </c>
      <c r="I4" s="12" t="s">
        <v>391</v>
      </c>
      <c r="J4" s="12" t="s">
        <v>390</v>
      </c>
      <c r="K4" s="12" t="s">
        <v>392</v>
      </c>
      <c r="L4" s="12" t="s">
        <v>390</v>
      </c>
      <c r="M4" s="13" t="s">
        <v>362</v>
      </c>
      <c r="N4" s="13" t="s">
        <v>310</v>
      </c>
    </row>
    <row r="5" spans="1:14" x14ac:dyDescent="0.15">
      <c r="A5" s="14">
        <v>44880</v>
      </c>
      <c r="B5" s="6" t="s">
        <v>312</v>
      </c>
      <c r="C5" s="6"/>
      <c r="D5" s="6" t="s">
        <v>385</v>
      </c>
      <c r="E5" s="6" t="s">
        <v>63</v>
      </c>
      <c r="F5" s="6"/>
      <c r="G5" s="15">
        <v>0.39583333333333298</v>
      </c>
      <c r="H5" s="6" t="s">
        <v>393</v>
      </c>
      <c r="I5" s="6"/>
      <c r="J5" s="6"/>
      <c r="K5" s="6"/>
      <c r="L5" s="6"/>
      <c r="M5" s="6">
        <v>5200</v>
      </c>
      <c r="N5" s="6" t="s">
        <v>315</v>
      </c>
    </row>
    <row r="6" spans="1:14" ht="16.5" x14ac:dyDescent="0.15">
      <c r="A6" s="16" t="s">
        <v>388</v>
      </c>
      <c r="B6" s="17" t="s">
        <v>394</v>
      </c>
      <c r="C6" s="17" t="s">
        <v>363</v>
      </c>
      <c r="D6" s="17" t="s">
        <v>299</v>
      </c>
      <c r="E6" s="13" t="s">
        <v>300</v>
      </c>
      <c r="F6" s="13" t="s">
        <v>301</v>
      </c>
      <c r="G6" s="12" t="s">
        <v>389</v>
      </c>
      <c r="H6" s="12" t="s">
        <v>390</v>
      </c>
      <c r="I6" s="12" t="s">
        <v>391</v>
      </c>
      <c r="J6" s="12" t="s">
        <v>390</v>
      </c>
      <c r="K6" s="12" t="s">
        <v>392</v>
      </c>
      <c r="L6" s="12" t="s">
        <v>390</v>
      </c>
      <c r="M6" s="13" t="s">
        <v>362</v>
      </c>
      <c r="N6" s="13" t="s">
        <v>310</v>
      </c>
    </row>
    <row r="7" spans="1:14" x14ac:dyDescent="0.15">
      <c r="A7" s="14">
        <v>44885</v>
      </c>
      <c r="B7" s="6" t="s">
        <v>316</v>
      </c>
      <c r="C7" s="6"/>
      <c r="D7" s="6" t="s">
        <v>118</v>
      </c>
      <c r="E7" s="6" t="s">
        <v>63</v>
      </c>
      <c r="F7" s="6"/>
      <c r="I7" s="15">
        <v>0.60416666666666696</v>
      </c>
      <c r="J7" s="6" t="s">
        <v>393</v>
      </c>
      <c r="K7" s="6"/>
      <c r="L7" s="6"/>
      <c r="M7" s="6">
        <v>5130</v>
      </c>
      <c r="N7" s="6" t="s">
        <v>315</v>
      </c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48" t="s">
        <v>395</v>
      </c>
      <c r="B11" s="349"/>
      <c r="C11" s="349"/>
      <c r="D11" s="350"/>
      <c r="E11" s="351"/>
      <c r="F11" s="352"/>
      <c r="G11" s="353"/>
      <c r="H11" s="18"/>
      <c r="I11" s="348" t="s">
        <v>333</v>
      </c>
      <c r="J11" s="349"/>
      <c r="K11" s="349"/>
      <c r="L11" s="9"/>
      <c r="M11" s="9"/>
      <c r="N11" s="11"/>
    </row>
    <row r="12" spans="1:14" ht="16.5" x14ac:dyDescent="0.15">
      <c r="A12" s="354" t="s">
        <v>396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 N7:N1048576" xr:uid="{00000000-0002-0000-0B00-000000000000}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10"/>
  <sheetViews>
    <sheetView zoomScale="125" zoomScaleNormal="125" workbookViewId="0">
      <selection activeCell="A9" sqref="A9:E9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47" t="s">
        <v>397</v>
      </c>
      <c r="B1" s="347"/>
      <c r="C1" s="347"/>
      <c r="D1" s="347"/>
      <c r="E1" s="347"/>
      <c r="F1" s="347"/>
      <c r="G1" s="347"/>
      <c r="H1" s="347"/>
      <c r="I1" s="347"/>
      <c r="J1" s="347"/>
    </row>
    <row r="2" spans="1:12" s="1" customFormat="1" ht="16.5" x14ac:dyDescent="0.3">
      <c r="A2" s="3" t="s">
        <v>356</v>
      </c>
      <c r="B2" s="4" t="s">
        <v>301</v>
      </c>
      <c r="C2" s="4" t="s">
        <v>297</v>
      </c>
      <c r="D2" s="4" t="s">
        <v>298</v>
      </c>
      <c r="E2" s="4" t="s">
        <v>299</v>
      </c>
      <c r="F2" s="4" t="s">
        <v>300</v>
      </c>
      <c r="G2" s="3" t="s">
        <v>398</v>
      </c>
      <c r="H2" s="3" t="s">
        <v>399</v>
      </c>
      <c r="I2" s="3" t="s">
        <v>400</v>
      </c>
      <c r="J2" s="3" t="s">
        <v>401</v>
      </c>
      <c r="K2" s="4" t="s">
        <v>362</v>
      </c>
      <c r="L2" s="4" t="s">
        <v>310</v>
      </c>
    </row>
    <row r="3" spans="1:12" ht="42.75" x14ac:dyDescent="0.15">
      <c r="A3" s="5" t="s">
        <v>402</v>
      </c>
      <c r="B3" s="5"/>
      <c r="C3" s="6" t="s">
        <v>330</v>
      </c>
      <c r="D3" s="7"/>
      <c r="E3" s="7" t="s">
        <v>117</v>
      </c>
      <c r="F3" s="7" t="s">
        <v>63</v>
      </c>
      <c r="G3" s="7" t="s">
        <v>403</v>
      </c>
      <c r="H3" s="6" t="s">
        <v>404</v>
      </c>
      <c r="I3" s="6"/>
      <c r="J3" s="6"/>
      <c r="K3" s="6"/>
      <c r="L3" s="6" t="s">
        <v>315</v>
      </c>
    </row>
    <row r="4" spans="1:12" ht="42.75" x14ac:dyDescent="0.15">
      <c r="A4" s="5" t="s">
        <v>402</v>
      </c>
      <c r="B4" s="5"/>
      <c r="C4" s="6" t="s">
        <v>329</v>
      </c>
      <c r="D4" s="7"/>
      <c r="E4" s="7" t="s">
        <v>118</v>
      </c>
      <c r="F4" s="7" t="s">
        <v>63</v>
      </c>
      <c r="G4" s="7" t="s">
        <v>403</v>
      </c>
      <c r="H4" s="6" t="s">
        <v>405</v>
      </c>
      <c r="I4" s="6"/>
      <c r="J4" s="6"/>
      <c r="K4" s="6"/>
      <c r="L4" s="6" t="s">
        <v>315</v>
      </c>
    </row>
    <row r="5" spans="1:12" ht="42.75" x14ac:dyDescent="0.15">
      <c r="A5" s="5" t="s">
        <v>402</v>
      </c>
      <c r="B5" s="5"/>
      <c r="C5" s="6" t="s">
        <v>312</v>
      </c>
      <c r="D5" s="7"/>
      <c r="E5" s="7" t="s">
        <v>385</v>
      </c>
      <c r="F5" s="7" t="s">
        <v>63</v>
      </c>
      <c r="G5" s="7" t="s">
        <v>403</v>
      </c>
      <c r="H5" s="6" t="s">
        <v>404</v>
      </c>
      <c r="I5" s="6"/>
      <c r="J5" s="6"/>
      <c r="K5" s="6"/>
      <c r="L5" s="6" t="s">
        <v>315</v>
      </c>
    </row>
    <row r="6" spans="1:12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18.75" x14ac:dyDescent="0.15">
      <c r="A9" s="348" t="s">
        <v>406</v>
      </c>
      <c r="B9" s="349"/>
      <c r="C9" s="349"/>
      <c r="D9" s="349"/>
      <c r="E9" s="350"/>
      <c r="F9" s="351"/>
      <c r="G9" s="353"/>
      <c r="H9" s="348" t="s">
        <v>333</v>
      </c>
      <c r="I9" s="349"/>
      <c r="J9" s="349"/>
      <c r="K9" s="9"/>
      <c r="L9" s="11"/>
    </row>
    <row r="10" spans="1:12" ht="16.5" x14ac:dyDescent="0.15">
      <c r="A10" s="354" t="s">
        <v>407</v>
      </c>
      <c r="B10" s="354"/>
      <c r="C10" s="355"/>
      <c r="D10" s="355"/>
      <c r="E10" s="355"/>
      <c r="F10" s="355"/>
      <c r="G10" s="355"/>
      <c r="H10" s="355"/>
      <c r="I10" s="355"/>
      <c r="J10" s="355"/>
      <c r="K10" s="355"/>
      <c r="L10" s="355"/>
    </row>
  </sheetData>
  <mergeCells count="5">
    <mergeCell ref="A1:J1"/>
    <mergeCell ref="A9:E9"/>
    <mergeCell ref="F9:G9"/>
    <mergeCell ref="H9:J9"/>
    <mergeCell ref="A10:L10"/>
  </mergeCells>
  <phoneticPr fontId="36" type="noConversion"/>
  <dataValidations count="1">
    <dataValidation type="list" allowBlank="1" showInputMessage="1" showErrorMessage="1" sqref="L3:L10" xr:uid="{00000000-0002-0000-0C00-000000000000}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2"/>
  <sheetViews>
    <sheetView zoomScale="125" zoomScaleNormal="125" workbookViewId="0">
      <selection activeCell="D13" sqref="D13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47" t="s">
        <v>408</v>
      </c>
      <c r="B1" s="347"/>
      <c r="C1" s="347"/>
      <c r="D1" s="347"/>
      <c r="E1" s="347"/>
      <c r="F1" s="347"/>
      <c r="G1" s="347"/>
      <c r="H1" s="347"/>
      <c r="I1" s="347"/>
    </row>
    <row r="2" spans="1:9" s="1" customFormat="1" ht="16.5" x14ac:dyDescent="0.3">
      <c r="A2" s="356" t="s">
        <v>296</v>
      </c>
      <c r="B2" s="357" t="s">
        <v>301</v>
      </c>
      <c r="C2" s="357" t="s">
        <v>363</v>
      </c>
      <c r="D2" s="357" t="s">
        <v>299</v>
      </c>
      <c r="E2" s="357" t="s">
        <v>300</v>
      </c>
      <c r="F2" s="3" t="s">
        <v>409</v>
      </c>
      <c r="G2" s="3" t="s">
        <v>337</v>
      </c>
      <c r="H2" s="362" t="s">
        <v>338</v>
      </c>
      <c r="I2" s="366" t="s">
        <v>340</v>
      </c>
    </row>
    <row r="3" spans="1:9" s="1" customFormat="1" ht="16.5" x14ac:dyDescent="0.3">
      <c r="A3" s="356"/>
      <c r="B3" s="358"/>
      <c r="C3" s="358"/>
      <c r="D3" s="358"/>
      <c r="E3" s="358"/>
      <c r="F3" s="3" t="s">
        <v>410</v>
      </c>
      <c r="G3" s="3" t="s">
        <v>341</v>
      </c>
      <c r="H3" s="363"/>
      <c r="I3" s="367"/>
    </row>
    <row r="4" spans="1:9" x14ac:dyDescent="0.15">
      <c r="A4" s="5">
        <v>1</v>
      </c>
      <c r="B4" s="5" t="s">
        <v>411</v>
      </c>
      <c r="C4" s="6" t="s">
        <v>412</v>
      </c>
      <c r="D4" s="6" t="s">
        <v>413</v>
      </c>
      <c r="E4" s="7" t="s">
        <v>63</v>
      </c>
      <c r="F4" s="8">
        <v>0.03</v>
      </c>
      <c r="G4" s="8">
        <v>0.01</v>
      </c>
      <c r="H4" s="8">
        <v>0.04</v>
      </c>
      <c r="I4" s="6" t="s">
        <v>315</v>
      </c>
    </row>
    <row r="5" spans="1:9" x14ac:dyDescent="0.15">
      <c r="A5" s="5">
        <v>2</v>
      </c>
      <c r="B5" s="5" t="s">
        <v>411</v>
      </c>
      <c r="C5" s="6" t="s">
        <v>412</v>
      </c>
      <c r="D5" s="6" t="s">
        <v>118</v>
      </c>
      <c r="E5" s="7" t="s">
        <v>63</v>
      </c>
      <c r="F5" s="8">
        <v>0.02</v>
      </c>
      <c r="G5" s="8">
        <v>0.01</v>
      </c>
      <c r="H5" s="8">
        <v>0.03</v>
      </c>
      <c r="I5" s="6" t="s">
        <v>315</v>
      </c>
    </row>
    <row r="6" spans="1:9" x14ac:dyDescent="0.15">
      <c r="A6" s="5">
        <v>3</v>
      </c>
      <c r="B6" s="5" t="s">
        <v>414</v>
      </c>
      <c r="C6" s="6" t="s">
        <v>415</v>
      </c>
      <c r="D6" s="6" t="s">
        <v>413</v>
      </c>
      <c r="E6" s="7" t="s">
        <v>63</v>
      </c>
      <c r="F6" s="8">
        <v>0.02</v>
      </c>
      <c r="G6" s="8">
        <v>0.01</v>
      </c>
      <c r="H6" s="8">
        <v>0.03</v>
      </c>
      <c r="I6" s="6" t="s">
        <v>315</v>
      </c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48" t="s">
        <v>406</v>
      </c>
      <c r="B11" s="349"/>
      <c r="C11" s="349"/>
      <c r="D11" s="350"/>
      <c r="E11" s="10"/>
      <c r="F11" s="348" t="s">
        <v>333</v>
      </c>
      <c r="G11" s="349"/>
      <c r="H11" s="350"/>
      <c r="I11" s="11"/>
    </row>
    <row r="12" spans="1:9" ht="16.5" x14ac:dyDescent="0.15">
      <c r="A12" s="354" t="s">
        <v>416</v>
      </c>
      <c r="B12" s="354"/>
      <c r="C12" s="355"/>
      <c r="D12" s="355"/>
      <c r="E12" s="355"/>
      <c r="F12" s="355"/>
      <c r="G12" s="355"/>
      <c r="H12" s="355"/>
      <c r="I12" s="35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9" sqref="B9:G9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0" t="s">
        <v>35</v>
      </c>
      <c r="C2" s="161"/>
      <c r="D2" s="161"/>
      <c r="E2" s="161"/>
      <c r="F2" s="161"/>
      <c r="G2" s="161"/>
      <c r="H2" s="161"/>
      <c r="I2" s="162"/>
    </row>
    <row r="3" spans="2:9" ht="27.95" customHeight="1" x14ac:dyDescent="0.25">
      <c r="B3" s="129"/>
      <c r="C3" s="130"/>
      <c r="D3" s="163" t="s">
        <v>36</v>
      </c>
      <c r="E3" s="164"/>
      <c r="F3" s="165" t="s">
        <v>37</v>
      </c>
      <c r="G3" s="166"/>
      <c r="H3" s="163" t="s">
        <v>38</v>
      </c>
      <c r="I3" s="167"/>
    </row>
    <row r="4" spans="2:9" ht="27.95" customHeight="1" x14ac:dyDescent="0.25">
      <c r="B4" s="129" t="s">
        <v>39</v>
      </c>
      <c r="C4" s="130" t="s">
        <v>40</v>
      </c>
      <c r="D4" s="130" t="s">
        <v>41</v>
      </c>
      <c r="E4" s="130" t="s">
        <v>42</v>
      </c>
      <c r="F4" s="131" t="s">
        <v>41</v>
      </c>
      <c r="G4" s="131" t="s">
        <v>42</v>
      </c>
      <c r="H4" s="130" t="s">
        <v>41</v>
      </c>
      <c r="I4" s="138" t="s">
        <v>42</v>
      </c>
    </row>
    <row r="5" spans="2:9" ht="27.95" customHeight="1" x14ac:dyDescent="0.15">
      <c r="B5" s="132" t="s">
        <v>43</v>
      </c>
      <c r="C5" s="5">
        <v>13</v>
      </c>
      <c r="D5" s="5">
        <v>0</v>
      </c>
      <c r="E5" s="5">
        <v>1</v>
      </c>
      <c r="F5" s="133">
        <v>0</v>
      </c>
      <c r="G5" s="133">
        <v>1</v>
      </c>
      <c r="H5" s="5">
        <v>1</v>
      </c>
      <c r="I5" s="139">
        <v>2</v>
      </c>
    </row>
    <row r="6" spans="2:9" ht="27.95" customHeight="1" x14ac:dyDescent="0.15">
      <c r="B6" s="132" t="s">
        <v>44</v>
      </c>
      <c r="C6" s="5">
        <v>20</v>
      </c>
      <c r="D6" s="5">
        <v>0</v>
      </c>
      <c r="E6" s="5">
        <v>1</v>
      </c>
      <c r="F6" s="133">
        <v>1</v>
      </c>
      <c r="G6" s="133">
        <v>2</v>
      </c>
      <c r="H6" s="5">
        <v>2</v>
      </c>
      <c r="I6" s="139">
        <v>3</v>
      </c>
    </row>
    <row r="7" spans="2:9" ht="27.95" customHeight="1" x14ac:dyDescent="0.15">
      <c r="B7" s="132" t="s">
        <v>45</v>
      </c>
      <c r="C7" s="5">
        <v>32</v>
      </c>
      <c r="D7" s="5">
        <v>0</v>
      </c>
      <c r="E7" s="5">
        <v>1</v>
      </c>
      <c r="F7" s="133">
        <v>2</v>
      </c>
      <c r="G7" s="133">
        <v>3</v>
      </c>
      <c r="H7" s="5">
        <v>3</v>
      </c>
      <c r="I7" s="139">
        <v>4</v>
      </c>
    </row>
    <row r="8" spans="2:9" ht="27.95" customHeight="1" x14ac:dyDescent="0.15">
      <c r="B8" s="132" t="s">
        <v>46</v>
      </c>
      <c r="C8" s="5">
        <v>50</v>
      </c>
      <c r="D8" s="5">
        <v>1</v>
      </c>
      <c r="E8" s="5">
        <v>2</v>
      </c>
      <c r="F8" s="133">
        <v>3</v>
      </c>
      <c r="G8" s="133">
        <v>4</v>
      </c>
      <c r="H8" s="5">
        <v>5</v>
      </c>
      <c r="I8" s="139">
        <v>6</v>
      </c>
    </row>
    <row r="9" spans="2:9" ht="27.95" customHeight="1" x14ac:dyDescent="0.15">
      <c r="B9" s="132" t="s">
        <v>47</v>
      </c>
      <c r="C9" s="5">
        <v>80</v>
      </c>
      <c r="D9" s="5">
        <v>2</v>
      </c>
      <c r="E9" s="5">
        <v>3</v>
      </c>
      <c r="F9" s="133">
        <v>5</v>
      </c>
      <c r="G9" s="133">
        <v>6</v>
      </c>
      <c r="H9" s="5">
        <v>7</v>
      </c>
      <c r="I9" s="139">
        <v>8</v>
      </c>
    </row>
    <row r="10" spans="2:9" ht="27.95" customHeight="1" x14ac:dyDescent="0.15">
      <c r="B10" s="132" t="s">
        <v>48</v>
      </c>
      <c r="C10" s="5">
        <v>125</v>
      </c>
      <c r="D10" s="5">
        <v>3</v>
      </c>
      <c r="E10" s="5">
        <v>4</v>
      </c>
      <c r="F10" s="133">
        <v>7</v>
      </c>
      <c r="G10" s="133">
        <v>8</v>
      </c>
      <c r="H10" s="5">
        <v>10</v>
      </c>
      <c r="I10" s="139">
        <v>11</v>
      </c>
    </row>
    <row r="11" spans="2:9" ht="27.95" customHeight="1" x14ac:dyDescent="0.15">
      <c r="B11" s="132" t="s">
        <v>49</v>
      </c>
      <c r="C11" s="5">
        <v>200</v>
      </c>
      <c r="D11" s="5">
        <v>5</v>
      </c>
      <c r="E11" s="5">
        <v>6</v>
      </c>
      <c r="F11" s="133">
        <v>10</v>
      </c>
      <c r="G11" s="133">
        <v>11</v>
      </c>
      <c r="H11" s="5">
        <v>14</v>
      </c>
      <c r="I11" s="139">
        <v>15</v>
      </c>
    </row>
    <row r="12" spans="2:9" ht="27.95" customHeight="1" x14ac:dyDescent="0.15">
      <c r="B12" s="134" t="s">
        <v>50</v>
      </c>
      <c r="C12" s="135">
        <v>315</v>
      </c>
      <c r="D12" s="135">
        <v>7</v>
      </c>
      <c r="E12" s="135">
        <v>8</v>
      </c>
      <c r="F12" s="136">
        <v>14</v>
      </c>
      <c r="G12" s="136">
        <v>15</v>
      </c>
      <c r="H12" s="135">
        <v>21</v>
      </c>
      <c r="I12" s="140">
        <v>22</v>
      </c>
    </row>
    <row r="14" spans="2:9" x14ac:dyDescent="0.15">
      <c r="B14" s="137" t="s">
        <v>51</v>
      </c>
      <c r="C14" s="137"/>
      <c r="D14" s="137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25" workbookViewId="0">
      <selection activeCell="F4" sqref="F4:G4"/>
    </sheetView>
  </sheetViews>
  <sheetFormatPr defaultColWidth="10.375" defaultRowHeight="16.5" customHeight="1" x14ac:dyDescent="0.15"/>
  <cols>
    <col min="1" max="1" width="11.125" style="44" customWidth="1"/>
    <col min="2" max="9" width="10.375" style="44"/>
    <col min="10" max="10" width="8.875" style="44" customWidth="1"/>
    <col min="11" max="11" width="12" style="44" customWidth="1"/>
    <col min="12" max="16384" width="10.375" style="44"/>
  </cols>
  <sheetData>
    <row r="1" spans="1:11" ht="20.25" x14ac:dyDescent="0.15">
      <c r="A1" s="168" t="s">
        <v>52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14.25" x14ac:dyDescent="0.15">
      <c r="A2" s="77" t="s">
        <v>53</v>
      </c>
      <c r="B2" s="169" t="s">
        <v>54</v>
      </c>
      <c r="C2" s="169"/>
      <c r="D2" s="170" t="s">
        <v>55</v>
      </c>
      <c r="E2" s="170"/>
      <c r="F2" s="169" t="s">
        <v>56</v>
      </c>
      <c r="G2" s="169"/>
      <c r="H2" s="78" t="s">
        <v>57</v>
      </c>
      <c r="I2" s="171" t="s">
        <v>58</v>
      </c>
      <c r="J2" s="171"/>
      <c r="K2" s="172"/>
    </row>
    <row r="3" spans="1:11" ht="14.25" x14ac:dyDescent="0.15">
      <c r="A3" s="173" t="s">
        <v>59</v>
      </c>
      <c r="B3" s="174"/>
      <c r="C3" s="175"/>
      <c r="D3" s="176" t="s">
        <v>60</v>
      </c>
      <c r="E3" s="177"/>
      <c r="F3" s="177"/>
      <c r="G3" s="178"/>
      <c r="H3" s="176" t="s">
        <v>61</v>
      </c>
      <c r="I3" s="177"/>
      <c r="J3" s="177"/>
      <c r="K3" s="178"/>
    </row>
    <row r="4" spans="1:11" ht="14.25" x14ac:dyDescent="0.15">
      <c r="A4" s="81" t="s">
        <v>62</v>
      </c>
      <c r="B4" s="179" t="s">
        <v>63</v>
      </c>
      <c r="C4" s="180"/>
      <c r="D4" s="181" t="s">
        <v>64</v>
      </c>
      <c r="E4" s="182"/>
      <c r="F4" s="183">
        <v>44895</v>
      </c>
      <c r="G4" s="184"/>
      <c r="H4" s="181" t="s">
        <v>65</v>
      </c>
      <c r="I4" s="182"/>
      <c r="J4" s="82" t="s">
        <v>66</v>
      </c>
      <c r="K4" s="83" t="s">
        <v>67</v>
      </c>
    </row>
    <row r="5" spans="1:11" ht="14.25" x14ac:dyDescent="0.15">
      <c r="A5" s="85" t="s">
        <v>68</v>
      </c>
      <c r="B5" s="179" t="s">
        <v>69</v>
      </c>
      <c r="C5" s="180"/>
      <c r="D5" s="181" t="s">
        <v>70</v>
      </c>
      <c r="E5" s="182"/>
      <c r="F5" s="183">
        <v>44864</v>
      </c>
      <c r="G5" s="184"/>
      <c r="H5" s="181" t="s">
        <v>71</v>
      </c>
      <c r="I5" s="182"/>
      <c r="J5" s="82" t="s">
        <v>66</v>
      </c>
      <c r="K5" s="83" t="s">
        <v>67</v>
      </c>
    </row>
    <row r="6" spans="1:11" ht="14.25" x14ac:dyDescent="0.15">
      <c r="A6" s="81" t="s">
        <v>72</v>
      </c>
      <c r="B6" s="105">
        <v>3</v>
      </c>
      <c r="C6" s="106">
        <v>6</v>
      </c>
      <c r="D6" s="85" t="s">
        <v>73</v>
      </c>
      <c r="E6" s="96"/>
      <c r="F6" s="183">
        <v>44894</v>
      </c>
      <c r="G6" s="184"/>
      <c r="H6" s="181" t="s">
        <v>74</v>
      </c>
      <c r="I6" s="182"/>
      <c r="J6" s="82" t="s">
        <v>66</v>
      </c>
      <c r="K6" s="83" t="s">
        <v>67</v>
      </c>
    </row>
    <row r="7" spans="1:11" ht="14.25" x14ac:dyDescent="0.15">
      <c r="A7" s="81" t="s">
        <v>75</v>
      </c>
      <c r="B7" s="185">
        <v>4544</v>
      </c>
      <c r="C7" s="186"/>
      <c r="D7" s="85" t="s">
        <v>76</v>
      </c>
      <c r="E7" s="95"/>
      <c r="F7" s="183">
        <v>44895</v>
      </c>
      <c r="G7" s="184"/>
      <c r="H7" s="181" t="s">
        <v>77</v>
      </c>
      <c r="I7" s="182"/>
      <c r="J7" s="82" t="s">
        <v>66</v>
      </c>
      <c r="K7" s="83" t="s">
        <v>67</v>
      </c>
    </row>
    <row r="8" spans="1:11" ht="27.95" customHeight="1" x14ac:dyDescent="0.15">
      <c r="A8" s="88" t="s">
        <v>78</v>
      </c>
      <c r="B8" s="187" t="s">
        <v>79</v>
      </c>
      <c r="C8" s="188"/>
      <c r="D8" s="189" t="s">
        <v>80</v>
      </c>
      <c r="E8" s="190"/>
      <c r="F8" s="191">
        <v>44895</v>
      </c>
      <c r="G8" s="192"/>
      <c r="H8" s="189" t="s">
        <v>81</v>
      </c>
      <c r="I8" s="190"/>
      <c r="J8" s="97" t="s">
        <v>66</v>
      </c>
      <c r="K8" s="104" t="s">
        <v>67</v>
      </c>
    </row>
    <row r="9" spans="1:11" ht="14.25" x14ac:dyDescent="0.15">
      <c r="A9" s="193" t="s">
        <v>82</v>
      </c>
      <c r="B9" s="194"/>
      <c r="C9" s="194"/>
      <c r="D9" s="194"/>
      <c r="E9" s="194"/>
      <c r="F9" s="194"/>
      <c r="G9" s="194"/>
      <c r="H9" s="194"/>
      <c r="I9" s="194"/>
      <c r="J9" s="194"/>
      <c r="K9" s="195"/>
    </row>
    <row r="10" spans="1:11" ht="14.25" x14ac:dyDescent="0.15">
      <c r="A10" s="196" t="s">
        <v>83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8"/>
    </row>
    <row r="11" spans="1:11" ht="14.25" x14ac:dyDescent="0.15">
      <c r="A11" s="107" t="s">
        <v>84</v>
      </c>
      <c r="B11" s="108" t="s">
        <v>85</v>
      </c>
      <c r="C11" s="109" t="s">
        <v>86</v>
      </c>
      <c r="D11" s="110"/>
      <c r="E11" s="111" t="s">
        <v>87</v>
      </c>
      <c r="F11" s="108" t="s">
        <v>85</v>
      </c>
      <c r="G11" s="109" t="s">
        <v>86</v>
      </c>
      <c r="H11" s="109" t="s">
        <v>88</v>
      </c>
      <c r="I11" s="111" t="s">
        <v>89</v>
      </c>
      <c r="J11" s="108" t="s">
        <v>85</v>
      </c>
      <c r="K11" s="125" t="s">
        <v>86</v>
      </c>
    </row>
    <row r="12" spans="1:11" ht="14.25" x14ac:dyDescent="0.15">
      <c r="A12" s="85" t="s">
        <v>90</v>
      </c>
      <c r="B12" s="94" t="s">
        <v>85</v>
      </c>
      <c r="C12" s="82" t="s">
        <v>86</v>
      </c>
      <c r="D12" s="95"/>
      <c r="E12" s="96" t="s">
        <v>91</v>
      </c>
      <c r="F12" s="94" t="s">
        <v>85</v>
      </c>
      <c r="G12" s="82" t="s">
        <v>86</v>
      </c>
      <c r="H12" s="82" t="s">
        <v>88</v>
      </c>
      <c r="I12" s="96" t="s">
        <v>92</v>
      </c>
      <c r="J12" s="94" t="s">
        <v>85</v>
      </c>
      <c r="K12" s="83" t="s">
        <v>86</v>
      </c>
    </row>
    <row r="13" spans="1:11" ht="14.25" x14ac:dyDescent="0.15">
      <c r="A13" s="85" t="s">
        <v>93</v>
      </c>
      <c r="B13" s="94" t="s">
        <v>85</v>
      </c>
      <c r="C13" s="82" t="s">
        <v>86</v>
      </c>
      <c r="D13" s="95"/>
      <c r="E13" s="96" t="s">
        <v>94</v>
      </c>
      <c r="F13" s="82" t="s">
        <v>95</v>
      </c>
      <c r="G13" s="82" t="s">
        <v>96</v>
      </c>
      <c r="H13" s="82" t="s">
        <v>88</v>
      </c>
      <c r="I13" s="96" t="s">
        <v>97</v>
      </c>
      <c r="J13" s="94" t="s">
        <v>85</v>
      </c>
      <c r="K13" s="83" t="s">
        <v>86</v>
      </c>
    </row>
    <row r="14" spans="1:11" ht="14.25" x14ac:dyDescent="0.15">
      <c r="A14" s="189" t="s">
        <v>98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9"/>
    </row>
    <row r="15" spans="1:11" ht="14.25" x14ac:dyDescent="0.15">
      <c r="A15" s="196" t="s">
        <v>99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8"/>
    </row>
    <row r="16" spans="1:11" ht="14.25" x14ac:dyDescent="0.15">
      <c r="A16" s="112" t="s">
        <v>100</v>
      </c>
      <c r="B16" s="109" t="s">
        <v>95</v>
      </c>
      <c r="C16" s="109" t="s">
        <v>96</v>
      </c>
      <c r="D16" s="113"/>
      <c r="E16" s="114" t="s">
        <v>101</v>
      </c>
      <c r="F16" s="109" t="s">
        <v>95</v>
      </c>
      <c r="G16" s="109" t="s">
        <v>96</v>
      </c>
      <c r="H16" s="115"/>
      <c r="I16" s="114" t="s">
        <v>102</v>
      </c>
      <c r="J16" s="109" t="s">
        <v>95</v>
      </c>
      <c r="K16" s="125" t="s">
        <v>96</v>
      </c>
    </row>
    <row r="17" spans="1:22" ht="16.5" customHeight="1" x14ac:dyDescent="0.15">
      <c r="A17" s="86" t="s">
        <v>103</v>
      </c>
      <c r="B17" s="82" t="s">
        <v>95</v>
      </c>
      <c r="C17" s="82" t="s">
        <v>96</v>
      </c>
      <c r="D17" s="49"/>
      <c r="E17" s="98" t="s">
        <v>104</v>
      </c>
      <c r="F17" s="82" t="s">
        <v>95</v>
      </c>
      <c r="G17" s="82" t="s">
        <v>96</v>
      </c>
      <c r="H17" s="116"/>
      <c r="I17" s="98" t="s">
        <v>105</v>
      </c>
      <c r="J17" s="82" t="s">
        <v>95</v>
      </c>
      <c r="K17" s="83" t="s">
        <v>96</v>
      </c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18" customHeight="1" x14ac:dyDescent="0.15">
      <c r="A18" s="200" t="s">
        <v>106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2"/>
    </row>
    <row r="19" spans="1:22" ht="18" customHeight="1" x14ac:dyDescent="0.15">
      <c r="A19" s="196" t="s">
        <v>107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8"/>
    </row>
    <row r="20" spans="1:22" ht="16.5" customHeight="1" x14ac:dyDescent="0.15">
      <c r="A20" s="203" t="s">
        <v>108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5"/>
    </row>
    <row r="21" spans="1:22" ht="21.75" customHeight="1" x14ac:dyDescent="0.15">
      <c r="A21" s="117" t="s">
        <v>109</v>
      </c>
      <c r="B21" s="98" t="s">
        <v>110</v>
      </c>
      <c r="C21" s="98" t="s">
        <v>111</v>
      </c>
      <c r="D21" s="98" t="s">
        <v>112</v>
      </c>
      <c r="E21" s="98" t="s">
        <v>113</v>
      </c>
      <c r="F21" s="98" t="s">
        <v>114</v>
      </c>
      <c r="G21" s="98" t="s">
        <v>115</v>
      </c>
      <c r="H21" s="98"/>
      <c r="I21" s="98"/>
      <c r="J21" s="98"/>
      <c r="K21" s="69" t="s">
        <v>116</v>
      </c>
    </row>
    <row r="22" spans="1:22" ht="16.5" customHeight="1" x14ac:dyDescent="0.15">
      <c r="A22" s="87" t="s">
        <v>117</v>
      </c>
      <c r="B22" s="118" t="s">
        <v>95</v>
      </c>
      <c r="C22" s="118" t="s">
        <v>95</v>
      </c>
      <c r="D22" s="118" t="s">
        <v>95</v>
      </c>
      <c r="E22" s="118" t="s">
        <v>95</v>
      </c>
      <c r="F22" s="118" t="s">
        <v>95</v>
      </c>
      <c r="G22" s="118" t="s">
        <v>95</v>
      </c>
      <c r="H22" s="118"/>
      <c r="I22" s="118"/>
      <c r="J22" s="118"/>
      <c r="K22" s="127"/>
    </row>
    <row r="23" spans="1:22" ht="16.5" customHeight="1" x14ac:dyDescent="0.15">
      <c r="A23" s="87" t="s">
        <v>118</v>
      </c>
      <c r="B23" s="118" t="s">
        <v>95</v>
      </c>
      <c r="C23" s="118" t="s">
        <v>95</v>
      </c>
      <c r="D23" s="118" t="s">
        <v>95</v>
      </c>
      <c r="E23" s="118" t="s">
        <v>95</v>
      </c>
      <c r="F23" s="118" t="s">
        <v>95</v>
      </c>
      <c r="G23" s="118" t="s">
        <v>95</v>
      </c>
      <c r="H23" s="118"/>
      <c r="I23" s="118"/>
      <c r="J23" s="118"/>
      <c r="K23" s="128"/>
    </row>
    <row r="24" spans="1:22" ht="16.5" customHeight="1" x14ac:dyDescent="0.15">
      <c r="A24" s="87" t="s">
        <v>119</v>
      </c>
      <c r="B24" s="118" t="s">
        <v>95</v>
      </c>
      <c r="C24" s="118" t="s">
        <v>95</v>
      </c>
      <c r="D24" s="118" t="s">
        <v>95</v>
      </c>
      <c r="E24" s="118" t="s">
        <v>95</v>
      </c>
      <c r="F24" s="118" t="s">
        <v>95</v>
      </c>
      <c r="G24" s="118" t="s">
        <v>95</v>
      </c>
      <c r="H24" s="118"/>
      <c r="I24" s="118"/>
      <c r="J24" s="118"/>
      <c r="K24" s="128"/>
    </row>
    <row r="25" spans="1:22" ht="16.5" customHeight="1" x14ac:dyDescent="0.15">
      <c r="A25" s="87"/>
      <c r="B25" s="118"/>
      <c r="C25" s="118"/>
      <c r="D25" s="118"/>
      <c r="E25" s="118"/>
      <c r="F25" s="118"/>
      <c r="G25" s="118"/>
      <c r="H25" s="118"/>
      <c r="I25" s="118"/>
      <c r="J25" s="118"/>
      <c r="K25" s="67"/>
    </row>
    <row r="26" spans="1:22" ht="16.5" customHeight="1" x14ac:dyDescent="0.15">
      <c r="A26" s="87"/>
      <c r="B26" s="118"/>
      <c r="C26" s="118"/>
      <c r="D26" s="118"/>
      <c r="E26" s="118"/>
      <c r="F26" s="118"/>
      <c r="G26" s="118"/>
      <c r="H26" s="118"/>
      <c r="I26" s="118"/>
      <c r="J26" s="118"/>
      <c r="K26" s="67"/>
    </row>
    <row r="27" spans="1:22" ht="16.5" customHeight="1" x14ac:dyDescent="0.15">
      <c r="A27" s="87"/>
      <c r="B27" s="118"/>
      <c r="C27" s="118"/>
      <c r="D27" s="118"/>
      <c r="E27" s="118"/>
      <c r="F27" s="118"/>
      <c r="G27" s="118"/>
      <c r="H27" s="118"/>
      <c r="I27" s="118"/>
      <c r="J27" s="118"/>
      <c r="K27" s="67"/>
    </row>
    <row r="28" spans="1:22" ht="16.5" customHeight="1" x14ac:dyDescent="0.15">
      <c r="A28" s="87"/>
      <c r="B28" s="118"/>
      <c r="C28" s="118"/>
      <c r="D28" s="118"/>
      <c r="E28" s="118"/>
      <c r="F28" s="118"/>
      <c r="G28" s="118"/>
      <c r="H28" s="118"/>
      <c r="I28" s="118"/>
      <c r="J28" s="118"/>
      <c r="K28" s="67"/>
    </row>
    <row r="29" spans="1:22" ht="18" customHeight="1" x14ac:dyDescent="0.15">
      <c r="A29" s="206" t="s">
        <v>120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8"/>
    </row>
    <row r="30" spans="1:22" ht="18.75" customHeight="1" x14ac:dyDescent="0.15">
      <c r="A30" s="209" t="s">
        <v>121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1"/>
    </row>
    <row r="31" spans="1:22" ht="18.75" customHeight="1" x14ac:dyDescent="0.15">
      <c r="A31" s="212"/>
      <c r="B31" s="213"/>
      <c r="C31" s="213"/>
      <c r="D31" s="213"/>
      <c r="E31" s="213"/>
      <c r="F31" s="213"/>
      <c r="G31" s="213"/>
      <c r="H31" s="213"/>
      <c r="I31" s="213"/>
      <c r="J31" s="213"/>
      <c r="K31" s="214"/>
    </row>
    <row r="32" spans="1:22" ht="18" customHeight="1" x14ac:dyDescent="0.15">
      <c r="A32" s="206" t="s">
        <v>122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8"/>
    </row>
    <row r="33" spans="1:11" ht="14.25" x14ac:dyDescent="0.15">
      <c r="A33" s="215" t="s">
        <v>123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7"/>
    </row>
    <row r="34" spans="1:11" ht="14.25" x14ac:dyDescent="0.15">
      <c r="A34" s="218" t="s">
        <v>124</v>
      </c>
      <c r="B34" s="219"/>
      <c r="C34" s="82" t="s">
        <v>66</v>
      </c>
      <c r="D34" s="82" t="s">
        <v>67</v>
      </c>
      <c r="E34" s="220" t="s">
        <v>125</v>
      </c>
      <c r="F34" s="221"/>
      <c r="G34" s="221"/>
      <c r="H34" s="221"/>
      <c r="I34" s="221"/>
      <c r="J34" s="221"/>
      <c r="K34" s="222"/>
    </row>
    <row r="35" spans="1:11" ht="14.25" x14ac:dyDescent="0.15">
      <c r="A35" s="223" t="s">
        <v>126</v>
      </c>
      <c r="B35" s="223"/>
      <c r="C35" s="223"/>
      <c r="D35" s="223"/>
      <c r="E35" s="223"/>
      <c r="F35" s="223"/>
      <c r="G35" s="223"/>
      <c r="H35" s="223"/>
      <c r="I35" s="223"/>
      <c r="J35" s="223"/>
      <c r="K35" s="223"/>
    </row>
    <row r="36" spans="1:11" ht="14.25" x14ac:dyDescent="0.15">
      <c r="A36" s="224" t="s">
        <v>127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26"/>
    </row>
    <row r="37" spans="1:11" ht="14.25" x14ac:dyDescent="0.15">
      <c r="A37" s="227" t="s">
        <v>128</v>
      </c>
      <c r="B37" s="228"/>
      <c r="C37" s="228"/>
      <c r="D37" s="228"/>
      <c r="E37" s="228"/>
      <c r="F37" s="228"/>
      <c r="G37" s="228"/>
      <c r="H37" s="228"/>
      <c r="I37" s="228"/>
      <c r="J37" s="228"/>
      <c r="K37" s="186"/>
    </row>
    <row r="38" spans="1:11" ht="14.25" x14ac:dyDescent="0.15">
      <c r="A38" s="227" t="s">
        <v>129</v>
      </c>
      <c r="B38" s="228"/>
      <c r="C38" s="228"/>
      <c r="D38" s="228"/>
      <c r="E38" s="228"/>
      <c r="F38" s="228"/>
      <c r="G38" s="228"/>
      <c r="H38" s="228"/>
      <c r="I38" s="228"/>
      <c r="J38" s="228"/>
      <c r="K38" s="186"/>
    </row>
    <row r="39" spans="1:11" ht="14.25" x14ac:dyDescent="0.15">
      <c r="A39" s="227" t="s">
        <v>130</v>
      </c>
      <c r="B39" s="228"/>
      <c r="C39" s="228"/>
      <c r="D39" s="228"/>
      <c r="E39" s="228"/>
      <c r="F39" s="228"/>
      <c r="G39" s="228"/>
      <c r="H39" s="228"/>
      <c r="I39" s="228"/>
      <c r="J39" s="228"/>
      <c r="K39" s="186"/>
    </row>
    <row r="40" spans="1:11" ht="14.25" x14ac:dyDescent="0.15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186"/>
    </row>
    <row r="41" spans="1:11" ht="14.25" x14ac:dyDescent="0.15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186"/>
    </row>
    <row r="42" spans="1:11" ht="14.25" x14ac:dyDescent="0.15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186"/>
    </row>
    <row r="43" spans="1:11" ht="14.25" x14ac:dyDescent="0.15">
      <c r="A43" s="229" t="s">
        <v>131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4.25" x14ac:dyDescent="0.15">
      <c r="A44" s="196" t="s">
        <v>132</v>
      </c>
      <c r="B44" s="197"/>
      <c r="C44" s="197"/>
      <c r="D44" s="197"/>
      <c r="E44" s="197"/>
      <c r="F44" s="197"/>
      <c r="G44" s="197"/>
      <c r="H44" s="197"/>
      <c r="I44" s="197"/>
      <c r="J44" s="197"/>
      <c r="K44" s="198"/>
    </row>
    <row r="45" spans="1:11" ht="14.25" x14ac:dyDescent="0.15">
      <c r="A45" s="112" t="s">
        <v>133</v>
      </c>
      <c r="B45" s="109" t="s">
        <v>95</v>
      </c>
      <c r="C45" s="109" t="s">
        <v>96</v>
      </c>
      <c r="D45" s="109" t="s">
        <v>88</v>
      </c>
      <c r="E45" s="114" t="s">
        <v>134</v>
      </c>
      <c r="F45" s="109" t="s">
        <v>95</v>
      </c>
      <c r="G45" s="109" t="s">
        <v>96</v>
      </c>
      <c r="H45" s="109" t="s">
        <v>88</v>
      </c>
      <c r="I45" s="114" t="s">
        <v>135</v>
      </c>
      <c r="J45" s="109" t="s">
        <v>95</v>
      </c>
      <c r="K45" s="125" t="s">
        <v>96</v>
      </c>
    </row>
    <row r="46" spans="1:11" ht="14.25" x14ac:dyDescent="0.15">
      <c r="A46" s="86" t="s">
        <v>87</v>
      </c>
      <c r="B46" s="82" t="s">
        <v>95</v>
      </c>
      <c r="C46" s="82" t="s">
        <v>96</v>
      </c>
      <c r="D46" s="82" t="s">
        <v>88</v>
      </c>
      <c r="E46" s="98" t="s">
        <v>94</v>
      </c>
      <c r="F46" s="82" t="s">
        <v>95</v>
      </c>
      <c r="G46" s="82" t="s">
        <v>96</v>
      </c>
      <c r="H46" s="82" t="s">
        <v>88</v>
      </c>
      <c r="I46" s="98" t="s">
        <v>105</v>
      </c>
      <c r="J46" s="82" t="s">
        <v>95</v>
      </c>
      <c r="K46" s="83" t="s">
        <v>96</v>
      </c>
    </row>
    <row r="47" spans="1:11" ht="14.25" x14ac:dyDescent="0.15">
      <c r="A47" s="189" t="s">
        <v>98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9"/>
    </row>
    <row r="48" spans="1:11" ht="14.25" x14ac:dyDescent="0.15">
      <c r="A48" s="223" t="s">
        <v>136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</row>
    <row r="49" spans="1:11" ht="14.25" x14ac:dyDescent="0.15">
      <c r="A49" s="224"/>
      <c r="B49" s="225"/>
      <c r="C49" s="225"/>
      <c r="D49" s="225"/>
      <c r="E49" s="225"/>
      <c r="F49" s="225"/>
      <c r="G49" s="225"/>
      <c r="H49" s="225"/>
      <c r="I49" s="225"/>
      <c r="J49" s="225"/>
      <c r="K49" s="226"/>
    </row>
    <row r="50" spans="1:11" ht="14.25" x14ac:dyDescent="0.15">
      <c r="A50" s="119" t="s">
        <v>137</v>
      </c>
      <c r="B50" s="232" t="s">
        <v>138</v>
      </c>
      <c r="C50" s="232"/>
      <c r="D50" s="120" t="s">
        <v>139</v>
      </c>
      <c r="E50" s="121" t="s">
        <v>140</v>
      </c>
      <c r="F50" s="122" t="s">
        <v>141</v>
      </c>
      <c r="G50" s="123">
        <v>44873</v>
      </c>
      <c r="H50" s="233" t="s">
        <v>142</v>
      </c>
      <c r="I50" s="234"/>
      <c r="J50" s="235" t="s">
        <v>143</v>
      </c>
      <c r="K50" s="236"/>
    </row>
    <row r="51" spans="1:11" ht="14.25" x14ac:dyDescent="0.15">
      <c r="A51" s="223" t="s">
        <v>144</v>
      </c>
      <c r="B51" s="223"/>
      <c r="C51" s="223"/>
      <c r="D51" s="223"/>
      <c r="E51" s="223"/>
      <c r="F51" s="223"/>
      <c r="G51" s="223"/>
      <c r="H51" s="223"/>
      <c r="I51" s="223"/>
      <c r="J51" s="223"/>
      <c r="K51" s="223"/>
    </row>
    <row r="52" spans="1:11" ht="14.25" x14ac:dyDescent="0.15">
      <c r="A52" s="237"/>
      <c r="B52" s="238"/>
      <c r="C52" s="238"/>
      <c r="D52" s="238"/>
      <c r="E52" s="238"/>
      <c r="F52" s="238"/>
      <c r="G52" s="238"/>
      <c r="H52" s="238"/>
      <c r="I52" s="238"/>
      <c r="J52" s="238"/>
      <c r="K52" s="239"/>
    </row>
    <row r="53" spans="1:11" ht="14.25" x14ac:dyDescent="0.15">
      <c r="A53" s="119" t="s">
        <v>137</v>
      </c>
      <c r="B53" s="232" t="s">
        <v>138</v>
      </c>
      <c r="C53" s="232"/>
      <c r="D53" s="120" t="s">
        <v>139</v>
      </c>
      <c r="E53" s="124"/>
      <c r="F53" s="122" t="s">
        <v>145</v>
      </c>
      <c r="G53" s="123"/>
      <c r="H53" s="233" t="s">
        <v>142</v>
      </c>
      <c r="I53" s="234"/>
      <c r="J53" s="235"/>
      <c r="K53" s="23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5"/>
  <sheetViews>
    <sheetView view="pageBreakPreview" topLeftCell="A5" zoomScale="90" zoomScaleNormal="90" workbookViewId="0">
      <selection activeCell="I6" sqref="I6:N21"/>
    </sheetView>
  </sheetViews>
  <sheetFormatPr defaultColWidth="9" defaultRowHeight="26.1" customHeight="1" x14ac:dyDescent="0.15"/>
  <cols>
    <col min="1" max="1" width="17.125" style="26" customWidth="1"/>
    <col min="2" max="2" width="7.75" style="26" customWidth="1"/>
    <col min="3" max="7" width="9.375" style="26" customWidth="1"/>
    <col min="8" max="8" width="1.375" style="26" customWidth="1"/>
    <col min="9" max="9" width="22.25" style="26" customWidth="1"/>
    <col min="10" max="10" width="8.375" style="26" customWidth="1"/>
    <col min="11" max="11" width="13.625" style="26" customWidth="1"/>
    <col min="12" max="12" width="8.375" style="26" customWidth="1"/>
    <col min="13" max="13" width="14.625" style="26" customWidth="1"/>
    <col min="14" max="14" width="9.375" style="26" customWidth="1"/>
    <col min="15" max="16384" width="9" style="26"/>
  </cols>
  <sheetData>
    <row r="1" spans="1:14" ht="30" customHeight="1" x14ac:dyDescent="0.15">
      <c r="A1" s="240" t="s">
        <v>146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s="25" customFormat="1" ht="24.95" customHeight="1" x14ac:dyDescent="0.15">
      <c r="A2" s="27" t="s">
        <v>62</v>
      </c>
      <c r="B2" s="242" t="s">
        <v>63</v>
      </c>
      <c r="C2" s="243"/>
      <c r="D2" s="28" t="s">
        <v>147</v>
      </c>
      <c r="E2" s="244" t="s">
        <v>148</v>
      </c>
      <c r="F2" s="244"/>
      <c r="G2" s="244"/>
      <c r="H2" s="250"/>
      <c r="I2" s="40" t="s">
        <v>57</v>
      </c>
      <c r="J2" s="245" t="s">
        <v>58</v>
      </c>
      <c r="K2" s="246"/>
      <c r="L2" s="246"/>
      <c r="M2" s="246"/>
      <c r="N2" s="247"/>
    </row>
    <row r="3" spans="1:14" s="25" customFormat="1" ht="23.1" customHeight="1" x14ac:dyDescent="0.15">
      <c r="A3" s="249" t="s">
        <v>149</v>
      </c>
      <c r="B3" s="248" t="s">
        <v>150</v>
      </c>
      <c r="C3" s="249"/>
      <c r="D3" s="249"/>
      <c r="E3" s="249"/>
      <c r="F3" s="249"/>
      <c r="G3" s="249"/>
      <c r="H3" s="251"/>
      <c r="I3" s="248" t="s">
        <v>151</v>
      </c>
      <c r="J3" s="249"/>
      <c r="K3" s="249"/>
      <c r="L3" s="249"/>
      <c r="M3" s="249"/>
      <c r="N3" s="249"/>
    </row>
    <row r="4" spans="1:14" s="25" customFormat="1" ht="23.1" customHeight="1" x14ac:dyDescent="0.15">
      <c r="A4" s="249"/>
      <c r="B4" s="29" t="s">
        <v>110</v>
      </c>
      <c r="C4" s="30" t="s">
        <v>111</v>
      </c>
      <c r="D4" s="30" t="s">
        <v>112</v>
      </c>
      <c r="E4" s="30" t="s">
        <v>113</v>
      </c>
      <c r="F4" s="30" t="s">
        <v>114</v>
      </c>
      <c r="G4" s="30" t="s">
        <v>115</v>
      </c>
      <c r="H4" s="251"/>
      <c r="I4" s="29" t="s">
        <v>110</v>
      </c>
      <c r="J4" s="30" t="s">
        <v>111</v>
      </c>
      <c r="K4" s="30" t="s">
        <v>112</v>
      </c>
      <c r="L4" s="30" t="s">
        <v>113</v>
      </c>
      <c r="M4" s="30" t="s">
        <v>114</v>
      </c>
      <c r="N4" s="30" t="s">
        <v>115</v>
      </c>
    </row>
    <row r="5" spans="1:14" s="25" customFormat="1" ht="23.1" customHeight="1" x14ac:dyDescent="0.15">
      <c r="A5" s="249"/>
      <c r="B5" s="31" t="s">
        <v>152</v>
      </c>
      <c r="C5" s="27" t="s">
        <v>153</v>
      </c>
      <c r="D5" s="27" t="s">
        <v>154</v>
      </c>
      <c r="E5" s="27" t="s">
        <v>155</v>
      </c>
      <c r="F5" s="27" t="s">
        <v>156</v>
      </c>
      <c r="G5" s="27" t="s">
        <v>157</v>
      </c>
      <c r="H5" s="251"/>
      <c r="I5" s="31" t="s">
        <v>152</v>
      </c>
      <c r="J5" s="27" t="s">
        <v>153</v>
      </c>
      <c r="K5" s="27" t="s">
        <v>154</v>
      </c>
      <c r="L5" s="27" t="s">
        <v>155</v>
      </c>
      <c r="M5" s="27" t="s">
        <v>156</v>
      </c>
      <c r="N5" s="27" t="s">
        <v>157</v>
      </c>
    </row>
    <row r="6" spans="1:14" s="25" customFormat="1" ht="21" customHeight="1" x14ac:dyDescent="0.15">
      <c r="A6" s="32" t="s">
        <v>158</v>
      </c>
      <c r="B6" s="27">
        <f>C6-1</f>
        <v>71</v>
      </c>
      <c r="C6" s="27">
        <f>D6-2</f>
        <v>72</v>
      </c>
      <c r="D6" s="27">
        <v>74</v>
      </c>
      <c r="E6" s="27">
        <f>D6+2</f>
        <v>76</v>
      </c>
      <c r="F6" s="27">
        <f>E6+2</f>
        <v>78</v>
      </c>
      <c r="G6" s="27">
        <f>F6+1</f>
        <v>79</v>
      </c>
      <c r="H6" s="251"/>
      <c r="I6" s="27" t="s">
        <v>159</v>
      </c>
      <c r="J6" s="27" t="s">
        <v>160</v>
      </c>
      <c r="K6" s="27" t="s">
        <v>161</v>
      </c>
      <c r="L6" s="27" t="s">
        <v>160</v>
      </c>
      <c r="M6" s="27" t="s">
        <v>159</v>
      </c>
      <c r="N6" s="27" t="s">
        <v>162</v>
      </c>
    </row>
    <row r="7" spans="1:14" s="25" customFormat="1" ht="21" customHeight="1" x14ac:dyDescent="0.15">
      <c r="A7" s="32" t="s">
        <v>163</v>
      </c>
      <c r="B7" s="27">
        <f>C7-1</f>
        <v>70</v>
      </c>
      <c r="C7" s="27">
        <f>D7-2</f>
        <v>71</v>
      </c>
      <c r="D7" s="27">
        <v>73</v>
      </c>
      <c r="E7" s="27">
        <f>D7+2</f>
        <v>75</v>
      </c>
      <c r="F7" s="27">
        <f>E7+2</f>
        <v>77</v>
      </c>
      <c r="G7" s="27">
        <f>F7+1</f>
        <v>78</v>
      </c>
      <c r="H7" s="251"/>
      <c r="I7" s="27" t="s">
        <v>164</v>
      </c>
      <c r="J7" s="27" t="s">
        <v>160</v>
      </c>
      <c r="K7" s="27" t="s">
        <v>164</v>
      </c>
      <c r="L7" s="27" t="s">
        <v>161</v>
      </c>
      <c r="M7" s="27" t="s">
        <v>165</v>
      </c>
      <c r="N7" s="27" t="s">
        <v>166</v>
      </c>
    </row>
    <row r="8" spans="1:14" s="25" customFormat="1" ht="21" customHeight="1" x14ac:dyDescent="0.15">
      <c r="A8" s="32" t="s">
        <v>167</v>
      </c>
      <c r="B8" s="27">
        <f t="shared" ref="B8:B10" si="0">C8-4</f>
        <v>110</v>
      </c>
      <c r="C8" s="27">
        <f t="shared" ref="C8:C10" si="1">D8-4</f>
        <v>114</v>
      </c>
      <c r="D8" s="27">
        <v>118</v>
      </c>
      <c r="E8" s="27">
        <f t="shared" ref="E8:E10" si="2">D8+4</f>
        <v>122</v>
      </c>
      <c r="F8" s="27">
        <f>E8+4</f>
        <v>126</v>
      </c>
      <c r="G8" s="27">
        <f t="shared" ref="G8:G10" si="3">F8+6</f>
        <v>132</v>
      </c>
      <c r="H8" s="251"/>
      <c r="I8" s="27" t="s">
        <v>166</v>
      </c>
      <c r="J8" s="27" t="s">
        <v>160</v>
      </c>
      <c r="K8" s="27" t="s">
        <v>160</v>
      </c>
      <c r="L8" s="27" t="s">
        <v>160</v>
      </c>
      <c r="M8" s="27" t="s">
        <v>160</v>
      </c>
      <c r="N8" s="27" t="s">
        <v>160</v>
      </c>
    </row>
    <row r="9" spans="1:14" s="25" customFormat="1" ht="21" customHeight="1" x14ac:dyDescent="0.15">
      <c r="A9" s="32" t="s">
        <v>168</v>
      </c>
      <c r="B9" s="27">
        <f t="shared" si="0"/>
        <v>106</v>
      </c>
      <c r="C9" s="27">
        <f t="shared" si="1"/>
        <v>110</v>
      </c>
      <c r="D9" s="27">
        <v>114</v>
      </c>
      <c r="E9" s="27">
        <f t="shared" si="2"/>
        <v>118</v>
      </c>
      <c r="F9" s="27">
        <f>E9+5</f>
        <v>123</v>
      </c>
      <c r="G9" s="27">
        <f t="shared" si="3"/>
        <v>129</v>
      </c>
      <c r="H9" s="251"/>
      <c r="I9" s="27" t="s">
        <v>160</v>
      </c>
      <c r="J9" s="27" t="s">
        <v>160</v>
      </c>
      <c r="K9" s="27" t="s">
        <v>160</v>
      </c>
      <c r="L9" s="27" t="s">
        <v>169</v>
      </c>
      <c r="M9" s="27" t="s">
        <v>160</v>
      </c>
      <c r="N9" s="27" t="s">
        <v>160</v>
      </c>
    </row>
    <row r="10" spans="1:14" s="25" customFormat="1" ht="21" customHeight="1" x14ac:dyDescent="0.15">
      <c r="A10" s="32" t="s">
        <v>170</v>
      </c>
      <c r="B10" s="27">
        <f t="shared" si="0"/>
        <v>106</v>
      </c>
      <c r="C10" s="27">
        <f t="shared" si="1"/>
        <v>110</v>
      </c>
      <c r="D10" s="27">
        <v>114</v>
      </c>
      <c r="E10" s="27">
        <f t="shared" si="2"/>
        <v>118</v>
      </c>
      <c r="F10" s="27">
        <f>E10+5</f>
        <v>123</v>
      </c>
      <c r="G10" s="27">
        <f t="shared" si="3"/>
        <v>129</v>
      </c>
      <c r="H10" s="251"/>
      <c r="I10" s="27" t="s">
        <v>160</v>
      </c>
      <c r="J10" s="27" t="s">
        <v>160</v>
      </c>
      <c r="K10" s="27" t="s">
        <v>160</v>
      </c>
      <c r="L10" s="27" t="s">
        <v>160</v>
      </c>
      <c r="M10" s="27" t="s">
        <v>160</v>
      </c>
      <c r="N10" s="27" t="s">
        <v>160</v>
      </c>
    </row>
    <row r="11" spans="1:14" s="25" customFormat="1" ht="21" customHeight="1" x14ac:dyDescent="0.15">
      <c r="A11" s="32" t="s">
        <v>171</v>
      </c>
      <c r="B11" s="27">
        <f>C11-1.2</f>
        <v>47.6</v>
      </c>
      <c r="C11" s="27">
        <f>D11-1.2</f>
        <v>48.8</v>
      </c>
      <c r="D11" s="27">
        <v>50</v>
      </c>
      <c r="E11" s="27">
        <f>D11+1.2</f>
        <v>51.2</v>
      </c>
      <c r="F11" s="27">
        <f>E11+1.2</f>
        <v>52.4</v>
      </c>
      <c r="G11" s="27">
        <f>F11+1.4</f>
        <v>53.8</v>
      </c>
      <c r="H11" s="251"/>
      <c r="I11" s="27" t="s">
        <v>172</v>
      </c>
      <c r="J11" s="27" t="s">
        <v>173</v>
      </c>
      <c r="K11" s="27" t="s">
        <v>174</v>
      </c>
      <c r="L11" s="27" t="s">
        <v>175</v>
      </c>
      <c r="M11" s="27" t="s">
        <v>173</v>
      </c>
      <c r="N11" s="27" t="s">
        <v>176</v>
      </c>
    </row>
    <row r="12" spans="1:14" s="25" customFormat="1" ht="21" customHeight="1" x14ac:dyDescent="0.15">
      <c r="A12" s="32" t="s">
        <v>177</v>
      </c>
      <c r="B12" s="27">
        <f>C12</f>
        <v>12</v>
      </c>
      <c r="C12" s="27">
        <f>D12</f>
        <v>12</v>
      </c>
      <c r="D12" s="27">
        <v>12</v>
      </c>
      <c r="E12" s="27">
        <f t="shared" ref="E12:G12" si="4">D12</f>
        <v>12</v>
      </c>
      <c r="F12" s="27">
        <f t="shared" si="4"/>
        <v>12</v>
      </c>
      <c r="G12" s="27">
        <f t="shared" si="4"/>
        <v>12</v>
      </c>
      <c r="H12" s="251"/>
      <c r="I12" s="27" t="s">
        <v>178</v>
      </c>
      <c r="J12" s="27" t="s">
        <v>179</v>
      </c>
      <c r="K12" s="27" t="s">
        <v>160</v>
      </c>
      <c r="L12" s="27" t="s">
        <v>169</v>
      </c>
      <c r="M12" s="27" t="s">
        <v>160</v>
      </c>
      <c r="N12" s="27" t="s">
        <v>180</v>
      </c>
    </row>
    <row r="13" spans="1:14" s="25" customFormat="1" ht="21" customHeight="1" x14ac:dyDescent="0.15">
      <c r="A13" s="32" t="s">
        <v>181</v>
      </c>
      <c r="B13" s="27">
        <f>C13-1</f>
        <v>56</v>
      </c>
      <c r="C13" s="27">
        <f>D13-1</f>
        <v>57</v>
      </c>
      <c r="D13" s="27">
        <v>58</v>
      </c>
      <c r="E13" s="27">
        <f>D13+1</f>
        <v>59</v>
      </c>
      <c r="F13" s="27">
        <f>E13+1</f>
        <v>60</v>
      </c>
      <c r="G13" s="27">
        <f>F13+1.5</f>
        <v>61.5</v>
      </c>
      <c r="H13" s="251"/>
      <c r="I13" s="27" t="s">
        <v>182</v>
      </c>
      <c r="J13" s="27" t="s">
        <v>183</v>
      </c>
      <c r="K13" s="27" t="s">
        <v>183</v>
      </c>
      <c r="L13" s="27" t="s">
        <v>183</v>
      </c>
      <c r="M13" s="27" t="s">
        <v>183</v>
      </c>
      <c r="N13" s="27" t="s">
        <v>183</v>
      </c>
    </row>
    <row r="14" spans="1:14" s="25" customFormat="1" ht="21" customHeight="1" x14ac:dyDescent="0.15">
      <c r="A14" s="32" t="s">
        <v>184</v>
      </c>
      <c r="B14" s="27">
        <f>C14-0.6</f>
        <v>62.7</v>
      </c>
      <c r="C14" s="27">
        <f>D14-1.2</f>
        <v>63.3</v>
      </c>
      <c r="D14" s="27">
        <v>64.5</v>
      </c>
      <c r="E14" s="27">
        <f>D14+1.2</f>
        <v>65.7</v>
      </c>
      <c r="F14" s="27">
        <f>E14+1.2</f>
        <v>66.900000000000006</v>
      </c>
      <c r="G14" s="27">
        <f>F14+0.6</f>
        <v>67.5</v>
      </c>
      <c r="H14" s="251"/>
      <c r="I14" s="27" t="s">
        <v>161</v>
      </c>
      <c r="J14" s="27" t="s">
        <v>160</v>
      </c>
      <c r="K14" s="27" t="s">
        <v>182</v>
      </c>
      <c r="L14" s="27" t="s">
        <v>182</v>
      </c>
      <c r="M14" s="27" t="s">
        <v>183</v>
      </c>
      <c r="N14" s="27" t="s">
        <v>183</v>
      </c>
    </row>
    <row r="15" spans="1:14" s="25" customFormat="1" ht="21" customHeight="1" x14ac:dyDescent="0.15">
      <c r="A15" s="32" t="s">
        <v>185</v>
      </c>
      <c r="B15" s="27">
        <f>C15-0.8</f>
        <v>20.9</v>
      </c>
      <c r="C15" s="27">
        <f>D15-0.8</f>
        <v>21.7</v>
      </c>
      <c r="D15" s="27">
        <v>22.5</v>
      </c>
      <c r="E15" s="27">
        <f>D15+0.8</f>
        <v>23.3</v>
      </c>
      <c r="F15" s="27">
        <f>E15+0.8</f>
        <v>24.1</v>
      </c>
      <c r="G15" s="27">
        <f>F15+1.3</f>
        <v>25.4</v>
      </c>
      <c r="H15" s="251"/>
      <c r="I15" s="27" t="s">
        <v>160</v>
      </c>
      <c r="J15" s="27" t="s">
        <v>160</v>
      </c>
      <c r="K15" s="27" t="s">
        <v>160</v>
      </c>
      <c r="L15" s="27" t="s">
        <v>160</v>
      </c>
      <c r="M15" s="27" t="s">
        <v>160</v>
      </c>
      <c r="N15" s="27" t="s">
        <v>160</v>
      </c>
    </row>
    <row r="16" spans="1:14" s="25" customFormat="1" ht="21" customHeight="1" x14ac:dyDescent="0.15">
      <c r="A16" s="32" t="s">
        <v>186</v>
      </c>
      <c r="B16" s="27">
        <f>C16-0.7</f>
        <v>16.600000000000001</v>
      </c>
      <c r="C16" s="27">
        <f>D16-0.7</f>
        <v>17.3</v>
      </c>
      <c r="D16" s="27">
        <v>18</v>
      </c>
      <c r="E16" s="27">
        <f>D16+0.7</f>
        <v>18.7</v>
      </c>
      <c r="F16" s="27">
        <f>E16+0.7</f>
        <v>19.399999999999999</v>
      </c>
      <c r="G16" s="27">
        <f>F16+1</f>
        <v>20.399999999999999</v>
      </c>
      <c r="H16" s="251"/>
      <c r="I16" s="27" t="s">
        <v>160</v>
      </c>
      <c r="J16" s="27" t="s">
        <v>160</v>
      </c>
      <c r="K16" s="27" t="s">
        <v>160</v>
      </c>
      <c r="L16" s="27" t="s">
        <v>160</v>
      </c>
      <c r="M16" s="27" t="s">
        <v>160</v>
      </c>
      <c r="N16" s="27" t="s">
        <v>160</v>
      </c>
    </row>
    <row r="17" spans="1:14" s="25" customFormat="1" ht="21" customHeight="1" x14ac:dyDescent="0.15">
      <c r="A17" s="32" t="s">
        <v>187</v>
      </c>
      <c r="B17" s="27">
        <f t="shared" ref="B17:B19" si="5">C17-0.5</f>
        <v>13</v>
      </c>
      <c r="C17" s="27">
        <f t="shared" ref="C17:C19" si="6">D17-0.5</f>
        <v>13.5</v>
      </c>
      <c r="D17" s="27">
        <v>14</v>
      </c>
      <c r="E17" s="27">
        <f>D17+0.5</f>
        <v>14.5</v>
      </c>
      <c r="F17" s="27">
        <f>E17+0.5</f>
        <v>15</v>
      </c>
      <c r="G17" s="27">
        <f>F17+0.7</f>
        <v>15.7</v>
      </c>
      <c r="H17" s="251"/>
      <c r="I17" s="27" t="s">
        <v>160</v>
      </c>
      <c r="J17" s="27" t="s">
        <v>160</v>
      </c>
      <c r="K17" s="27" t="s">
        <v>160</v>
      </c>
      <c r="L17" s="27" t="s">
        <v>160</v>
      </c>
      <c r="M17" s="27" t="s">
        <v>160</v>
      </c>
      <c r="N17" s="27" t="s">
        <v>160</v>
      </c>
    </row>
    <row r="18" spans="1:14" s="25" customFormat="1" ht="21" customHeight="1" x14ac:dyDescent="0.15">
      <c r="A18" s="32" t="s">
        <v>188</v>
      </c>
      <c r="B18" s="27">
        <f t="shared" si="5"/>
        <v>35</v>
      </c>
      <c r="C18" s="27">
        <f t="shared" si="6"/>
        <v>35.5</v>
      </c>
      <c r="D18" s="27">
        <v>36</v>
      </c>
      <c r="E18" s="27">
        <f t="shared" ref="E18:G18" si="7">D18+0.5</f>
        <v>36.5</v>
      </c>
      <c r="F18" s="27">
        <f t="shared" si="7"/>
        <v>37</v>
      </c>
      <c r="G18" s="27">
        <f t="shared" si="7"/>
        <v>37.5</v>
      </c>
      <c r="H18" s="251"/>
      <c r="I18" s="27" t="s">
        <v>189</v>
      </c>
      <c r="J18" s="27" t="s">
        <v>183</v>
      </c>
      <c r="K18" s="27" t="s">
        <v>183</v>
      </c>
      <c r="L18" s="27" t="s">
        <v>190</v>
      </c>
      <c r="M18" s="27" t="s">
        <v>183</v>
      </c>
      <c r="N18" s="27" t="s">
        <v>159</v>
      </c>
    </row>
    <row r="19" spans="1:14" s="25" customFormat="1" ht="21" customHeight="1" x14ac:dyDescent="0.15">
      <c r="A19" s="32" t="s">
        <v>191</v>
      </c>
      <c r="B19" s="27">
        <f t="shared" si="5"/>
        <v>24.5</v>
      </c>
      <c r="C19" s="27">
        <f t="shared" si="6"/>
        <v>25</v>
      </c>
      <c r="D19" s="27">
        <v>25.5</v>
      </c>
      <c r="E19" s="27">
        <f>D19+0.5</f>
        <v>26</v>
      </c>
      <c r="F19" s="27">
        <f>E19+0.5</f>
        <v>26.5</v>
      </c>
      <c r="G19" s="27">
        <f>F19+0.75</f>
        <v>27.25</v>
      </c>
      <c r="H19" s="251"/>
      <c r="I19" s="27" t="s">
        <v>161</v>
      </c>
      <c r="J19" s="27" t="s">
        <v>160</v>
      </c>
      <c r="K19" s="27" t="s">
        <v>182</v>
      </c>
      <c r="L19" s="27" t="s">
        <v>182</v>
      </c>
      <c r="M19" s="27" t="s">
        <v>183</v>
      </c>
      <c r="N19" s="27" t="s">
        <v>183</v>
      </c>
    </row>
    <row r="20" spans="1:14" s="25" customFormat="1" ht="21" customHeight="1" x14ac:dyDescent="0.15">
      <c r="A20" s="32" t="s">
        <v>192</v>
      </c>
      <c r="B20" s="27">
        <f>C20</f>
        <v>18</v>
      </c>
      <c r="C20" s="27">
        <f>D20-1</f>
        <v>18</v>
      </c>
      <c r="D20" s="27">
        <v>19</v>
      </c>
      <c r="E20" s="27">
        <f>D20</f>
        <v>19</v>
      </c>
      <c r="F20" s="27">
        <f>E20+1.5</f>
        <v>20.5</v>
      </c>
      <c r="G20" s="27">
        <f>F20</f>
        <v>20.5</v>
      </c>
      <c r="H20" s="251"/>
      <c r="I20" s="27" t="s">
        <v>160</v>
      </c>
      <c r="J20" s="27" t="s">
        <v>160</v>
      </c>
      <c r="K20" s="27" t="s">
        <v>160</v>
      </c>
      <c r="L20" s="27" t="s">
        <v>160</v>
      </c>
      <c r="M20" s="27" t="s">
        <v>160</v>
      </c>
      <c r="N20" s="27" t="s">
        <v>160</v>
      </c>
    </row>
    <row r="21" spans="1:14" s="25" customFormat="1" ht="21" customHeight="1" x14ac:dyDescent="0.15">
      <c r="A21" s="32" t="s">
        <v>193</v>
      </c>
      <c r="B21" s="27">
        <v>19</v>
      </c>
      <c r="C21" s="27">
        <v>19</v>
      </c>
      <c r="D21" s="27">
        <v>20</v>
      </c>
      <c r="E21" s="27">
        <v>20</v>
      </c>
      <c r="F21" s="27">
        <v>21</v>
      </c>
      <c r="G21" s="27">
        <v>21</v>
      </c>
      <c r="H21" s="251"/>
      <c r="I21" s="27" t="s">
        <v>160</v>
      </c>
      <c r="J21" s="27" t="s">
        <v>160</v>
      </c>
      <c r="K21" s="27" t="s">
        <v>160</v>
      </c>
      <c r="L21" s="27" t="s">
        <v>160</v>
      </c>
      <c r="M21" s="27" t="s">
        <v>160</v>
      </c>
      <c r="N21" s="27" t="s">
        <v>160</v>
      </c>
    </row>
    <row r="22" spans="1:14" ht="29.1" customHeight="1" x14ac:dyDescent="0.15">
      <c r="A22" s="33"/>
      <c r="B22" s="34"/>
      <c r="C22" s="35"/>
      <c r="D22" s="35"/>
      <c r="E22" s="36"/>
      <c r="F22" s="36"/>
      <c r="G22" s="37"/>
      <c r="H22" s="252"/>
      <c r="I22" s="34"/>
      <c r="J22" s="35"/>
      <c r="K22" s="35"/>
      <c r="L22" s="36"/>
      <c r="M22" s="36"/>
      <c r="N22" s="37"/>
    </row>
    <row r="23" spans="1:14" ht="14.25" x14ac:dyDescent="0.15">
      <c r="A23" s="38" t="s">
        <v>125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4" ht="14.25" x14ac:dyDescent="0.15">
      <c r="A24" s="26" t="s">
        <v>194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1:14" ht="14.25" x14ac:dyDescent="0.15">
      <c r="A25" s="39"/>
      <c r="B25" s="39"/>
      <c r="C25" s="39"/>
      <c r="D25" s="39"/>
      <c r="E25" s="39"/>
      <c r="F25" s="39"/>
      <c r="G25" s="39"/>
      <c r="H25" s="39"/>
      <c r="I25" s="38" t="s">
        <v>195</v>
      </c>
      <c r="J25" s="43"/>
      <c r="K25" s="38" t="s">
        <v>196</v>
      </c>
      <c r="L25" s="38"/>
      <c r="M25" s="38" t="s">
        <v>197</v>
      </c>
      <c r="N25" s="26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6" type="noConversion"/>
  <pageMargins left="0.16111111111111101" right="0.16111111111111101" top="0.21249999999999999" bottom="0.21249999999999999" header="0.5" footer="0.5"/>
  <pageSetup paperSize="9" scale="9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="110" zoomScaleNormal="110" workbookViewId="0">
      <selection activeCell="B8" sqref="B8:C8"/>
    </sheetView>
  </sheetViews>
  <sheetFormatPr defaultColWidth="10" defaultRowHeight="16.5" customHeight="1" x14ac:dyDescent="0.15"/>
  <cols>
    <col min="1" max="1" width="10.875" style="44" customWidth="1"/>
    <col min="2" max="16384" width="10" style="44"/>
  </cols>
  <sheetData>
    <row r="1" spans="1:11" ht="22.5" customHeight="1" x14ac:dyDescent="0.15">
      <c r="A1" s="253" t="s">
        <v>198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7.25" customHeight="1" x14ac:dyDescent="0.15">
      <c r="A2" s="77" t="s">
        <v>53</v>
      </c>
      <c r="B2" s="169" t="s">
        <v>54</v>
      </c>
      <c r="C2" s="169"/>
      <c r="D2" s="170" t="s">
        <v>55</v>
      </c>
      <c r="E2" s="170"/>
      <c r="F2" s="169" t="s">
        <v>56</v>
      </c>
      <c r="G2" s="169"/>
      <c r="H2" s="78" t="s">
        <v>57</v>
      </c>
      <c r="I2" s="171" t="s">
        <v>58</v>
      </c>
      <c r="J2" s="171"/>
      <c r="K2" s="172"/>
    </row>
    <row r="3" spans="1:11" ht="16.5" customHeight="1" x14ac:dyDescent="0.15">
      <c r="A3" s="173" t="s">
        <v>59</v>
      </c>
      <c r="B3" s="174"/>
      <c r="C3" s="175"/>
      <c r="D3" s="176" t="s">
        <v>60</v>
      </c>
      <c r="E3" s="177"/>
      <c r="F3" s="177"/>
      <c r="G3" s="178"/>
      <c r="H3" s="176" t="s">
        <v>61</v>
      </c>
      <c r="I3" s="177"/>
      <c r="J3" s="177"/>
      <c r="K3" s="178"/>
    </row>
    <row r="4" spans="1:11" ht="16.5" customHeight="1" x14ac:dyDescent="0.15">
      <c r="A4" s="81" t="s">
        <v>62</v>
      </c>
      <c r="B4" s="179" t="s">
        <v>63</v>
      </c>
      <c r="C4" s="180"/>
      <c r="D4" s="181" t="s">
        <v>64</v>
      </c>
      <c r="E4" s="182"/>
      <c r="F4" s="183">
        <v>44895</v>
      </c>
      <c r="G4" s="184"/>
      <c r="H4" s="181" t="s">
        <v>199</v>
      </c>
      <c r="I4" s="182"/>
      <c r="J4" s="82" t="s">
        <v>66</v>
      </c>
      <c r="K4" s="83" t="s">
        <v>67</v>
      </c>
    </row>
    <row r="5" spans="1:11" ht="16.5" customHeight="1" x14ac:dyDescent="0.15">
      <c r="A5" s="85" t="s">
        <v>68</v>
      </c>
      <c r="B5" s="179" t="s">
        <v>69</v>
      </c>
      <c r="C5" s="180"/>
      <c r="D5" s="181" t="s">
        <v>200</v>
      </c>
      <c r="E5" s="182"/>
      <c r="F5" s="254">
        <v>1781</v>
      </c>
      <c r="G5" s="255"/>
      <c r="H5" s="181" t="s">
        <v>201</v>
      </c>
      <c r="I5" s="182"/>
      <c r="J5" s="82" t="s">
        <v>66</v>
      </c>
      <c r="K5" s="83" t="s">
        <v>67</v>
      </c>
    </row>
    <row r="6" spans="1:11" ht="16.5" customHeight="1" x14ac:dyDescent="0.15">
      <c r="A6" s="81" t="s">
        <v>72</v>
      </c>
      <c r="B6" s="82">
        <v>3</v>
      </c>
      <c r="C6" s="83">
        <v>6</v>
      </c>
      <c r="D6" s="181" t="s">
        <v>202</v>
      </c>
      <c r="E6" s="182"/>
      <c r="F6" s="254">
        <v>760</v>
      </c>
      <c r="G6" s="255"/>
      <c r="H6" s="256" t="s">
        <v>203</v>
      </c>
      <c r="I6" s="257"/>
      <c r="J6" s="257"/>
      <c r="K6" s="258"/>
    </row>
    <row r="7" spans="1:11" ht="16.5" customHeight="1" x14ac:dyDescent="0.15">
      <c r="A7" s="81" t="s">
        <v>75</v>
      </c>
      <c r="B7" s="185">
        <v>4544</v>
      </c>
      <c r="C7" s="186"/>
      <c r="D7" s="81" t="s">
        <v>204</v>
      </c>
      <c r="E7" s="84"/>
      <c r="F7" s="254">
        <v>120</v>
      </c>
      <c r="G7" s="255"/>
      <c r="H7" s="259"/>
      <c r="I7" s="179"/>
      <c r="J7" s="179"/>
      <c r="K7" s="180"/>
    </row>
    <row r="8" spans="1:11" ht="33.950000000000003" customHeight="1" x14ac:dyDescent="0.15">
      <c r="A8" s="88" t="s">
        <v>78</v>
      </c>
      <c r="B8" s="187" t="s">
        <v>79</v>
      </c>
      <c r="C8" s="188"/>
      <c r="D8" s="189" t="s">
        <v>80</v>
      </c>
      <c r="E8" s="190"/>
      <c r="F8" s="191">
        <v>44894</v>
      </c>
      <c r="G8" s="192"/>
      <c r="H8" s="189"/>
      <c r="I8" s="190"/>
      <c r="J8" s="190"/>
      <c r="K8" s="199"/>
    </row>
    <row r="9" spans="1:11" ht="16.5" customHeight="1" x14ac:dyDescent="0.15">
      <c r="A9" s="260" t="s">
        <v>205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</row>
    <row r="10" spans="1:11" ht="16.5" customHeight="1" x14ac:dyDescent="0.15">
      <c r="A10" s="89" t="s">
        <v>84</v>
      </c>
      <c r="B10" s="90" t="s">
        <v>85</v>
      </c>
      <c r="C10" s="91" t="s">
        <v>86</v>
      </c>
      <c r="D10" s="92"/>
      <c r="E10" s="93" t="s">
        <v>89</v>
      </c>
      <c r="F10" s="90" t="s">
        <v>85</v>
      </c>
      <c r="G10" s="91" t="s">
        <v>86</v>
      </c>
      <c r="H10" s="90"/>
      <c r="I10" s="93" t="s">
        <v>87</v>
      </c>
      <c r="J10" s="90" t="s">
        <v>85</v>
      </c>
      <c r="K10" s="103" t="s">
        <v>86</v>
      </c>
    </row>
    <row r="11" spans="1:11" ht="16.5" customHeight="1" x14ac:dyDescent="0.15">
      <c r="A11" s="85" t="s">
        <v>90</v>
      </c>
      <c r="B11" s="94" t="s">
        <v>85</v>
      </c>
      <c r="C11" s="82" t="s">
        <v>86</v>
      </c>
      <c r="D11" s="95"/>
      <c r="E11" s="96" t="s">
        <v>92</v>
      </c>
      <c r="F11" s="94" t="s">
        <v>85</v>
      </c>
      <c r="G11" s="82" t="s">
        <v>86</v>
      </c>
      <c r="H11" s="94"/>
      <c r="I11" s="96" t="s">
        <v>97</v>
      </c>
      <c r="J11" s="94" t="s">
        <v>85</v>
      </c>
      <c r="K11" s="83" t="s">
        <v>86</v>
      </c>
    </row>
    <row r="12" spans="1:11" ht="16.5" customHeight="1" x14ac:dyDescent="0.15">
      <c r="A12" s="189" t="s">
        <v>125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9"/>
    </row>
    <row r="13" spans="1:11" ht="16.5" customHeight="1" x14ac:dyDescent="0.15">
      <c r="A13" s="261" t="s">
        <v>206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</row>
    <row r="14" spans="1:11" ht="16.5" customHeight="1" x14ac:dyDescent="0.15">
      <c r="A14" s="262"/>
      <c r="B14" s="263"/>
      <c r="C14" s="263"/>
      <c r="D14" s="263"/>
      <c r="E14" s="263"/>
      <c r="F14" s="263"/>
      <c r="G14" s="263"/>
      <c r="H14" s="263"/>
      <c r="I14" s="264"/>
      <c r="J14" s="264"/>
      <c r="K14" s="265"/>
    </row>
    <row r="15" spans="1:11" ht="16.5" customHeight="1" x14ac:dyDescent="0.15">
      <c r="A15" s="266"/>
      <c r="B15" s="267"/>
      <c r="C15" s="267"/>
      <c r="D15" s="268"/>
      <c r="E15" s="269"/>
      <c r="F15" s="267"/>
      <c r="G15" s="267"/>
      <c r="H15" s="268"/>
      <c r="I15" s="270"/>
      <c r="J15" s="271"/>
      <c r="K15" s="272"/>
    </row>
    <row r="16" spans="1:11" ht="16.5" customHeight="1" x14ac:dyDescent="0.15">
      <c r="A16" s="273"/>
      <c r="B16" s="274"/>
      <c r="C16" s="274"/>
      <c r="D16" s="274"/>
      <c r="E16" s="274"/>
      <c r="F16" s="274"/>
      <c r="G16" s="274"/>
      <c r="H16" s="274"/>
      <c r="I16" s="274"/>
      <c r="J16" s="274"/>
      <c r="K16" s="275"/>
    </row>
    <row r="17" spans="1:11" ht="16.5" customHeight="1" x14ac:dyDescent="0.15">
      <c r="A17" s="261" t="s">
        <v>207</v>
      </c>
      <c r="B17" s="261"/>
      <c r="C17" s="261"/>
      <c r="D17" s="261"/>
      <c r="E17" s="261"/>
      <c r="F17" s="261"/>
      <c r="G17" s="261"/>
      <c r="H17" s="261"/>
      <c r="I17" s="261"/>
      <c r="J17" s="261"/>
      <c r="K17" s="261"/>
    </row>
    <row r="18" spans="1:11" ht="16.5" customHeight="1" x14ac:dyDescent="0.15">
      <c r="A18" s="262"/>
      <c r="B18" s="263"/>
      <c r="C18" s="263"/>
      <c r="D18" s="263"/>
      <c r="E18" s="263"/>
      <c r="F18" s="263"/>
      <c r="G18" s="263"/>
      <c r="H18" s="263"/>
      <c r="I18" s="264"/>
      <c r="J18" s="264"/>
      <c r="K18" s="265"/>
    </row>
    <row r="19" spans="1:11" ht="16.5" customHeight="1" x14ac:dyDescent="0.15">
      <c r="A19" s="266"/>
      <c r="B19" s="267"/>
      <c r="C19" s="267"/>
      <c r="D19" s="268"/>
      <c r="E19" s="269"/>
      <c r="F19" s="267"/>
      <c r="G19" s="267"/>
      <c r="H19" s="268"/>
      <c r="I19" s="270"/>
      <c r="J19" s="271"/>
      <c r="K19" s="272"/>
    </row>
    <row r="20" spans="1:11" ht="16.5" customHeight="1" x14ac:dyDescent="0.15">
      <c r="A20" s="273"/>
      <c r="B20" s="274"/>
      <c r="C20" s="274"/>
      <c r="D20" s="274"/>
      <c r="E20" s="274"/>
      <c r="F20" s="274"/>
      <c r="G20" s="274"/>
      <c r="H20" s="274"/>
      <c r="I20" s="274"/>
      <c r="J20" s="274"/>
      <c r="K20" s="275"/>
    </row>
    <row r="21" spans="1:11" ht="16.5" customHeight="1" x14ac:dyDescent="0.15">
      <c r="A21" s="276" t="s">
        <v>122</v>
      </c>
      <c r="B21" s="276"/>
      <c r="C21" s="276"/>
      <c r="D21" s="276"/>
      <c r="E21" s="276"/>
      <c r="F21" s="276"/>
      <c r="G21" s="276"/>
      <c r="H21" s="276"/>
      <c r="I21" s="276"/>
      <c r="J21" s="276"/>
      <c r="K21" s="276"/>
    </row>
    <row r="22" spans="1:11" ht="16.5" customHeight="1" x14ac:dyDescent="0.15">
      <c r="A22" s="277" t="s">
        <v>123</v>
      </c>
      <c r="B22" s="264"/>
      <c r="C22" s="264"/>
      <c r="D22" s="264"/>
      <c r="E22" s="264"/>
      <c r="F22" s="264"/>
      <c r="G22" s="264"/>
      <c r="H22" s="264"/>
      <c r="I22" s="264"/>
      <c r="J22" s="264"/>
      <c r="K22" s="265"/>
    </row>
    <row r="23" spans="1:11" ht="16.5" customHeight="1" x14ac:dyDescent="0.15">
      <c r="A23" s="218" t="s">
        <v>124</v>
      </c>
      <c r="B23" s="219"/>
      <c r="C23" s="82" t="s">
        <v>66</v>
      </c>
      <c r="D23" s="82" t="s">
        <v>67</v>
      </c>
      <c r="E23" s="278"/>
      <c r="F23" s="278"/>
      <c r="G23" s="278"/>
      <c r="H23" s="278"/>
      <c r="I23" s="278"/>
      <c r="J23" s="278"/>
      <c r="K23" s="279"/>
    </row>
    <row r="24" spans="1:11" ht="16.5" customHeight="1" x14ac:dyDescent="0.15">
      <c r="A24" s="181" t="s">
        <v>208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80"/>
    </row>
    <row r="25" spans="1:11" ht="16.5" customHeight="1" x14ac:dyDescent="0.15">
      <c r="A25" s="280"/>
      <c r="B25" s="281"/>
      <c r="C25" s="281"/>
      <c r="D25" s="281"/>
      <c r="E25" s="281"/>
      <c r="F25" s="281"/>
      <c r="G25" s="281"/>
      <c r="H25" s="281"/>
      <c r="I25" s="281"/>
      <c r="J25" s="281"/>
      <c r="K25" s="282"/>
    </row>
    <row r="26" spans="1:11" ht="16.5" customHeight="1" x14ac:dyDescent="0.15">
      <c r="A26" s="260" t="s">
        <v>132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</row>
    <row r="27" spans="1:11" ht="16.5" customHeight="1" x14ac:dyDescent="0.15">
      <c r="A27" s="79" t="s">
        <v>133</v>
      </c>
      <c r="B27" s="91" t="s">
        <v>95</v>
      </c>
      <c r="C27" s="91" t="s">
        <v>96</v>
      </c>
      <c r="D27" s="91" t="s">
        <v>88</v>
      </c>
      <c r="E27" s="80" t="s">
        <v>134</v>
      </c>
      <c r="F27" s="91" t="s">
        <v>95</v>
      </c>
      <c r="G27" s="91" t="s">
        <v>96</v>
      </c>
      <c r="H27" s="91" t="s">
        <v>88</v>
      </c>
      <c r="I27" s="80" t="s">
        <v>135</v>
      </c>
      <c r="J27" s="91" t="s">
        <v>95</v>
      </c>
      <c r="K27" s="103" t="s">
        <v>96</v>
      </c>
    </row>
    <row r="28" spans="1:11" ht="16.5" customHeight="1" x14ac:dyDescent="0.15">
      <c r="A28" s="86" t="s">
        <v>87</v>
      </c>
      <c r="B28" s="82" t="s">
        <v>95</v>
      </c>
      <c r="C28" s="82" t="s">
        <v>96</v>
      </c>
      <c r="D28" s="82" t="s">
        <v>88</v>
      </c>
      <c r="E28" s="98" t="s">
        <v>94</v>
      </c>
      <c r="F28" s="82" t="s">
        <v>95</v>
      </c>
      <c r="G28" s="82" t="s">
        <v>96</v>
      </c>
      <c r="H28" s="82" t="s">
        <v>88</v>
      </c>
      <c r="I28" s="98" t="s">
        <v>105</v>
      </c>
      <c r="J28" s="82" t="s">
        <v>95</v>
      </c>
      <c r="K28" s="83" t="s">
        <v>96</v>
      </c>
    </row>
    <row r="29" spans="1:11" ht="16.5" customHeight="1" x14ac:dyDescent="0.15">
      <c r="A29" s="181" t="s">
        <v>98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83"/>
    </row>
    <row r="30" spans="1:11" ht="16.5" customHeight="1" x14ac:dyDescent="0.15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11" ht="16.5" customHeight="1" x14ac:dyDescent="0.15">
      <c r="A31" s="260" t="s">
        <v>209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60"/>
    </row>
    <row r="32" spans="1:11" ht="17.25" customHeight="1" x14ac:dyDescent="0.15">
      <c r="A32" s="284"/>
      <c r="B32" s="285"/>
      <c r="C32" s="285"/>
      <c r="D32" s="285"/>
      <c r="E32" s="285"/>
      <c r="F32" s="285"/>
      <c r="G32" s="285"/>
      <c r="H32" s="285"/>
      <c r="I32" s="285"/>
      <c r="J32" s="285"/>
      <c r="K32" s="286"/>
    </row>
    <row r="33" spans="1:11" ht="17.25" customHeight="1" x14ac:dyDescent="0.15">
      <c r="A33" s="227"/>
      <c r="B33" s="228"/>
      <c r="C33" s="228"/>
      <c r="D33" s="228"/>
      <c r="E33" s="228"/>
      <c r="F33" s="228"/>
      <c r="G33" s="228"/>
      <c r="H33" s="228"/>
      <c r="I33" s="228"/>
      <c r="J33" s="228"/>
      <c r="K33" s="186"/>
    </row>
    <row r="34" spans="1:11" ht="17.25" customHeight="1" x14ac:dyDescent="0.15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186"/>
    </row>
    <row r="35" spans="1:11" ht="17.25" customHeight="1" x14ac:dyDescent="0.15">
      <c r="A35" s="227"/>
      <c r="B35" s="228"/>
      <c r="C35" s="228"/>
      <c r="D35" s="228"/>
      <c r="E35" s="228"/>
      <c r="F35" s="228"/>
      <c r="G35" s="228"/>
      <c r="H35" s="228"/>
      <c r="I35" s="228"/>
      <c r="J35" s="228"/>
      <c r="K35" s="186"/>
    </row>
    <row r="36" spans="1:11" ht="17.25" customHeight="1" x14ac:dyDescent="0.15">
      <c r="A36" s="227"/>
      <c r="B36" s="228"/>
      <c r="C36" s="228"/>
      <c r="D36" s="228"/>
      <c r="E36" s="228"/>
      <c r="F36" s="228"/>
      <c r="G36" s="228"/>
      <c r="H36" s="228"/>
      <c r="I36" s="228"/>
      <c r="J36" s="228"/>
      <c r="K36" s="186"/>
    </row>
    <row r="37" spans="1:11" ht="17.25" customHeight="1" x14ac:dyDescent="0.15">
      <c r="A37" s="227"/>
      <c r="B37" s="228"/>
      <c r="C37" s="228"/>
      <c r="D37" s="228"/>
      <c r="E37" s="228"/>
      <c r="F37" s="228"/>
      <c r="G37" s="228"/>
      <c r="H37" s="228"/>
      <c r="I37" s="228"/>
      <c r="J37" s="228"/>
      <c r="K37" s="186"/>
    </row>
    <row r="38" spans="1:11" ht="17.25" customHeight="1" x14ac:dyDescent="0.15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186"/>
    </row>
    <row r="39" spans="1:11" ht="17.25" customHeight="1" x14ac:dyDescent="0.15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186"/>
    </row>
    <row r="40" spans="1:11" ht="17.25" customHeight="1" x14ac:dyDescent="0.15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186"/>
    </row>
    <row r="41" spans="1:11" ht="17.25" customHeight="1" x14ac:dyDescent="0.15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186"/>
    </row>
    <row r="42" spans="1:11" ht="17.25" customHeight="1" x14ac:dyDescent="0.15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186"/>
    </row>
    <row r="43" spans="1:11" ht="17.25" customHeight="1" x14ac:dyDescent="0.15">
      <c r="A43" s="229" t="s">
        <v>131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6.5" customHeight="1" x14ac:dyDescent="0.15">
      <c r="A44" s="260" t="s">
        <v>210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</row>
    <row r="45" spans="1:11" ht="18" customHeight="1" x14ac:dyDescent="0.15">
      <c r="A45" s="287" t="s">
        <v>125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9"/>
    </row>
    <row r="46" spans="1:11" ht="18" customHeight="1" x14ac:dyDescent="0.15">
      <c r="A46" s="287"/>
      <c r="B46" s="288"/>
      <c r="C46" s="288"/>
      <c r="D46" s="288"/>
      <c r="E46" s="288"/>
      <c r="F46" s="288"/>
      <c r="G46" s="288"/>
      <c r="H46" s="288"/>
      <c r="I46" s="288"/>
      <c r="J46" s="288"/>
      <c r="K46" s="289"/>
    </row>
    <row r="47" spans="1:11" ht="18" customHeight="1" x14ac:dyDescent="0.15">
      <c r="A47" s="280"/>
      <c r="B47" s="281"/>
      <c r="C47" s="281"/>
      <c r="D47" s="281"/>
      <c r="E47" s="281"/>
      <c r="F47" s="281"/>
      <c r="G47" s="281"/>
      <c r="H47" s="281"/>
      <c r="I47" s="281"/>
      <c r="J47" s="281"/>
      <c r="K47" s="282"/>
    </row>
    <row r="48" spans="1:11" ht="21" customHeight="1" x14ac:dyDescent="0.15">
      <c r="A48" s="99" t="s">
        <v>137</v>
      </c>
      <c r="B48" s="290" t="s">
        <v>138</v>
      </c>
      <c r="C48" s="290"/>
      <c r="D48" s="100" t="s">
        <v>139</v>
      </c>
      <c r="E48" s="101" t="s">
        <v>211</v>
      </c>
      <c r="F48" s="100" t="s">
        <v>141</v>
      </c>
      <c r="G48" s="102">
        <v>44699</v>
      </c>
      <c r="H48" s="291" t="s">
        <v>142</v>
      </c>
      <c r="I48" s="291"/>
      <c r="J48" s="290" t="s">
        <v>143</v>
      </c>
      <c r="K48" s="292"/>
    </row>
    <row r="49" spans="1:11" ht="16.5" customHeight="1" x14ac:dyDescent="0.15">
      <c r="A49" s="196" t="s">
        <v>144</v>
      </c>
      <c r="B49" s="197"/>
      <c r="C49" s="197"/>
      <c r="D49" s="197"/>
      <c r="E49" s="197"/>
      <c r="F49" s="197"/>
      <c r="G49" s="197"/>
      <c r="H49" s="197"/>
      <c r="I49" s="197"/>
      <c r="J49" s="197"/>
      <c r="K49" s="198"/>
    </row>
    <row r="50" spans="1:11" ht="16.5" customHeight="1" x14ac:dyDescent="0.15">
      <c r="A50" s="293"/>
      <c r="B50" s="294"/>
      <c r="C50" s="294"/>
      <c r="D50" s="294"/>
      <c r="E50" s="294"/>
      <c r="F50" s="294"/>
      <c r="G50" s="294"/>
      <c r="H50" s="294"/>
      <c r="I50" s="294"/>
      <c r="J50" s="294"/>
      <c r="K50" s="295"/>
    </row>
    <row r="51" spans="1:11" ht="16.5" customHeight="1" x14ac:dyDescent="0.15">
      <c r="A51" s="296"/>
      <c r="B51" s="297"/>
      <c r="C51" s="297"/>
      <c r="D51" s="297"/>
      <c r="E51" s="297"/>
      <c r="F51" s="297"/>
      <c r="G51" s="297"/>
      <c r="H51" s="297"/>
      <c r="I51" s="297"/>
      <c r="J51" s="297"/>
      <c r="K51" s="298"/>
    </row>
    <row r="52" spans="1:11" ht="21" customHeight="1" x14ac:dyDescent="0.15">
      <c r="A52" s="99" t="s">
        <v>137</v>
      </c>
      <c r="B52" s="290" t="s">
        <v>138</v>
      </c>
      <c r="C52" s="290"/>
      <c r="D52" s="100" t="s">
        <v>139</v>
      </c>
      <c r="E52" s="100"/>
      <c r="F52" s="100" t="s">
        <v>141</v>
      </c>
      <c r="G52" s="100"/>
      <c r="H52" s="291" t="s">
        <v>142</v>
      </c>
      <c r="I52" s="291"/>
      <c r="J52" s="299"/>
      <c r="K52" s="300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11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5"/>
  <sheetViews>
    <sheetView view="pageBreakPreview" topLeftCell="A4" zoomScale="80" zoomScaleNormal="90" workbookViewId="0">
      <selection activeCell="I18" sqref="I18:J18"/>
    </sheetView>
  </sheetViews>
  <sheetFormatPr defaultColWidth="9" defaultRowHeight="26.1" customHeight="1" x14ac:dyDescent="0.15"/>
  <cols>
    <col min="1" max="1" width="17.125" style="26" customWidth="1"/>
    <col min="2" max="2" width="7.75" style="26" customWidth="1"/>
    <col min="3" max="7" width="9.375" style="26" customWidth="1"/>
    <col min="8" max="8" width="1.375" style="26" customWidth="1"/>
    <col min="9" max="9" width="12.125" style="26" customWidth="1"/>
    <col min="10" max="10" width="10.375" style="26" customWidth="1"/>
    <col min="11" max="11" width="16" style="26" customWidth="1"/>
    <col min="12" max="12" width="16.125" style="26" customWidth="1"/>
    <col min="13" max="13" width="14.625" style="26" customWidth="1"/>
    <col min="14" max="14" width="15" style="26" customWidth="1"/>
    <col min="15" max="16384" width="9" style="26"/>
  </cols>
  <sheetData>
    <row r="1" spans="1:14" ht="30" customHeight="1" x14ac:dyDescent="0.15">
      <c r="A1" s="240" t="s">
        <v>146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s="25" customFormat="1" ht="24.95" customHeight="1" x14ac:dyDescent="0.15">
      <c r="A2" s="27" t="s">
        <v>62</v>
      </c>
      <c r="B2" s="242" t="s">
        <v>63</v>
      </c>
      <c r="C2" s="243"/>
      <c r="D2" s="28" t="s">
        <v>147</v>
      </c>
      <c r="E2" s="244" t="s">
        <v>148</v>
      </c>
      <c r="F2" s="244"/>
      <c r="G2" s="244"/>
      <c r="H2" s="250"/>
      <c r="I2" s="40" t="s">
        <v>57</v>
      </c>
      <c r="J2" s="245" t="s">
        <v>58</v>
      </c>
      <c r="K2" s="246"/>
      <c r="L2" s="246"/>
      <c r="M2" s="246"/>
      <c r="N2" s="247"/>
    </row>
    <row r="3" spans="1:14" s="25" customFormat="1" ht="23.1" customHeight="1" x14ac:dyDescent="0.15">
      <c r="A3" s="249" t="s">
        <v>149</v>
      </c>
      <c r="B3" s="248" t="s">
        <v>150</v>
      </c>
      <c r="C3" s="249"/>
      <c r="D3" s="249"/>
      <c r="E3" s="249"/>
      <c r="F3" s="249"/>
      <c r="G3" s="249"/>
      <c r="H3" s="251"/>
      <c r="I3" s="248" t="s">
        <v>151</v>
      </c>
      <c r="J3" s="249"/>
      <c r="K3" s="249"/>
      <c r="L3" s="249"/>
      <c r="M3" s="249"/>
      <c r="N3" s="249"/>
    </row>
    <row r="4" spans="1:14" s="25" customFormat="1" ht="23.1" customHeight="1" x14ac:dyDescent="0.15">
      <c r="A4" s="249"/>
      <c r="B4" s="29" t="s">
        <v>110</v>
      </c>
      <c r="C4" s="30" t="s">
        <v>111</v>
      </c>
      <c r="D4" s="30" t="s">
        <v>112</v>
      </c>
      <c r="E4" s="30" t="s">
        <v>113</v>
      </c>
      <c r="F4" s="30" t="s">
        <v>114</v>
      </c>
      <c r="G4" s="30" t="s">
        <v>115</v>
      </c>
      <c r="H4" s="251"/>
      <c r="I4" s="301" t="s">
        <v>212</v>
      </c>
      <c r="J4" s="301"/>
      <c r="K4" s="301"/>
      <c r="L4" s="301"/>
      <c r="M4" s="301"/>
      <c r="N4" s="302"/>
    </row>
    <row r="5" spans="1:14" s="25" customFormat="1" ht="23.1" customHeight="1" x14ac:dyDescent="0.15">
      <c r="A5" s="249"/>
      <c r="B5" s="31" t="s">
        <v>152</v>
      </c>
      <c r="C5" s="27" t="s">
        <v>153</v>
      </c>
      <c r="D5" s="27" t="s">
        <v>154</v>
      </c>
      <c r="E5" s="27" t="s">
        <v>155</v>
      </c>
      <c r="F5" s="27" t="s">
        <v>156</v>
      </c>
      <c r="G5" s="27" t="s">
        <v>157</v>
      </c>
      <c r="H5" s="251"/>
      <c r="I5" s="70" t="s">
        <v>213</v>
      </c>
      <c r="J5" s="70" t="s">
        <v>214</v>
      </c>
      <c r="K5" s="70" t="s">
        <v>215</v>
      </c>
      <c r="L5" s="70" t="s">
        <v>216</v>
      </c>
      <c r="M5" s="70"/>
      <c r="N5" s="71"/>
    </row>
    <row r="6" spans="1:14" s="25" customFormat="1" ht="21" customHeight="1" x14ac:dyDescent="0.15">
      <c r="A6" s="32" t="s">
        <v>158</v>
      </c>
      <c r="B6" s="27">
        <f>C6-1</f>
        <v>71</v>
      </c>
      <c r="C6" s="27">
        <f>D6-2</f>
        <v>72</v>
      </c>
      <c r="D6" s="27">
        <v>74</v>
      </c>
      <c r="E6" s="27">
        <f>D6+2</f>
        <v>76</v>
      </c>
      <c r="F6" s="27">
        <f>E6+2</f>
        <v>78</v>
      </c>
      <c r="G6" s="27">
        <f>F6+1</f>
        <v>79</v>
      </c>
      <c r="H6" s="251"/>
      <c r="I6" s="72" t="s">
        <v>217</v>
      </c>
      <c r="J6" s="72" t="s">
        <v>218</v>
      </c>
      <c r="K6" s="72" t="s">
        <v>219</v>
      </c>
      <c r="L6" s="72" t="s">
        <v>220</v>
      </c>
      <c r="M6" s="73"/>
      <c r="N6" s="74"/>
    </row>
    <row r="7" spans="1:14" s="25" customFormat="1" ht="21" customHeight="1" x14ac:dyDescent="0.15">
      <c r="A7" s="32" t="s">
        <v>163</v>
      </c>
      <c r="B7" s="27">
        <f>C7-1</f>
        <v>70</v>
      </c>
      <c r="C7" s="27">
        <f>D7-2</f>
        <v>71</v>
      </c>
      <c r="D7" s="27">
        <v>73</v>
      </c>
      <c r="E7" s="27">
        <f>D7+2</f>
        <v>75</v>
      </c>
      <c r="F7" s="27">
        <f>E7+2</f>
        <v>77</v>
      </c>
      <c r="G7" s="27">
        <f>F7+1</f>
        <v>78</v>
      </c>
      <c r="H7" s="251"/>
      <c r="I7" s="72" t="s">
        <v>221</v>
      </c>
      <c r="J7" s="72" t="s">
        <v>222</v>
      </c>
      <c r="K7" s="72" t="s">
        <v>223</v>
      </c>
      <c r="L7" s="72" t="s">
        <v>224</v>
      </c>
      <c r="M7" s="72"/>
      <c r="N7" s="72"/>
    </row>
    <row r="8" spans="1:14" s="25" customFormat="1" ht="21" customHeight="1" x14ac:dyDescent="0.15">
      <c r="A8" s="32" t="s">
        <v>167</v>
      </c>
      <c r="B8" s="27">
        <f t="shared" ref="B8:B10" si="0">C8-4</f>
        <v>110</v>
      </c>
      <c r="C8" s="27">
        <f t="shared" ref="C8:C10" si="1">D8-4</f>
        <v>114</v>
      </c>
      <c r="D8" s="27">
        <v>118</v>
      </c>
      <c r="E8" s="27">
        <f t="shared" ref="E8:E10" si="2">D8+4</f>
        <v>122</v>
      </c>
      <c r="F8" s="27">
        <f>E8+4</f>
        <v>126</v>
      </c>
      <c r="G8" s="27">
        <f t="shared" ref="G8:G10" si="3">F8+6</f>
        <v>132</v>
      </c>
      <c r="H8" s="251"/>
      <c r="I8" s="75" t="s">
        <v>225</v>
      </c>
      <c r="J8" s="75" t="s">
        <v>175</v>
      </c>
      <c r="K8" s="75" t="s">
        <v>175</v>
      </c>
      <c r="L8" s="75" t="s">
        <v>226</v>
      </c>
      <c r="M8" s="75"/>
      <c r="N8" s="75"/>
    </row>
    <row r="9" spans="1:14" s="25" customFormat="1" ht="21" customHeight="1" x14ac:dyDescent="0.15">
      <c r="A9" s="32" t="s">
        <v>168</v>
      </c>
      <c r="B9" s="27">
        <f t="shared" si="0"/>
        <v>106</v>
      </c>
      <c r="C9" s="27">
        <f t="shared" si="1"/>
        <v>110</v>
      </c>
      <c r="D9" s="27">
        <v>114</v>
      </c>
      <c r="E9" s="27">
        <f t="shared" si="2"/>
        <v>118</v>
      </c>
      <c r="F9" s="27">
        <f>E9+5</f>
        <v>123</v>
      </c>
      <c r="G9" s="27">
        <f t="shared" si="3"/>
        <v>129</v>
      </c>
      <c r="H9" s="251"/>
      <c r="I9" s="75" t="s">
        <v>217</v>
      </c>
      <c r="J9" s="75" t="s">
        <v>227</v>
      </c>
      <c r="K9" s="72" t="s">
        <v>180</v>
      </c>
      <c r="L9" s="72" t="s">
        <v>228</v>
      </c>
      <c r="M9" s="72"/>
      <c r="N9" s="72"/>
    </row>
    <row r="10" spans="1:14" s="25" customFormat="1" ht="21" customHeight="1" x14ac:dyDescent="0.15">
      <c r="A10" s="32" t="s">
        <v>170</v>
      </c>
      <c r="B10" s="27">
        <f t="shared" si="0"/>
        <v>106</v>
      </c>
      <c r="C10" s="27">
        <f t="shared" si="1"/>
        <v>110</v>
      </c>
      <c r="D10" s="27">
        <v>114</v>
      </c>
      <c r="E10" s="27">
        <f t="shared" si="2"/>
        <v>118</v>
      </c>
      <c r="F10" s="27">
        <f>E10+5</f>
        <v>123</v>
      </c>
      <c r="G10" s="27">
        <f t="shared" si="3"/>
        <v>129</v>
      </c>
      <c r="H10" s="251"/>
      <c r="I10" s="75" t="s">
        <v>169</v>
      </c>
      <c r="J10" s="75" t="s">
        <v>169</v>
      </c>
      <c r="K10" s="72" t="s">
        <v>229</v>
      </c>
      <c r="L10" s="72" t="s">
        <v>229</v>
      </c>
      <c r="M10" s="75"/>
      <c r="N10" s="75"/>
    </row>
    <row r="11" spans="1:14" s="25" customFormat="1" ht="21" customHeight="1" x14ac:dyDescent="0.15">
      <c r="A11" s="32" t="s">
        <v>171</v>
      </c>
      <c r="B11" s="27">
        <f>C11-1.2</f>
        <v>47.6</v>
      </c>
      <c r="C11" s="27">
        <f>D11-1.2</f>
        <v>48.8</v>
      </c>
      <c r="D11" s="27">
        <v>50</v>
      </c>
      <c r="E11" s="27">
        <f>D11+1.2</f>
        <v>51.2</v>
      </c>
      <c r="F11" s="27">
        <f>E11+1.2</f>
        <v>52.4</v>
      </c>
      <c r="G11" s="27">
        <f>F11+1.4</f>
        <v>53.8</v>
      </c>
      <c r="H11" s="251"/>
      <c r="I11" s="75" t="s">
        <v>160</v>
      </c>
      <c r="J11" s="75" t="s">
        <v>160</v>
      </c>
      <c r="K11" s="75" t="s">
        <v>160</v>
      </c>
      <c r="L11" s="75" t="s">
        <v>160</v>
      </c>
      <c r="M11" s="75"/>
      <c r="N11" s="75"/>
    </row>
    <row r="12" spans="1:14" s="25" customFormat="1" ht="21" customHeight="1" x14ac:dyDescent="0.15">
      <c r="A12" s="32" t="s">
        <v>177</v>
      </c>
      <c r="B12" s="27">
        <f>C12</f>
        <v>12</v>
      </c>
      <c r="C12" s="27">
        <f>D12</f>
        <v>12</v>
      </c>
      <c r="D12" s="27">
        <v>12</v>
      </c>
      <c r="E12" s="27">
        <f t="shared" ref="E12:G12" si="4">D12</f>
        <v>12</v>
      </c>
      <c r="F12" s="27">
        <f t="shared" si="4"/>
        <v>12</v>
      </c>
      <c r="G12" s="27">
        <f t="shared" si="4"/>
        <v>12</v>
      </c>
      <c r="H12" s="251"/>
      <c r="I12" s="75" t="s">
        <v>160</v>
      </c>
      <c r="J12" s="75" t="s">
        <v>169</v>
      </c>
      <c r="K12" s="75" t="s">
        <v>160</v>
      </c>
      <c r="L12" s="75" t="s">
        <v>160</v>
      </c>
      <c r="M12" s="75"/>
      <c r="N12" s="75"/>
    </row>
    <row r="13" spans="1:14" s="25" customFormat="1" ht="21" customHeight="1" x14ac:dyDescent="0.15">
      <c r="A13" s="32" t="s">
        <v>181</v>
      </c>
      <c r="B13" s="27">
        <f>C13-1</f>
        <v>56</v>
      </c>
      <c r="C13" s="27">
        <f>D13-1</f>
        <v>57</v>
      </c>
      <c r="D13" s="27">
        <v>58</v>
      </c>
      <c r="E13" s="27">
        <f>D13+1</f>
        <v>59</v>
      </c>
      <c r="F13" s="27">
        <f>E13+1</f>
        <v>60</v>
      </c>
      <c r="G13" s="27">
        <f>F13+1.5</f>
        <v>61.5</v>
      </c>
      <c r="H13" s="251"/>
      <c r="I13" s="75" t="s">
        <v>223</v>
      </c>
      <c r="J13" s="75" t="s">
        <v>223</v>
      </c>
      <c r="K13" s="75" t="s">
        <v>230</v>
      </c>
      <c r="L13" s="75" t="s">
        <v>230</v>
      </c>
      <c r="M13" s="75"/>
      <c r="N13" s="75"/>
    </row>
    <row r="14" spans="1:14" s="25" customFormat="1" ht="21" customHeight="1" x14ac:dyDescent="0.15">
      <c r="A14" s="32" t="s">
        <v>184</v>
      </c>
      <c r="B14" s="27">
        <f>C14-0.6</f>
        <v>62.7</v>
      </c>
      <c r="C14" s="27">
        <f>D14-1.2</f>
        <v>63.3</v>
      </c>
      <c r="D14" s="27">
        <v>64.5</v>
      </c>
      <c r="E14" s="27">
        <f>D14+1.2</f>
        <v>65.7</v>
      </c>
      <c r="F14" s="27">
        <f>E14+1.2</f>
        <v>66.900000000000006</v>
      </c>
      <c r="G14" s="27">
        <f>F14+0.6</f>
        <v>67.5</v>
      </c>
      <c r="H14" s="251"/>
      <c r="I14" s="75" t="s">
        <v>231</v>
      </c>
      <c r="J14" s="75" t="s">
        <v>231</v>
      </c>
      <c r="K14" s="75" t="s">
        <v>160</v>
      </c>
      <c r="L14" s="75" t="s">
        <v>160</v>
      </c>
      <c r="M14" s="75"/>
      <c r="N14" s="75"/>
    </row>
    <row r="15" spans="1:14" s="25" customFormat="1" ht="21" customHeight="1" x14ac:dyDescent="0.15">
      <c r="A15" s="32" t="s">
        <v>185</v>
      </c>
      <c r="B15" s="27">
        <f>C15-0.8</f>
        <v>20.9</v>
      </c>
      <c r="C15" s="27">
        <f>D15-0.8</f>
        <v>21.7</v>
      </c>
      <c r="D15" s="27">
        <v>22.5</v>
      </c>
      <c r="E15" s="27">
        <f>D15+0.8</f>
        <v>23.3</v>
      </c>
      <c r="F15" s="27">
        <f>E15+0.8</f>
        <v>24.1</v>
      </c>
      <c r="G15" s="27">
        <f>F15+1.3</f>
        <v>25.4</v>
      </c>
      <c r="H15" s="251"/>
      <c r="I15" s="75" t="s">
        <v>232</v>
      </c>
      <c r="J15" s="75" t="s">
        <v>232</v>
      </c>
      <c r="K15" s="75" t="s">
        <v>233</v>
      </c>
      <c r="L15" s="75" t="s">
        <v>234</v>
      </c>
      <c r="M15" s="75"/>
      <c r="N15" s="75"/>
    </row>
    <row r="16" spans="1:14" s="25" customFormat="1" ht="21" customHeight="1" x14ac:dyDescent="0.15">
      <c r="A16" s="32" t="s">
        <v>186</v>
      </c>
      <c r="B16" s="27">
        <f>C16-0.7</f>
        <v>16.600000000000001</v>
      </c>
      <c r="C16" s="27">
        <f>D16-0.7</f>
        <v>17.3</v>
      </c>
      <c r="D16" s="27">
        <v>18</v>
      </c>
      <c r="E16" s="27">
        <f>D16+0.7</f>
        <v>18.7</v>
      </c>
      <c r="F16" s="27">
        <f>E16+0.7</f>
        <v>19.399999999999999</v>
      </c>
      <c r="G16" s="27">
        <f>F16+1</f>
        <v>20.399999999999999</v>
      </c>
      <c r="H16" s="251"/>
      <c r="I16" s="75" t="s">
        <v>235</v>
      </c>
      <c r="J16" s="75" t="s">
        <v>231</v>
      </c>
      <c r="K16" s="75" t="s">
        <v>236</v>
      </c>
      <c r="L16" s="75" t="s">
        <v>237</v>
      </c>
      <c r="M16" s="75"/>
      <c r="N16" s="75"/>
    </row>
    <row r="17" spans="1:14" s="25" customFormat="1" ht="21" customHeight="1" x14ac:dyDescent="0.15">
      <c r="A17" s="32" t="s">
        <v>187</v>
      </c>
      <c r="B17" s="27">
        <f t="shared" ref="B17:B19" si="5">C17-0.5</f>
        <v>13</v>
      </c>
      <c r="C17" s="27">
        <f t="shared" ref="C17:C19" si="6">D17-0.5</f>
        <v>13.5</v>
      </c>
      <c r="D17" s="27">
        <v>14</v>
      </c>
      <c r="E17" s="27">
        <f>D17+0.5</f>
        <v>14.5</v>
      </c>
      <c r="F17" s="27">
        <f>E17+0.5</f>
        <v>15</v>
      </c>
      <c r="G17" s="27">
        <f>F17+0.7</f>
        <v>15.7</v>
      </c>
      <c r="H17" s="251"/>
      <c r="I17" s="75" t="s">
        <v>235</v>
      </c>
      <c r="J17" s="75" t="s">
        <v>231</v>
      </c>
      <c r="K17" s="75" t="s">
        <v>233</v>
      </c>
      <c r="L17" s="75" t="s">
        <v>224</v>
      </c>
      <c r="M17" s="75"/>
      <c r="N17" s="75"/>
    </row>
    <row r="18" spans="1:14" s="25" customFormat="1" ht="21" customHeight="1" x14ac:dyDescent="0.15">
      <c r="A18" s="32" t="s">
        <v>188</v>
      </c>
      <c r="B18" s="27">
        <f t="shared" si="5"/>
        <v>35</v>
      </c>
      <c r="C18" s="27">
        <f t="shared" si="6"/>
        <v>35.5</v>
      </c>
      <c r="D18" s="27">
        <v>36</v>
      </c>
      <c r="E18" s="27">
        <f t="shared" ref="E18:G18" si="7">D18+0.5</f>
        <v>36.5</v>
      </c>
      <c r="F18" s="27">
        <f t="shared" si="7"/>
        <v>37</v>
      </c>
      <c r="G18" s="27">
        <f t="shared" si="7"/>
        <v>37.5</v>
      </c>
      <c r="H18" s="251"/>
      <c r="I18" s="75" t="s">
        <v>238</v>
      </c>
      <c r="J18" s="75" t="s">
        <v>239</v>
      </c>
      <c r="K18" s="75" t="s">
        <v>223</v>
      </c>
      <c r="L18" s="75" t="s">
        <v>240</v>
      </c>
      <c r="M18" s="75"/>
      <c r="N18" s="75"/>
    </row>
    <row r="19" spans="1:14" s="25" customFormat="1" ht="21" customHeight="1" x14ac:dyDescent="0.15">
      <c r="A19" s="32" t="s">
        <v>191</v>
      </c>
      <c r="B19" s="27">
        <f t="shared" si="5"/>
        <v>24.5</v>
      </c>
      <c r="C19" s="27">
        <f t="shared" si="6"/>
        <v>25</v>
      </c>
      <c r="D19" s="27">
        <v>25.5</v>
      </c>
      <c r="E19" s="27">
        <f>D19+0.5</f>
        <v>26</v>
      </c>
      <c r="F19" s="27">
        <f>E19+0.5</f>
        <v>26.5</v>
      </c>
      <c r="G19" s="27">
        <f>F19+0.75</f>
        <v>27.25</v>
      </c>
      <c r="H19" s="251"/>
      <c r="I19" s="75" t="s">
        <v>241</v>
      </c>
      <c r="J19" s="75" t="s">
        <v>242</v>
      </c>
      <c r="K19" s="75" t="s">
        <v>231</v>
      </c>
      <c r="L19" s="75" t="s">
        <v>222</v>
      </c>
      <c r="M19" s="76"/>
      <c r="N19" s="76"/>
    </row>
    <row r="20" spans="1:14" s="25" customFormat="1" ht="21" customHeight="1" x14ac:dyDescent="0.15">
      <c r="A20" s="32" t="s">
        <v>192</v>
      </c>
      <c r="B20" s="27">
        <f>C20</f>
        <v>18</v>
      </c>
      <c r="C20" s="27">
        <f>D20-1</f>
        <v>18</v>
      </c>
      <c r="D20" s="27">
        <v>19</v>
      </c>
      <c r="E20" s="27">
        <f>D20</f>
        <v>19</v>
      </c>
      <c r="F20" s="27">
        <f>E20+1.5</f>
        <v>20.5</v>
      </c>
      <c r="G20" s="27">
        <f>F20</f>
        <v>20.5</v>
      </c>
      <c r="H20" s="251"/>
      <c r="I20" s="75" t="s">
        <v>160</v>
      </c>
      <c r="J20" s="75" t="s">
        <v>160</v>
      </c>
      <c r="K20" s="75" t="s">
        <v>160</v>
      </c>
      <c r="L20" s="75" t="s">
        <v>160</v>
      </c>
      <c r="M20" s="76"/>
      <c r="N20" s="76"/>
    </row>
    <row r="21" spans="1:14" s="25" customFormat="1" ht="21" customHeight="1" x14ac:dyDescent="0.15">
      <c r="A21" s="32" t="s">
        <v>193</v>
      </c>
      <c r="B21" s="27">
        <v>19</v>
      </c>
      <c r="C21" s="27">
        <v>19</v>
      </c>
      <c r="D21" s="27">
        <v>20</v>
      </c>
      <c r="E21" s="27">
        <v>20</v>
      </c>
      <c r="F21" s="27">
        <v>21</v>
      </c>
      <c r="G21" s="27">
        <v>21</v>
      </c>
      <c r="H21" s="251"/>
      <c r="I21" s="27" t="s">
        <v>160</v>
      </c>
      <c r="J21" s="27" t="s">
        <v>160</v>
      </c>
      <c r="K21" s="27" t="s">
        <v>160</v>
      </c>
      <c r="L21" s="27" t="s">
        <v>160</v>
      </c>
      <c r="M21" s="27"/>
      <c r="N21" s="27"/>
    </row>
    <row r="22" spans="1:14" ht="29.1" customHeight="1" x14ac:dyDescent="0.15">
      <c r="A22" s="33"/>
      <c r="B22" s="34"/>
      <c r="C22" s="35"/>
      <c r="D22" s="35"/>
      <c r="E22" s="36"/>
      <c r="F22" s="36"/>
      <c r="G22" s="37"/>
      <c r="H22" s="252"/>
      <c r="I22" s="34"/>
      <c r="J22" s="35"/>
      <c r="K22" s="35"/>
      <c r="L22" s="36"/>
      <c r="M22" s="36"/>
      <c r="N22" s="37"/>
    </row>
    <row r="23" spans="1:14" ht="14.25" x14ac:dyDescent="0.15">
      <c r="A23" s="38" t="s">
        <v>125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4" ht="14.25" x14ac:dyDescent="0.15">
      <c r="A24" s="26" t="s">
        <v>194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1:14" ht="14.25" x14ac:dyDescent="0.15">
      <c r="A25" s="39"/>
      <c r="B25" s="39"/>
      <c r="C25" s="39"/>
      <c r="D25" s="39"/>
      <c r="E25" s="39"/>
      <c r="F25" s="39"/>
      <c r="G25" s="39"/>
      <c r="H25" s="39"/>
      <c r="I25" s="38" t="s">
        <v>195</v>
      </c>
      <c r="J25" s="43"/>
      <c r="K25" s="38" t="s">
        <v>196</v>
      </c>
      <c r="L25" s="38"/>
      <c r="M25" s="38" t="s">
        <v>197</v>
      </c>
      <c r="N25" s="26" t="s">
        <v>143</v>
      </c>
    </row>
  </sheetData>
  <mergeCells count="9">
    <mergeCell ref="I4:N4"/>
    <mergeCell ref="A3:A5"/>
    <mergeCell ref="H2:H22"/>
    <mergeCell ref="A1:N1"/>
    <mergeCell ref="B2:C2"/>
    <mergeCell ref="E2:G2"/>
    <mergeCell ref="J2:N2"/>
    <mergeCell ref="B3:G3"/>
    <mergeCell ref="I3:N3"/>
  </mergeCells>
  <phoneticPr fontId="36" type="noConversion"/>
  <pageMargins left="0.75138888888888899" right="0.75138888888888899" top="1" bottom="1" header="0.5" footer="0.5"/>
  <pageSetup paperSize="9" scale="7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="110" zoomScaleNormal="110" workbookViewId="0">
      <selection activeCell="A11" sqref="A11:K11"/>
    </sheetView>
  </sheetViews>
  <sheetFormatPr defaultColWidth="10.125" defaultRowHeight="14.25" x14ac:dyDescent="0.15"/>
  <cols>
    <col min="1" max="1" width="9.625" style="44" customWidth="1"/>
    <col min="2" max="2" width="11.125" style="44" customWidth="1"/>
    <col min="3" max="3" width="9.125" style="44" customWidth="1"/>
    <col min="4" max="4" width="9.5" style="44" customWidth="1"/>
    <col min="5" max="5" width="10.625" style="44" customWidth="1"/>
    <col min="6" max="6" width="10.375" style="44" customWidth="1"/>
    <col min="7" max="7" width="9.5" style="44" customWidth="1"/>
    <col min="8" max="8" width="9.125" style="44" customWidth="1"/>
    <col min="9" max="9" width="8.125" style="44" customWidth="1"/>
    <col min="10" max="10" width="10.5" style="44" customWidth="1"/>
    <col min="11" max="11" width="12.125" style="44" customWidth="1"/>
    <col min="12" max="16384" width="10.125" style="44"/>
  </cols>
  <sheetData>
    <row r="1" spans="1:11" ht="25.5" x14ac:dyDescent="0.15">
      <c r="A1" s="303" t="s">
        <v>243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x14ac:dyDescent="0.15">
      <c r="A2" s="45" t="s">
        <v>53</v>
      </c>
      <c r="B2" s="304" t="s">
        <v>54</v>
      </c>
      <c r="C2" s="304"/>
      <c r="D2" s="46" t="s">
        <v>62</v>
      </c>
      <c r="E2" s="152" t="s">
        <v>417</v>
      </c>
      <c r="F2" s="47" t="s">
        <v>244</v>
      </c>
      <c r="G2" s="305" t="s">
        <v>418</v>
      </c>
      <c r="H2" s="306"/>
      <c r="I2" s="64" t="s">
        <v>57</v>
      </c>
      <c r="J2" s="306" t="s">
        <v>245</v>
      </c>
      <c r="K2" s="307"/>
    </row>
    <row r="3" spans="1:11" x14ac:dyDescent="0.15">
      <c r="A3" s="48" t="s">
        <v>75</v>
      </c>
      <c r="B3" s="254">
        <v>50</v>
      </c>
      <c r="C3" s="254"/>
      <c r="D3" s="50" t="s">
        <v>246</v>
      </c>
      <c r="E3" s="308">
        <v>45653</v>
      </c>
      <c r="F3" s="308"/>
      <c r="G3" s="308"/>
      <c r="H3" s="278" t="s">
        <v>247</v>
      </c>
      <c r="I3" s="278"/>
      <c r="J3" s="278"/>
      <c r="K3" s="279"/>
    </row>
    <row r="4" spans="1:11" x14ac:dyDescent="0.15">
      <c r="A4" s="51" t="s">
        <v>72</v>
      </c>
      <c r="B4" s="52">
        <v>1</v>
      </c>
      <c r="C4" s="52">
        <v>5</v>
      </c>
      <c r="D4" s="53" t="s">
        <v>248</v>
      </c>
      <c r="E4" s="309" t="s">
        <v>465</v>
      </c>
      <c r="F4" s="309"/>
      <c r="G4" s="309"/>
      <c r="H4" s="219" t="s">
        <v>249</v>
      </c>
      <c r="I4" s="219"/>
      <c r="J4" s="62" t="s">
        <v>66</v>
      </c>
      <c r="K4" s="67" t="s">
        <v>67</v>
      </c>
    </row>
    <row r="5" spans="1:11" x14ac:dyDescent="0.15">
      <c r="A5" s="51" t="s">
        <v>250</v>
      </c>
      <c r="B5" s="254">
        <v>1</v>
      </c>
      <c r="C5" s="254"/>
      <c r="D5" s="50" t="s">
        <v>251</v>
      </c>
      <c r="E5" s="50" t="s">
        <v>252</v>
      </c>
      <c r="F5" s="50" t="s">
        <v>253</v>
      </c>
      <c r="G5" s="50" t="s">
        <v>254</v>
      </c>
      <c r="H5" s="219" t="s">
        <v>255</v>
      </c>
      <c r="I5" s="219"/>
      <c r="J5" s="62" t="s">
        <v>66</v>
      </c>
      <c r="K5" s="67" t="s">
        <v>67</v>
      </c>
    </row>
    <row r="6" spans="1:11" x14ac:dyDescent="0.15">
      <c r="A6" s="54" t="s">
        <v>256</v>
      </c>
      <c r="B6" s="310">
        <v>50</v>
      </c>
      <c r="C6" s="310"/>
      <c r="D6" s="55" t="s">
        <v>257</v>
      </c>
      <c r="E6" s="56"/>
      <c r="F6" s="57">
        <v>50</v>
      </c>
      <c r="G6" s="55"/>
      <c r="H6" s="311" t="s">
        <v>258</v>
      </c>
      <c r="I6" s="311"/>
      <c r="J6" s="57" t="s">
        <v>66</v>
      </c>
      <c r="K6" s="68" t="s">
        <v>67</v>
      </c>
    </row>
    <row r="7" spans="1:11" x14ac:dyDescent="0.15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 x14ac:dyDescent="0.15">
      <c r="A8" s="61" t="s">
        <v>259</v>
      </c>
      <c r="B8" s="47" t="s">
        <v>260</v>
      </c>
      <c r="C8" s="47" t="s">
        <v>261</v>
      </c>
      <c r="D8" s="47" t="s">
        <v>262</v>
      </c>
      <c r="E8" s="47" t="s">
        <v>263</v>
      </c>
      <c r="F8" s="47" t="s">
        <v>264</v>
      </c>
      <c r="G8" s="312" t="s">
        <v>464</v>
      </c>
      <c r="H8" s="313"/>
      <c r="I8" s="313"/>
      <c r="J8" s="313"/>
      <c r="K8" s="314"/>
    </row>
    <row r="9" spans="1:11" x14ac:dyDescent="0.15">
      <c r="A9" s="218" t="s">
        <v>265</v>
      </c>
      <c r="B9" s="219"/>
      <c r="C9" s="62" t="s">
        <v>66</v>
      </c>
      <c r="D9" s="62" t="s">
        <v>67</v>
      </c>
      <c r="E9" s="50" t="s">
        <v>266</v>
      </c>
      <c r="F9" s="63" t="s">
        <v>267</v>
      </c>
      <c r="G9" s="315"/>
      <c r="H9" s="316"/>
      <c r="I9" s="316"/>
      <c r="J9" s="316"/>
      <c r="K9" s="317"/>
    </row>
    <row r="10" spans="1:11" x14ac:dyDescent="0.15">
      <c r="A10" s="218" t="s">
        <v>268</v>
      </c>
      <c r="B10" s="219"/>
      <c r="C10" s="62" t="s">
        <v>66</v>
      </c>
      <c r="D10" s="62" t="s">
        <v>67</v>
      </c>
      <c r="E10" s="50" t="s">
        <v>269</v>
      </c>
      <c r="F10" s="63" t="s">
        <v>270</v>
      </c>
      <c r="G10" s="315"/>
      <c r="H10" s="316"/>
      <c r="I10" s="316"/>
      <c r="J10" s="316"/>
      <c r="K10" s="317"/>
    </row>
    <row r="11" spans="1:11" x14ac:dyDescent="0.15">
      <c r="A11" s="287" t="s">
        <v>205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9"/>
    </row>
    <row r="12" spans="1:11" x14ac:dyDescent="0.15">
      <c r="A12" s="48" t="s">
        <v>89</v>
      </c>
      <c r="B12" s="62" t="s">
        <v>85</v>
      </c>
      <c r="C12" s="62" t="s">
        <v>86</v>
      </c>
      <c r="D12" s="63"/>
      <c r="E12" s="50" t="s">
        <v>87</v>
      </c>
      <c r="F12" s="62" t="s">
        <v>85</v>
      </c>
      <c r="G12" s="62" t="s">
        <v>86</v>
      </c>
      <c r="H12" s="62"/>
      <c r="I12" s="50" t="s">
        <v>271</v>
      </c>
      <c r="J12" s="62" t="s">
        <v>85</v>
      </c>
      <c r="K12" s="67" t="s">
        <v>86</v>
      </c>
    </row>
    <row r="13" spans="1:11" x14ac:dyDescent="0.15">
      <c r="A13" s="48" t="s">
        <v>92</v>
      </c>
      <c r="B13" s="62" t="s">
        <v>85</v>
      </c>
      <c r="C13" s="62" t="s">
        <v>86</v>
      </c>
      <c r="D13" s="63"/>
      <c r="E13" s="50" t="s">
        <v>97</v>
      </c>
      <c r="F13" s="62" t="s">
        <v>85</v>
      </c>
      <c r="G13" s="62" t="s">
        <v>86</v>
      </c>
      <c r="H13" s="62"/>
      <c r="I13" s="50" t="s">
        <v>272</v>
      </c>
      <c r="J13" s="62" t="s">
        <v>85</v>
      </c>
      <c r="K13" s="67" t="s">
        <v>86</v>
      </c>
    </row>
    <row r="14" spans="1:11" x14ac:dyDescent="0.15">
      <c r="A14" s="54" t="s">
        <v>273</v>
      </c>
      <c r="B14" s="57" t="s">
        <v>85</v>
      </c>
      <c r="C14" s="57" t="s">
        <v>86</v>
      </c>
      <c r="D14" s="56"/>
      <c r="E14" s="55" t="s">
        <v>274</v>
      </c>
      <c r="F14" s="57" t="s">
        <v>85</v>
      </c>
      <c r="G14" s="57" t="s">
        <v>86</v>
      </c>
      <c r="H14" s="57"/>
      <c r="I14" s="55" t="s">
        <v>275</v>
      </c>
      <c r="J14" s="57" t="s">
        <v>85</v>
      </c>
      <c r="K14" s="68" t="s">
        <v>86</v>
      </c>
    </row>
    <row r="15" spans="1:11" x14ac:dyDescent="0.15">
      <c r="A15" s="58"/>
      <c r="B15" s="60"/>
      <c r="C15" s="60"/>
      <c r="D15" s="59"/>
      <c r="E15" s="58"/>
      <c r="F15" s="60"/>
      <c r="G15" s="60"/>
      <c r="H15" s="60"/>
      <c r="I15" s="58"/>
      <c r="J15" s="60"/>
      <c r="K15" s="60"/>
    </row>
    <row r="16" spans="1:11" x14ac:dyDescent="0.15">
      <c r="A16" s="277" t="s">
        <v>276</v>
      </c>
      <c r="B16" s="264"/>
      <c r="C16" s="264"/>
      <c r="D16" s="264"/>
      <c r="E16" s="264"/>
      <c r="F16" s="264"/>
      <c r="G16" s="264"/>
      <c r="H16" s="264"/>
      <c r="I16" s="264"/>
      <c r="J16" s="264"/>
      <c r="K16" s="265"/>
    </row>
    <row r="17" spans="1:11" x14ac:dyDescent="0.15">
      <c r="A17" s="218" t="s">
        <v>277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83"/>
    </row>
    <row r="18" spans="1:11" x14ac:dyDescent="0.15">
      <c r="A18" s="218" t="s">
        <v>278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83"/>
    </row>
    <row r="19" spans="1:11" x14ac:dyDescent="0.15">
      <c r="A19" s="318" t="s">
        <v>462</v>
      </c>
      <c r="B19" s="319"/>
      <c r="C19" s="319"/>
      <c r="D19" s="319"/>
      <c r="E19" s="319"/>
      <c r="F19" s="319"/>
      <c r="G19" s="319"/>
      <c r="H19" s="319"/>
      <c r="I19" s="319"/>
      <c r="J19" s="319"/>
      <c r="K19" s="320"/>
    </row>
    <row r="20" spans="1:11" x14ac:dyDescent="0.15">
      <c r="A20" s="266"/>
      <c r="B20" s="267"/>
      <c r="C20" s="267"/>
      <c r="D20" s="267"/>
      <c r="E20" s="267"/>
      <c r="F20" s="267"/>
      <c r="G20" s="267"/>
      <c r="H20" s="267"/>
      <c r="I20" s="267"/>
      <c r="J20" s="267"/>
      <c r="K20" s="321"/>
    </row>
    <row r="21" spans="1:11" x14ac:dyDescent="0.15">
      <c r="A21" s="266"/>
      <c r="B21" s="267"/>
      <c r="C21" s="267"/>
      <c r="D21" s="267"/>
      <c r="E21" s="267"/>
      <c r="F21" s="267"/>
      <c r="G21" s="267"/>
      <c r="H21" s="267"/>
      <c r="I21" s="267"/>
      <c r="J21" s="267"/>
      <c r="K21" s="321"/>
    </row>
    <row r="22" spans="1:11" x14ac:dyDescent="0.15">
      <c r="A22" s="266"/>
      <c r="B22" s="267"/>
      <c r="C22" s="267"/>
      <c r="D22" s="267"/>
      <c r="E22" s="267"/>
      <c r="F22" s="267"/>
      <c r="G22" s="267"/>
      <c r="H22" s="267"/>
      <c r="I22" s="267"/>
      <c r="J22" s="267"/>
      <c r="K22" s="321"/>
    </row>
    <row r="23" spans="1:11" x14ac:dyDescent="0.15">
      <c r="A23" s="322"/>
      <c r="B23" s="323"/>
      <c r="C23" s="323"/>
      <c r="D23" s="323"/>
      <c r="E23" s="323"/>
      <c r="F23" s="323"/>
      <c r="G23" s="323"/>
      <c r="H23" s="323"/>
      <c r="I23" s="323"/>
      <c r="J23" s="323"/>
      <c r="K23" s="324"/>
    </row>
    <row r="24" spans="1:11" x14ac:dyDescent="0.15">
      <c r="A24" s="218" t="s">
        <v>124</v>
      </c>
      <c r="B24" s="219"/>
      <c r="C24" s="62" t="s">
        <v>66</v>
      </c>
      <c r="D24" s="62" t="s">
        <v>67</v>
      </c>
      <c r="E24" s="278"/>
      <c r="F24" s="278"/>
      <c r="G24" s="278"/>
      <c r="H24" s="278"/>
      <c r="I24" s="278"/>
      <c r="J24" s="278"/>
      <c r="K24" s="279"/>
    </row>
    <row r="25" spans="1:11" x14ac:dyDescent="0.15">
      <c r="A25" s="65" t="s">
        <v>279</v>
      </c>
      <c r="B25" s="325"/>
      <c r="C25" s="325"/>
      <c r="D25" s="325"/>
      <c r="E25" s="325"/>
      <c r="F25" s="325"/>
      <c r="G25" s="325"/>
      <c r="H25" s="325"/>
      <c r="I25" s="325"/>
      <c r="J25" s="325"/>
      <c r="K25" s="326"/>
    </row>
    <row r="26" spans="1:11" x14ac:dyDescent="0.15">
      <c r="A26" s="327"/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spans="1:11" x14ac:dyDescent="0.15">
      <c r="A27" s="328" t="s">
        <v>280</v>
      </c>
      <c r="B27" s="313"/>
      <c r="C27" s="313"/>
      <c r="D27" s="313"/>
      <c r="E27" s="313"/>
      <c r="F27" s="313"/>
      <c r="G27" s="313"/>
      <c r="H27" s="313"/>
      <c r="I27" s="313"/>
      <c r="J27" s="313"/>
      <c r="K27" s="314"/>
    </row>
    <row r="28" spans="1:11" x14ac:dyDescent="0.15">
      <c r="A28" s="329" t="s">
        <v>281</v>
      </c>
      <c r="B28" s="330"/>
      <c r="C28" s="330"/>
      <c r="D28" s="330"/>
      <c r="E28" s="330"/>
      <c r="F28" s="330"/>
      <c r="G28" s="330"/>
      <c r="H28" s="330"/>
      <c r="I28" s="330"/>
      <c r="J28" s="330"/>
      <c r="K28" s="331"/>
    </row>
    <row r="29" spans="1:11" x14ac:dyDescent="0.15">
      <c r="A29" s="329" t="s">
        <v>282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31"/>
    </row>
    <row r="30" spans="1:11" x14ac:dyDescent="0.15">
      <c r="A30" s="329" t="s">
        <v>283</v>
      </c>
      <c r="B30" s="330"/>
      <c r="C30" s="330"/>
      <c r="D30" s="330"/>
      <c r="E30" s="330"/>
      <c r="F30" s="330"/>
      <c r="G30" s="330"/>
      <c r="H30" s="330"/>
      <c r="I30" s="330"/>
      <c r="J30" s="330"/>
      <c r="K30" s="331"/>
    </row>
    <row r="31" spans="1:11" x14ac:dyDescent="0.15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31"/>
    </row>
    <row r="32" spans="1:11" x14ac:dyDescent="0.15">
      <c r="A32" s="329"/>
      <c r="B32" s="330"/>
      <c r="C32" s="330"/>
      <c r="D32" s="330"/>
      <c r="E32" s="330"/>
      <c r="F32" s="330"/>
      <c r="G32" s="330"/>
      <c r="H32" s="330"/>
      <c r="I32" s="330"/>
      <c r="J32" s="330"/>
      <c r="K32" s="331"/>
    </row>
    <row r="33" spans="1:11" ht="23.1" customHeight="1" x14ac:dyDescent="0.15">
      <c r="A33" s="329"/>
      <c r="B33" s="330"/>
      <c r="C33" s="330"/>
      <c r="D33" s="330"/>
      <c r="E33" s="330"/>
      <c r="F33" s="330"/>
      <c r="G33" s="330"/>
      <c r="H33" s="330"/>
      <c r="I33" s="330"/>
      <c r="J33" s="330"/>
      <c r="K33" s="331"/>
    </row>
    <row r="34" spans="1:11" ht="23.1" customHeight="1" x14ac:dyDescent="0.15">
      <c r="A34" s="266"/>
      <c r="B34" s="267"/>
      <c r="C34" s="267"/>
      <c r="D34" s="267"/>
      <c r="E34" s="267"/>
      <c r="F34" s="267"/>
      <c r="G34" s="267"/>
      <c r="H34" s="267"/>
      <c r="I34" s="267"/>
      <c r="J34" s="267"/>
      <c r="K34" s="321"/>
    </row>
    <row r="35" spans="1:11" ht="23.1" customHeight="1" x14ac:dyDescent="0.15">
      <c r="A35" s="332"/>
      <c r="B35" s="267"/>
      <c r="C35" s="267"/>
      <c r="D35" s="267"/>
      <c r="E35" s="267"/>
      <c r="F35" s="267"/>
      <c r="G35" s="267"/>
      <c r="H35" s="267"/>
      <c r="I35" s="267"/>
      <c r="J35" s="267"/>
      <c r="K35" s="321"/>
    </row>
    <row r="36" spans="1:11" ht="23.1" customHeight="1" x14ac:dyDescent="0.15">
      <c r="A36" s="333"/>
      <c r="B36" s="334"/>
      <c r="C36" s="334"/>
      <c r="D36" s="334"/>
      <c r="E36" s="334"/>
      <c r="F36" s="334"/>
      <c r="G36" s="334"/>
      <c r="H36" s="334"/>
      <c r="I36" s="334"/>
      <c r="J36" s="334"/>
      <c r="K36" s="335"/>
    </row>
    <row r="37" spans="1:11" ht="18.75" customHeight="1" x14ac:dyDescent="0.15">
      <c r="A37" s="336" t="s">
        <v>284</v>
      </c>
      <c r="B37" s="337"/>
      <c r="C37" s="337"/>
      <c r="D37" s="337"/>
      <c r="E37" s="337"/>
      <c r="F37" s="337"/>
      <c r="G37" s="337"/>
      <c r="H37" s="337"/>
      <c r="I37" s="337"/>
      <c r="J37" s="337"/>
      <c r="K37" s="338"/>
    </row>
    <row r="38" spans="1:11" ht="18.75" customHeight="1" x14ac:dyDescent="0.15">
      <c r="A38" s="218" t="s">
        <v>285</v>
      </c>
      <c r="B38" s="219"/>
      <c r="C38" s="219"/>
      <c r="D38" s="278" t="s">
        <v>286</v>
      </c>
      <c r="E38" s="278"/>
      <c r="F38" s="270" t="s">
        <v>287</v>
      </c>
      <c r="G38" s="339"/>
      <c r="H38" s="219" t="s">
        <v>288</v>
      </c>
      <c r="I38" s="219"/>
      <c r="J38" s="219" t="s">
        <v>289</v>
      </c>
      <c r="K38" s="283"/>
    </row>
    <row r="39" spans="1:11" ht="18.75" customHeight="1" x14ac:dyDescent="0.15">
      <c r="A39" s="51" t="s">
        <v>125</v>
      </c>
      <c r="B39" s="219" t="s">
        <v>290</v>
      </c>
      <c r="C39" s="219"/>
      <c r="D39" s="219"/>
      <c r="E39" s="219"/>
      <c r="F39" s="219"/>
      <c r="G39" s="219"/>
      <c r="H39" s="219"/>
      <c r="I39" s="219"/>
      <c r="J39" s="219"/>
      <c r="K39" s="283"/>
    </row>
    <row r="40" spans="1:11" ht="30.95" customHeight="1" x14ac:dyDescent="0.15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83"/>
    </row>
    <row r="41" spans="1:11" ht="18.75" customHeight="1" x14ac:dyDescent="0.15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83"/>
    </row>
    <row r="42" spans="1:11" ht="32.1" customHeight="1" x14ac:dyDescent="0.15">
      <c r="A42" s="54" t="s">
        <v>137</v>
      </c>
      <c r="B42" s="340" t="s">
        <v>291</v>
      </c>
      <c r="C42" s="340"/>
      <c r="D42" s="55" t="s">
        <v>292</v>
      </c>
      <c r="E42" s="56" t="s">
        <v>293</v>
      </c>
      <c r="F42" s="55" t="s">
        <v>141</v>
      </c>
      <c r="G42" s="66">
        <v>45653</v>
      </c>
      <c r="H42" s="341" t="s">
        <v>142</v>
      </c>
      <c r="I42" s="341"/>
      <c r="J42" s="342" t="s">
        <v>438</v>
      </c>
      <c r="K42" s="34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7"/>
  <sheetViews>
    <sheetView zoomScale="80" zoomScaleNormal="80" workbookViewId="0">
      <selection activeCell="O16" sqref="O16"/>
    </sheetView>
  </sheetViews>
  <sheetFormatPr defaultColWidth="9" defaultRowHeight="26.1" customHeight="1" x14ac:dyDescent="0.15"/>
  <cols>
    <col min="1" max="1" width="17.125" style="26" customWidth="1"/>
    <col min="2" max="2" width="7.75" style="26" customWidth="1"/>
    <col min="3" max="7" width="9.375" style="26" customWidth="1"/>
    <col min="8" max="8" width="1.375" style="26" customWidth="1"/>
    <col min="9" max="9" width="20.75" style="26" customWidth="1"/>
    <col min="10" max="10" width="15.125" style="26" customWidth="1"/>
    <col min="11" max="11" width="16" style="26" customWidth="1"/>
    <col min="12" max="13" width="14.625" style="26" customWidth="1"/>
    <col min="14" max="14" width="13.375" style="26" customWidth="1"/>
    <col min="15" max="16384" width="9" style="26"/>
  </cols>
  <sheetData>
    <row r="1" spans="1:14" ht="30" customHeight="1" x14ac:dyDescent="0.15">
      <c r="A1" s="240" t="s">
        <v>146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s="25" customFormat="1" ht="24.95" customHeight="1" x14ac:dyDescent="0.15">
      <c r="A2" s="27" t="s">
        <v>62</v>
      </c>
      <c r="B2" s="344" t="s">
        <v>417</v>
      </c>
      <c r="C2" s="243"/>
      <c r="D2" s="28" t="s">
        <v>147</v>
      </c>
      <c r="E2" s="345" t="s">
        <v>418</v>
      </c>
      <c r="F2" s="244"/>
      <c r="G2" s="244"/>
      <c r="H2" s="250"/>
      <c r="I2" s="40" t="s">
        <v>57</v>
      </c>
      <c r="J2" s="346" t="s">
        <v>419</v>
      </c>
      <c r="K2" s="246"/>
      <c r="L2" s="246"/>
      <c r="M2" s="246"/>
      <c r="N2" s="247"/>
    </row>
    <row r="3" spans="1:14" s="25" customFormat="1" ht="23.1" customHeight="1" x14ac:dyDescent="0.15">
      <c r="A3" s="249" t="s">
        <v>149</v>
      </c>
      <c r="B3" s="248" t="s">
        <v>150</v>
      </c>
      <c r="C3" s="249"/>
      <c r="D3" s="249"/>
      <c r="E3" s="249"/>
      <c r="F3" s="249"/>
      <c r="G3" s="249"/>
      <c r="H3" s="251"/>
      <c r="I3" s="248" t="s">
        <v>151</v>
      </c>
      <c r="J3" s="249"/>
      <c r="K3" s="249"/>
      <c r="L3" s="249"/>
      <c r="M3" s="249"/>
      <c r="N3" s="249"/>
    </row>
    <row r="4" spans="1:14" s="25" customFormat="1" ht="23.1" customHeight="1" x14ac:dyDescent="0.15">
      <c r="A4" s="249"/>
      <c r="B4" s="29" t="s">
        <v>439</v>
      </c>
      <c r="C4" s="30" t="s">
        <v>440</v>
      </c>
      <c r="D4" s="30" t="s">
        <v>441</v>
      </c>
      <c r="E4" s="29" t="s">
        <v>442</v>
      </c>
      <c r="F4" s="30" t="s">
        <v>443</v>
      </c>
      <c r="G4" s="30" t="s">
        <v>444</v>
      </c>
      <c r="H4" s="251"/>
      <c r="I4" s="158" t="s">
        <v>454</v>
      </c>
      <c r="J4" s="30" t="s">
        <v>111</v>
      </c>
      <c r="K4" s="30" t="s">
        <v>112</v>
      </c>
      <c r="L4" s="30" t="s">
        <v>113</v>
      </c>
      <c r="M4" s="30" t="s">
        <v>114</v>
      </c>
      <c r="N4" s="30" t="s">
        <v>115</v>
      </c>
    </row>
    <row r="5" spans="1:14" s="25" customFormat="1" ht="23.1" customHeight="1" x14ac:dyDescent="0.15">
      <c r="A5" s="249"/>
      <c r="B5" s="41" t="s">
        <v>445</v>
      </c>
      <c r="C5" s="42" t="s">
        <v>446</v>
      </c>
      <c r="D5" s="42" t="s">
        <v>447</v>
      </c>
      <c r="E5" s="41" t="s">
        <v>448</v>
      </c>
      <c r="F5" s="42" t="s">
        <v>449</v>
      </c>
      <c r="G5" s="42" t="s">
        <v>450</v>
      </c>
      <c r="H5" s="251"/>
      <c r="I5" s="41" t="s">
        <v>445</v>
      </c>
      <c r="J5" s="42" t="s">
        <v>446</v>
      </c>
      <c r="K5" s="42" t="s">
        <v>447</v>
      </c>
      <c r="L5" s="41" t="s">
        <v>448</v>
      </c>
      <c r="M5" s="42" t="s">
        <v>449</v>
      </c>
      <c r="N5" s="42" t="s">
        <v>450</v>
      </c>
    </row>
    <row r="6" spans="1:14" s="25" customFormat="1" ht="21" customHeight="1" x14ac:dyDescent="0.35">
      <c r="A6" s="153" t="s">
        <v>420</v>
      </c>
      <c r="B6" s="29">
        <f>C6-2</f>
        <v>60</v>
      </c>
      <c r="C6" s="30">
        <v>62</v>
      </c>
      <c r="D6" s="30">
        <f>C6+2</f>
        <v>64</v>
      </c>
      <c r="E6" s="29">
        <f>D6+2</f>
        <v>66</v>
      </c>
      <c r="F6" s="30">
        <f>E6+1</f>
        <v>67</v>
      </c>
      <c r="G6" s="30">
        <f>F6+1</f>
        <v>68</v>
      </c>
      <c r="H6" s="251"/>
      <c r="I6" s="159" t="s">
        <v>456</v>
      </c>
      <c r="J6" s="159" t="s">
        <v>456</v>
      </c>
      <c r="K6" s="159" t="s">
        <v>456</v>
      </c>
      <c r="L6" s="159" t="s">
        <v>463</v>
      </c>
      <c r="M6" s="159" t="s">
        <v>456</v>
      </c>
      <c r="N6" s="159"/>
    </row>
    <row r="7" spans="1:14" s="25" customFormat="1" ht="21" customHeight="1" x14ac:dyDescent="0.35">
      <c r="A7" s="153" t="s">
        <v>421</v>
      </c>
      <c r="B7" s="41">
        <f>C7-2</f>
        <v>62</v>
      </c>
      <c r="C7" s="42">
        <v>64</v>
      </c>
      <c r="D7" s="42">
        <f>C7+2</f>
        <v>66</v>
      </c>
      <c r="E7" s="41">
        <f>D7+2</f>
        <v>68</v>
      </c>
      <c r="F7" s="42">
        <f>E7+1</f>
        <v>69</v>
      </c>
      <c r="G7" s="42">
        <f>F7+1</f>
        <v>70</v>
      </c>
      <c r="H7" s="251"/>
      <c r="I7" s="159" t="s">
        <v>457</v>
      </c>
      <c r="J7" s="159" t="s">
        <v>458</v>
      </c>
      <c r="K7" s="159" t="s">
        <v>457</v>
      </c>
      <c r="L7" s="159" t="s">
        <v>461</v>
      </c>
      <c r="M7" s="159" t="s">
        <v>457</v>
      </c>
      <c r="N7" s="159"/>
    </row>
    <row r="8" spans="1:14" s="25" customFormat="1" ht="21" customHeight="1" x14ac:dyDescent="0.35">
      <c r="A8" s="153" t="s">
        <v>422</v>
      </c>
      <c r="B8" s="29">
        <f t="shared" ref="B8:B11" si="0">C8-4</f>
        <v>94</v>
      </c>
      <c r="C8" s="30" t="s">
        <v>451</v>
      </c>
      <c r="D8" s="30">
        <f>C8+4</f>
        <v>102</v>
      </c>
      <c r="E8" s="29">
        <f>D8+4</f>
        <v>106</v>
      </c>
      <c r="F8" s="30">
        <f>E8+6</f>
        <v>112</v>
      </c>
      <c r="G8" s="30">
        <f>F8+6</f>
        <v>118</v>
      </c>
      <c r="H8" s="251"/>
      <c r="I8" s="159" t="s">
        <v>456</v>
      </c>
      <c r="J8" s="159" t="s">
        <v>456</v>
      </c>
      <c r="K8" s="159" t="s">
        <v>456</v>
      </c>
      <c r="L8" s="159" t="s">
        <v>455</v>
      </c>
      <c r="M8" s="159" t="s">
        <v>455</v>
      </c>
      <c r="N8" s="159"/>
    </row>
    <row r="9" spans="1:14" s="25" customFormat="1" ht="21" customHeight="1" x14ac:dyDescent="0.35">
      <c r="A9" s="153" t="s">
        <v>423</v>
      </c>
      <c r="B9" s="41">
        <f t="shared" si="0"/>
        <v>87</v>
      </c>
      <c r="C9" s="42" t="s">
        <v>452</v>
      </c>
      <c r="D9" s="42">
        <f>C9+4</f>
        <v>95</v>
      </c>
      <c r="E9" s="41">
        <f>D9+5</f>
        <v>100</v>
      </c>
      <c r="F9" s="42">
        <f>E9+6</f>
        <v>106</v>
      </c>
      <c r="G9" s="42">
        <f>F9+7</f>
        <v>113</v>
      </c>
      <c r="H9" s="251"/>
      <c r="I9" s="159" t="s">
        <v>456</v>
      </c>
      <c r="J9" s="159" t="s">
        <v>459</v>
      </c>
      <c r="K9" s="159" t="s">
        <v>456</v>
      </c>
      <c r="L9" s="159" t="s">
        <v>456</v>
      </c>
      <c r="M9" s="159" t="s">
        <v>463</v>
      </c>
      <c r="N9" s="159"/>
    </row>
    <row r="10" spans="1:14" s="25" customFormat="1" ht="21" customHeight="1" x14ac:dyDescent="0.35">
      <c r="A10" s="153" t="s">
        <v>424</v>
      </c>
      <c r="B10" s="29">
        <f t="shared" si="0"/>
        <v>97</v>
      </c>
      <c r="C10" s="30" t="s">
        <v>453</v>
      </c>
      <c r="D10" s="30">
        <f>C10+4</f>
        <v>105</v>
      </c>
      <c r="E10" s="29">
        <f>D10+5</f>
        <v>110</v>
      </c>
      <c r="F10" s="30">
        <f>E10+6</f>
        <v>116</v>
      </c>
      <c r="G10" s="30">
        <f>F10+7</f>
        <v>123</v>
      </c>
      <c r="H10" s="251"/>
      <c r="I10" s="159" t="s">
        <v>461</v>
      </c>
      <c r="J10" s="159" t="s">
        <v>461</v>
      </c>
      <c r="K10" s="159" t="s">
        <v>461</v>
      </c>
      <c r="L10" s="159" t="s">
        <v>460</v>
      </c>
      <c r="M10" s="159" t="s">
        <v>460</v>
      </c>
      <c r="N10" s="159"/>
    </row>
    <row r="11" spans="1:14" s="25" customFormat="1" ht="21" customHeight="1" x14ac:dyDescent="0.35">
      <c r="A11" s="153" t="s">
        <v>425</v>
      </c>
      <c r="B11" s="41">
        <f t="shared" si="0"/>
        <v>94</v>
      </c>
      <c r="C11" s="42" t="s">
        <v>451</v>
      </c>
      <c r="D11" s="42">
        <f>C11+4</f>
        <v>102</v>
      </c>
      <c r="E11" s="41">
        <f>D11+5</f>
        <v>107</v>
      </c>
      <c r="F11" s="42">
        <f>E11+6</f>
        <v>113</v>
      </c>
      <c r="G11" s="42">
        <f>F11+7</f>
        <v>120</v>
      </c>
      <c r="H11" s="251"/>
      <c r="I11" s="159" t="s">
        <v>461</v>
      </c>
      <c r="J11" s="159" t="s">
        <v>461</v>
      </c>
      <c r="K11" s="159" t="s">
        <v>461</v>
      </c>
      <c r="L11" s="159" t="s">
        <v>460</v>
      </c>
      <c r="M11" s="159" t="s">
        <v>460</v>
      </c>
      <c r="N11" s="159"/>
    </row>
    <row r="12" spans="1:14" s="25" customFormat="1" ht="21" customHeight="1" x14ac:dyDescent="0.35">
      <c r="A12" s="154" t="s">
        <v>171</v>
      </c>
      <c r="B12" s="29">
        <f>C12-1</f>
        <v>37</v>
      </c>
      <c r="C12" s="30">
        <v>38</v>
      </c>
      <c r="D12" s="30">
        <f t="shared" ref="D12" si="1">C12+1</f>
        <v>39</v>
      </c>
      <c r="E12" s="29">
        <f>D12+1</f>
        <v>40</v>
      </c>
      <c r="F12" s="30">
        <f t="shared" ref="F12" si="2">E12+1.2</f>
        <v>41.2</v>
      </c>
      <c r="G12" s="30">
        <f>F12+1.2</f>
        <v>42.400000000000006</v>
      </c>
      <c r="H12" s="251"/>
      <c r="I12" s="159" t="s">
        <v>461</v>
      </c>
      <c r="J12" s="159" t="s">
        <v>461</v>
      </c>
      <c r="K12" s="159" t="s">
        <v>461</v>
      </c>
      <c r="L12" s="159" t="s">
        <v>460</v>
      </c>
      <c r="M12" s="159" t="s">
        <v>460</v>
      </c>
      <c r="N12" s="159"/>
    </row>
    <row r="13" spans="1:14" s="25" customFormat="1" ht="21" customHeight="1" x14ac:dyDescent="0.35">
      <c r="A13" s="154" t="s">
        <v>184</v>
      </c>
      <c r="B13" s="41">
        <f>C13-1</f>
        <v>58</v>
      </c>
      <c r="C13" s="42">
        <v>59</v>
      </c>
      <c r="D13" s="42">
        <f>C13+1</f>
        <v>60</v>
      </c>
      <c r="E13" s="41">
        <f>D13+1</f>
        <v>61</v>
      </c>
      <c r="F13" s="42">
        <f>E13+0.5</f>
        <v>61.5</v>
      </c>
      <c r="G13" s="42">
        <f>F13+0.5</f>
        <v>62</v>
      </c>
      <c r="H13" s="251"/>
      <c r="I13" s="159" t="s">
        <v>461</v>
      </c>
      <c r="J13" s="159" t="s">
        <v>461</v>
      </c>
      <c r="K13" s="159" t="s">
        <v>461</v>
      </c>
      <c r="L13" s="159" t="s">
        <v>460</v>
      </c>
      <c r="M13" s="159" t="s">
        <v>460</v>
      </c>
      <c r="N13" s="159"/>
    </row>
    <row r="14" spans="1:14" s="25" customFormat="1" ht="21" customHeight="1" x14ac:dyDescent="0.35">
      <c r="A14" s="154" t="s">
        <v>426</v>
      </c>
      <c r="B14" s="29">
        <f t="shared" ref="B14:G14" si="3">B12/2+B13</f>
        <v>76.5</v>
      </c>
      <c r="C14" s="30">
        <f t="shared" si="3"/>
        <v>78</v>
      </c>
      <c r="D14" s="30">
        <f t="shared" si="3"/>
        <v>79.5</v>
      </c>
      <c r="E14" s="29">
        <f t="shared" si="3"/>
        <v>81</v>
      </c>
      <c r="F14" s="30">
        <f t="shared" si="3"/>
        <v>82.1</v>
      </c>
      <c r="G14" s="30">
        <f t="shared" si="3"/>
        <v>83.2</v>
      </c>
      <c r="H14" s="251"/>
      <c r="I14" s="159" t="s">
        <v>456</v>
      </c>
      <c r="J14" s="159" t="s">
        <v>456</v>
      </c>
      <c r="K14" s="159" t="s">
        <v>456</v>
      </c>
      <c r="L14" s="159" t="s">
        <v>455</v>
      </c>
      <c r="M14" s="159" t="s">
        <v>455</v>
      </c>
      <c r="N14" s="159"/>
    </row>
    <row r="15" spans="1:14" s="25" customFormat="1" ht="21" customHeight="1" x14ac:dyDescent="0.15">
      <c r="A15" s="155" t="s">
        <v>427</v>
      </c>
      <c r="B15" s="41">
        <f>C15-0.8</f>
        <v>18.7</v>
      </c>
      <c r="C15" s="42">
        <v>19.5</v>
      </c>
      <c r="D15" s="42">
        <f>C15+0.8</f>
        <v>20.3</v>
      </c>
      <c r="E15" s="41">
        <f>D15+0.8</f>
        <v>21.1</v>
      </c>
      <c r="F15" s="42">
        <f>E15+1.3</f>
        <v>22.400000000000002</v>
      </c>
      <c r="G15" s="42">
        <f>F15+1.3</f>
        <v>23.700000000000003</v>
      </c>
      <c r="H15" s="251"/>
      <c r="I15" s="159" t="s">
        <v>461</v>
      </c>
      <c r="J15" s="159" t="s">
        <v>461</v>
      </c>
      <c r="K15" s="159" t="s">
        <v>461</v>
      </c>
      <c r="L15" s="159" t="s">
        <v>460</v>
      </c>
      <c r="M15" s="159" t="s">
        <v>460</v>
      </c>
      <c r="N15" s="159"/>
    </row>
    <row r="16" spans="1:14" s="25" customFormat="1" ht="21" customHeight="1" x14ac:dyDescent="0.35">
      <c r="A16" s="153" t="s">
        <v>428</v>
      </c>
      <c r="B16" s="29">
        <f>C16-0.7</f>
        <v>15.3</v>
      </c>
      <c r="C16" s="30">
        <v>16</v>
      </c>
      <c r="D16" s="30">
        <f>C16+0.7</f>
        <v>16.7</v>
      </c>
      <c r="E16" s="29">
        <f>D16+0.7</f>
        <v>17.399999999999999</v>
      </c>
      <c r="F16" s="30">
        <f>E16+0.9</f>
        <v>18.299999999999997</v>
      </c>
      <c r="G16" s="30">
        <f>F16+0.9</f>
        <v>19.199999999999996</v>
      </c>
      <c r="H16" s="251"/>
      <c r="I16" s="159" t="s">
        <v>461</v>
      </c>
      <c r="J16" s="159" t="s">
        <v>461</v>
      </c>
      <c r="K16" s="159" t="s">
        <v>461</v>
      </c>
      <c r="L16" s="159" t="s">
        <v>460</v>
      </c>
      <c r="M16" s="159" t="s">
        <v>460</v>
      </c>
      <c r="N16" s="159"/>
    </row>
    <row r="17" spans="1:14" s="25" customFormat="1" ht="21" customHeight="1" x14ac:dyDescent="0.35">
      <c r="A17" s="153" t="s">
        <v>429</v>
      </c>
      <c r="B17" s="41">
        <f t="shared" ref="B17:B22" si="4">C17-0.5</f>
        <v>11.5</v>
      </c>
      <c r="C17" s="42">
        <v>12</v>
      </c>
      <c r="D17" s="42">
        <f t="shared" ref="D17:E22" si="5">C17+0.5</f>
        <v>12.5</v>
      </c>
      <c r="E17" s="41">
        <f t="shared" si="5"/>
        <v>13</v>
      </c>
      <c r="F17" s="42">
        <f>E17+0.7</f>
        <v>13.7</v>
      </c>
      <c r="G17" s="42">
        <f>F17+0.7</f>
        <v>14.399999999999999</v>
      </c>
      <c r="H17" s="251"/>
      <c r="I17" s="159" t="s">
        <v>461</v>
      </c>
      <c r="J17" s="159" t="s">
        <v>461</v>
      </c>
      <c r="K17" s="159" t="s">
        <v>461</v>
      </c>
      <c r="L17" s="159" t="s">
        <v>460</v>
      </c>
      <c r="M17" s="159" t="s">
        <v>460</v>
      </c>
      <c r="N17" s="159"/>
    </row>
    <row r="18" spans="1:14" s="25" customFormat="1" ht="21" customHeight="1" x14ac:dyDescent="0.35">
      <c r="A18" s="153" t="s">
        <v>430</v>
      </c>
      <c r="B18" s="29">
        <f t="shared" si="4"/>
        <v>9</v>
      </c>
      <c r="C18" s="30">
        <v>9.5</v>
      </c>
      <c r="D18" s="30">
        <f t="shared" si="5"/>
        <v>10</v>
      </c>
      <c r="E18" s="29">
        <f t="shared" si="5"/>
        <v>10.5</v>
      </c>
      <c r="F18" s="30">
        <f>E18+0.7</f>
        <v>11.2</v>
      </c>
      <c r="G18" s="30">
        <f>F18+0.7</f>
        <v>11.899999999999999</v>
      </c>
      <c r="H18" s="251"/>
      <c r="I18" s="159" t="s">
        <v>461</v>
      </c>
      <c r="J18" s="159" t="s">
        <v>461</v>
      </c>
      <c r="K18" s="159" t="s">
        <v>461</v>
      </c>
      <c r="L18" s="159" t="s">
        <v>460</v>
      </c>
      <c r="M18" s="159" t="s">
        <v>460</v>
      </c>
      <c r="N18" s="159"/>
    </row>
    <row r="19" spans="1:14" s="25" customFormat="1" ht="21" customHeight="1" x14ac:dyDescent="0.35">
      <c r="A19" s="153" t="s">
        <v>431</v>
      </c>
      <c r="B19" s="41">
        <f>C19</f>
        <v>9</v>
      </c>
      <c r="C19" s="42">
        <v>9</v>
      </c>
      <c r="D19" s="42">
        <f>C19</f>
        <v>9</v>
      </c>
      <c r="E19" s="41">
        <f>D19</f>
        <v>9</v>
      </c>
      <c r="F19" s="42">
        <f>E19</f>
        <v>9</v>
      </c>
      <c r="G19" s="42">
        <f>F19</f>
        <v>9</v>
      </c>
      <c r="H19" s="251"/>
      <c r="I19" s="159" t="s">
        <v>460</v>
      </c>
      <c r="J19" s="159" t="s">
        <v>460</v>
      </c>
      <c r="K19" s="159" t="s">
        <v>460</v>
      </c>
      <c r="L19" s="159" t="s">
        <v>460</v>
      </c>
      <c r="M19" s="159" t="s">
        <v>460</v>
      </c>
      <c r="N19" s="159"/>
    </row>
    <row r="20" spans="1:14" s="25" customFormat="1" ht="21" customHeight="1" x14ac:dyDescent="0.35">
      <c r="A20" s="153" t="s">
        <v>432</v>
      </c>
      <c r="B20" s="29">
        <f>C20-1</f>
        <v>44</v>
      </c>
      <c r="C20" s="30">
        <v>45</v>
      </c>
      <c r="D20" s="30">
        <f>C20+1</f>
        <v>46</v>
      </c>
      <c r="E20" s="29">
        <f>D20+1</f>
        <v>47</v>
      </c>
      <c r="F20" s="30">
        <f>E20+1.5</f>
        <v>48.5</v>
      </c>
      <c r="G20" s="30">
        <f>F20+1.5</f>
        <v>50</v>
      </c>
      <c r="H20" s="251"/>
      <c r="I20" s="159" t="s">
        <v>460</v>
      </c>
      <c r="J20" s="159" t="s">
        <v>460</v>
      </c>
      <c r="K20" s="159" t="s">
        <v>460</v>
      </c>
      <c r="L20" s="159" t="s">
        <v>460</v>
      </c>
      <c r="M20" s="159" t="s">
        <v>460</v>
      </c>
      <c r="N20" s="159"/>
    </row>
    <row r="21" spans="1:14" s="25" customFormat="1" ht="21" customHeight="1" x14ac:dyDescent="0.35">
      <c r="A21" s="153" t="s">
        <v>433</v>
      </c>
      <c r="B21" s="41">
        <f t="shared" si="4"/>
        <v>35</v>
      </c>
      <c r="C21" s="42">
        <v>35.5</v>
      </c>
      <c r="D21" s="42">
        <f t="shared" si="5"/>
        <v>36</v>
      </c>
      <c r="E21" s="41">
        <f t="shared" si="5"/>
        <v>36.5</v>
      </c>
      <c r="F21" s="42">
        <f>E21+0.5</f>
        <v>37</v>
      </c>
      <c r="G21" s="42">
        <f>F21</f>
        <v>37</v>
      </c>
      <c r="H21" s="251"/>
      <c r="I21" s="159" t="s">
        <v>460</v>
      </c>
      <c r="J21" s="159" t="s">
        <v>460</v>
      </c>
      <c r="K21" s="159" t="s">
        <v>460</v>
      </c>
      <c r="L21" s="159" t="s">
        <v>463</v>
      </c>
      <c r="M21" s="159" t="s">
        <v>460</v>
      </c>
      <c r="N21" s="159"/>
    </row>
    <row r="22" spans="1:14" s="25" customFormat="1" ht="21" customHeight="1" x14ac:dyDescent="0.35">
      <c r="A22" s="153" t="s">
        <v>434</v>
      </c>
      <c r="B22" s="29">
        <f t="shared" si="4"/>
        <v>24</v>
      </c>
      <c r="C22" s="30">
        <v>24.5</v>
      </c>
      <c r="D22" s="30">
        <f t="shared" si="5"/>
        <v>25</v>
      </c>
      <c r="E22" s="29">
        <f t="shared" si="5"/>
        <v>25.5</v>
      </c>
      <c r="F22" s="30">
        <f>E22+0.75</f>
        <v>26.25</v>
      </c>
      <c r="G22" s="30">
        <f>F22</f>
        <v>26.25</v>
      </c>
      <c r="H22" s="251"/>
      <c r="I22" s="159" t="s">
        <v>460</v>
      </c>
      <c r="J22" s="159" t="s">
        <v>460</v>
      </c>
      <c r="K22" s="159" t="s">
        <v>460</v>
      </c>
      <c r="L22" s="159" t="s">
        <v>460</v>
      </c>
      <c r="M22" s="159" t="s">
        <v>460</v>
      </c>
      <c r="N22" s="159"/>
    </row>
    <row r="23" spans="1:14" s="25" customFormat="1" ht="21" customHeight="1" x14ac:dyDescent="0.35">
      <c r="A23" s="153" t="s">
        <v>435</v>
      </c>
      <c r="B23" s="41">
        <f>C23-1</f>
        <v>15</v>
      </c>
      <c r="C23" s="42">
        <v>16</v>
      </c>
      <c r="D23" s="42">
        <f>C23</f>
        <v>16</v>
      </c>
      <c r="E23" s="41">
        <f>C23+1.5</f>
        <v>17.5</v>
      </c>
      <c r="F23" s="42">
        <f>C23+1.5</f>
        <v>17.5</v>
      </c>
      <c r="G23" s="42">
        <f>E23</f>
        <v>17.5</v>
      </c>
      <c r="H23" s="251"/>
      <c r="I23" s="159" t="s">
        <v>460</v>
      </c>
      <c r="J23" s="159" t="s">
        <v>460</v>
      </c>
      <c r="K23" s="159" t="s">
        <v>460</v>
      </c>
      <c r="L23" s="159" t="s">
        <v>461</v>
      </c>
      <c r="M23" s="159" t="s">
        <v>460</v>
      </c>
      <c r="N23" s="159"/>
    </row>
    <row r="24" spans="1:14" ht="29.1" customHeight="1" thickBot="1" x14ac:dyDescent="0.2">
      <c r="A24" s="33"/>
      <c r="B24" s="34"/>
      <c r="C24" s="35"/>
      <c r="D24" s="35"/>
      <c r="E24" s="36"/>
      <c r="F24" s="36"/>
      <c r="G24" s="37"/>
      <c r="H24" s="252"/>
      <c r="I24" s="34"/>
      <c r="J24" s="35"/>
      <c r="K24" s="35"/>
      <c r="L24" s="36"/>
      <c r="M24" s="36"/>
      <c r="N24" s="37"/>
    </row>
    <row r="25" spans="1:14" ht="15" thickTop="1" x14ac:dyDescent="0.15">
      <c r="A25" s="38" t="s">
        <v>125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1:14" ht="14.25" x14ac:dyDescent="0.15">
      <c r="A26" s="26" t="s">
        <v>294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7" spans="1:14" ht="14.25" x14ac:dyDescent="0.15">
      <c r="A27" s="39"/>
      <c r="B27" s="39"/>
      <c r="C27" s="39"/>
      <c r="D27" s="39"/>
      <c r="E27" s="39"/>
      <c r="F27" s="39"/>
      <c r="G27" s="39"/>
      <c r="H27" s="39"/>
      <c r="I27" s="156" t="s">
        <v>436</v>
      </c>
      <c r="J27" s="43"/>
      <c r="K27" s="156" t="s">
        <v>437</v>
      </c>
      <c r="L27" s="38"/>
      <c r="M27" s="38" t="s">
        <v>197</v>
      </c>
      <c r="N27" s="157" t="s">
        <v>438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honeticPr fontId="36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22"/>
  <sheetViews>
    <sheetView workbookViewId="0">
      <selection activeCell="G18" sqref="G18"/>
    </sheetView>
  </sheetViews>
  <sheetFormatPr defaultColWidth="9" defaultRowHeight="14.25" x14ac:dyDescent="0.1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47" t="s">
        <v>295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5" s="1" customFormat="1" ht="16.5" x14ac:dyDescent="0.3">
      <c r="A2" s="356" t="s">
        <v>296</v>
      </c>
      <c r="B2" s="357" t="s">
        <v>297</v>
      </c>
      <c r="C2" s="357" t="s">
        <v>298</v>
      </c>
      <c r="D2" s="357" t="s">
        <v>299</v>
      </c>
      <c r="E2" s="357" t="s">
        <v>300</v>
      </c>
      <c r="F2" s="357" t="s">
        <v>301</v>
      </c>
      <c r="G2" s="357" t="s">
        <v>302</v>
      </c>
      <c r="H2" s="357" t="s">
        <v>303</v>
      </c>
      <c r="I2" s="3" t="s">
        <v>304</v>
      </c>
      <c r="J2" s="3" t="s">
        <v>305</v>
      </c>
      <c r="K2" s="3" t="s">
        <v>306</v>
      </c>
      <c r="L2" s="3" t="s">
        <v>307</v>
      </c>
      <c r="M2" s="3" t="s">
        <v>308</v>
      </c>
      <c r="N2" s="357" t="s">
        <v>309</v>
      </c>
      <c r="O2" s="357" t="s">
        <v>310</v>
      </c>
    </row>
    <row r="3" spans="1:15" s="1" customFormat="1" ht="16.5" x14ac:dyDescent="0.3">
      <c r="A3" s="356"/>
      <c r="B3" s="358"/>
      <c r="C3" s="358"/>
      <c r="D3" s="358"/>
      <c r="E3" s="358"/>
      <c r="F3" s="358"/>
      <c r="G3" s="358"/>
      <c r="H3" s="358"/>
      <c r="I3" s="3" t="s">
        <v>311</v>
      </c>
      <c r="J3" s="3" t="s">
        <v>311</v>
      </c>
      <c r="K3" s="3" t="s">
        <v>311</v>
      </c>
      <c r="L3" s="3" t="s">
        <v>311</v>
      </c>
      <c r="M3" s="3" t="s">
        <v>311</v>
      </c>
      <c r="N3" s="358"/>
      <c r="O3" s="358"/>
    </row>
    <row r="4" spans="1:15" x14ac:dyDescent="0.15">
      <c r="A4" s="5">
        <v>1</v>
      </c>
      <c r="B4" s="6" t="s">
        <v>312</v>
      </c>
      <c r="C4" s="7" t="s">
        <v>313</v>
      </c>
      <c r="D4" s="7" t="s">
        <v>314</v>
      </c>
      <c r="E4" s="7" t="s">
        <v>63</v>
      </c>
      <c r="F4" s="6"/>
      <c r="G4" s="6" t="s">
        <v>66</v>
      </c>
      <c r="H4" s="6"/>
      <c r="I4" s="6">
        <v>5</v>
      </c>
      <c r="J4" s="6"/>
      <c r="K4" s="6">
        <v>3</v>
      </c>
      <c r="L4" s="6"/>
      <c r="M4" s="6"/>
      <c r="N4" s="6">
        <f>SUM(I4:M4)</f>
        <v>8</v>
      </c>
      <c r="O4" s="6" t="s">
        <v>315</v>
      </c>
    </row>
    <row r="5" spans="1:15" x14ac:dyDescent="0.15">
      <c r="A5" s="5">
        <v>2</v>
      </c>
      <c r="B5" s="6" t="s">
        <v>316</v>
      </c>
      <c r="C5" s="7" t="s">
        <v>313</v>
      </c>
      <c r="D5" s="7" t="s">
        <v>118</v>
      </c>
      <c r="E5" s="7" t="s">
        <v>63</v>
      </c>
      <c r="F5" s="6"/>
      <c r="G5" s="6" t="s">
        <v>66</v>
      </c>
      <c r="H5" s="6"/>
      <c r="I5" s="6">
        <v>3</v>
      </c>
      <c r="J5" s="6"/>
      <c r="K5" s="6"/>
      <c r="L5" s="6">
        <v>2</v>
      </c>
      <c r="M5" s="6">
        <v>5</v>
      </c>
      <c r="N5" s="6">
        <f t="shared" ref="N5:N18" si="0">SUM(I5:M5)</f>
        <v>10</v>
      </c>
      <c r="O5" s="6" t="s">
        <v>315</v>
      </c>
    </row>
    <row r="6" spans="1:15" x14ac:dyDescent="0.15">
      <c r="A6" s="5">
        <v>3</v>
      </c>
      <c r="B6" s="6" t="s">
        <v>317</v>
      </c>
      <c r="C6" s="7" t="s">
        <v>313</v>
      </c>
      <c r="D6" s="7" t="s">
        <v>118</v>
      </c>
      <c r="E6" s="7" t="s">
        <v>63</v>
      </c>
      <c r="F6" s="6"/>
      <c r="G6" s="6" t="s">
        <v>66</v>
      </c>
      <c r="H6" s="6"/>
      <c r="I6" s="6">
        <v>4</v>
      </c>
      <c r="J6" s="6"/>
      <c r="K6" s="6">
        <v>4</v>
      </c>
      <c r="L6" s="6"/>
      <c r="M6" s="6">
        <v>2</v>
      </c>
      <c r="N6" s="6">
        <f t="shared" si="0"/>
        <v>10</v>
      </c>
      <c r="O6" s="6" t="s">
        <v>315</v>
      </c>
    </row>
    <row r="7" spans="1:15" x14ac:dyDescent="0.15">
      <c r="A7" s="24">
        <v>4</v>
      </c>
      <c r="B7" s="23" t="s">
        <v>318</v>
      </c>
      <c r="C7" s="7" t="s">
        <v>313</v>
      </c>
      <c r="D7" s="7" t="s">
        <v>118</v>
      </c>
      <c r="E7" s="7" t="s">
        <v>63</v>
      </c>
      <c r="F7" s="6"/>
      <c r="G7" s="6" t="s">
        <v>66</v>
      </c>
      <c r="H7" s="6"/>
      <c r="I7" s="6">
        <v>7</v>
      </c>
      <c r="J7" s="6"/>
      <c r="K7" s="6">
        <v>3</v>
      </c>
      <c r="L7" s="6">
        <v>3</v>
      </c>
      <c r="M7" s="6">
        <v>1</v>
      </c>
      <c r="N7" s="6">
        <f t="shared" si="0"/>
        <v>14</v>
      </c>
      <c r="O7" s="6" t="s">
        <v>315</v>
      </c>
    </row>
    <row r="8" spans="1:15" x14ac:dyDescent="0.15">
      <c r="A8" s="24">
        <v>5</v>
      </c>
      <c r="B8" s="23" t="s">
        <v>319</v>
      </c>
      <c r="C8" s="7" t="s">
        <v>313</v>
      </c>
      <c r="D8" s="7" t="s">
        <v>118</v>
      </c>
      <c r="E8" s="7" t="s">
        <v>63</v>
      </c>
      <c r="F8" s="6"/>
      <c r="G8" s="20" t="s">
        <v>66</v>
      </c>
      <c r="H8" s="5"/>
      <c r="I8" s="6">
        <v>5</v>
      </c>
      <c r="J8" s="6">
        <v>1</v>
      </c>
      <c r="K8" s="6"/>
      <c r="L8" s="6">
        <v>1</v>
      </c>
      <c r="M8" s="5">
        <v>2</v>
      </c>
      <c r="N8" s="6">
        <f t="shared" si="0"/>
        <v>9</v>
      </c>
      <c r="O8" s="6" t="s">
        <v>315</v>
      </c>
    </row>
    <row r="9" spans="1:15" x14ac:dyDescent="0.15">
      <c r="A9" s="24">
        <v>6</v>
      </c>
      <c r="B9" s="23" t="s">
        <v>320</v>
      </c>
      <c r="C9" s="7" t="s">
        <v>313</v>
      </c>
      <c r="D9" s="7" t="s">
        <v>118</v>
      </c>
      <c r="E9" s="7" t="s">
        <v>63</v>
      </c>
      <c r="F9" s="6"/>
      <c r="G9" s="20" t="s">
        <v>66</v>
      </c>
      <c r="H9" s="5"/>
      <c r="I9" s="6">
        <v>4</v>
      </c>
      <c r="J9" s="6"/>
      <c r="K9" s="6">
        <v>4</v>
      </c>
      <c r="L9" s="6">
        <v>3</v>
      </c>
      <c r="M9" s="5">
        <v>2</v>
      </c>
      <c r="N9" s="6">
        <f t="shared" si="0"/>
        <v>13</v>
      </c>
      <c r="O9" s="6" t="s">
        <v>315</v>
      </c>
    </row>
    <row r="10" spans="1:15" x14ac:dyDescent="0.15">
      <c r="A10" s="24">
        <v>7</v>
      </c>
      <c r="B10" s="6" t="s">
        <v>321</v>
      </c>
      <c r="C10" s="7" t="s">
        <v>313</v>
      </c>
      <c r="D10" s="7" t="s">
        <v>322</v>
      </c>
      <c r="E10" s="7" t="s">
        <v>63</v>
      </c>
      <c r="F10" s="6"/>
      <c r="G10" s="20" t="s">
        <v>66</v>
      </c>
      <c r="H10" s="5"/>
      <c r="I10" s="6">
        <v>3</v>
      </c>
      <c r="J10" s="6">
        <v>1</v>
      </c>
      <c r="K10" s="6">
        <v>4</v>
      </c>
      <c r="L10" s="6">
        <v>1</v>
      </c>
      <c r="M10" s="6">
        <v>3</v>
      </c>
      <c r="N10" s="6">
        <f t="shared" si="0"/>
        <v>12</v>
      </c>
      <c r="O10" s="6" t="s">
        <v>315</v>
      </c>
    </row>
    <row r="11" spans="1:15" x14ac:dyDescent="0.15">
      <c r="A11" s="24">
        <v>8</v>
      </c>
      <c r="B11" s="6" t="s">
        <v>323</v>
      </c>
      <c r="C11" s="7" t="s">
        <v>313</v>
      </c>
      <c r="D11" s="7" t="s">
        <v>324</v>
      </c>
      <c r="E11" s="7" t="s">
        <v>63</v>
      </c>
      <c r="F11" s="6"/>
      <c r="G11" s="20" t="s">
        <v>66</v>
      </c>
      <c r="H11" s="5"/>
      <c r="I11" s="6">
        <v>2</v>
      </c>
      <c r="J11" s="6"/>
      <c r="K11" s="6">
        <v>2</v>
      </c>
      <c r="L11" s="6">
        <v>1</v>
      </c>
      <c r="M11" s="6">
        <v>2</v>
      </c>
      <c r="N11" s="6">
        <f t="shared" si="0"/>
        <v>7</v>
      </c>
      <c r="O11" s="6" t="s">
        <v>315</v>
      </c>
    </row>
    <row r="12" spans="1:15" x14ac:dyDescent="0.15">
      <c r="A12" s="24">
        <v>9</v>
      </c>
      <c r="B12" s="6" t="s">
        <v>325</v>
      </c>
      <c r="C12" s="7" t="s">
        <v>313</v>
      </c>
      <c r="D12" s="6" t="s">
        <v>324</v>
      </c>
      <c r="E12" s="7" t="s">
        <v>63</v>
      </c>
      <c r="F12" s="6"/>
      <c r="G12" s="20" t="s">
        <v>66</v>
      </c>
      <c r="H12" s="5"/>
      <c r="I12" s="6">
        <v>4</v>
      </c>
      <c r="J12" s="6"/>
      <c r="K12" s="6">
        <v>3</v>
      </c>
      <c r="L12" s="6">
        <v>2</v>
      </c>
      <c r="M12" s="6">
        <v>2</v>
      </c>
      <c r="N12" s="6">
        <f t="shared" si="0"/>
        <v>11</v>
      </c>
      <c r="O12" s="6" t="s">
        <v>315</v>
      </c>
    </row>
    <row r="13" spans="1:15" x14ac:dyDescent="0.15">
      <c r="A13" s="24"/>
      <c r="B13" s="6" t="s">
        <v>326</v>
      </c>
      <c r="C13" s="7" t="s">
        <v>313</v>
      </c>
      <c r="D13" s="6" t="s">
        <v>324</v>
      </c>
      <c r="E13" s="7" t="s">
        <v>63</v>
      </c>
      <c r="F13" s="6"/>
      <c r="G13" s="20" t="s">
        <v>66</v>
      </c>
      <c r="H13" s="5"/>
      <c r="I13" s="6">
        <v>3</v>
      </c>
      <c r="J13" s="6">
        <v>1</v>
      </c>
      <c r="K13" s="6">
        <v>2</v>
      </c>
      <c r="L13" s="6">
        <v>1</v>
      </c>
      <c r="M13" s="6">
        <v>3</v>
      </c>
      <c r="N13" s="6">
        <f t="shared" si="0"/>
        <v>10</v>
      </c>
      <c r="O13" s="6" t="s">
        <v>315</v>
      </c>
    </row>
    <row r="14" spans="1:15" x14ac:dyDescent="0.15">
      <c r="A14" s="24"/>
      <c r="B14" s="6" t="s">
        <v>327</v>
      </c>
      <c r="C14" s="7" t="s">
        <v>313</v>
      </c>
      <c r="D14" s="7" t="s">
        <v>322</v>
      </c>
      <c r="E14" s="7" t="s">
        <v>63</v>
      </c>
      <c r="F14" s="6"/>
      <c r="G14" s="20" t="s">
        <v>66</v>
      </c>
      <c r="H14" s="5"/>
      <c r="I14" s="6">
        <v>4</v>
      </c>
      <c r="J14" s="6">
        <v>1</v>
      </c>
      <c r="K14" s="6">
        <v>3</v>
      </c>
      <c r="L14" s="6">
        <v>3</v>
      </c>
      <c r="M14" s="6"/>
      <c r="N14" s="6">
        <f t="shared" si="0"/>
        <v>11</v>
      </c>
      <c r="O14" s="6" t="s">
        <v>315</v>
      </c>
    </row>
    <row r="15" spans="1:15" x14ac:dyDescent="0.15">
      <c r="A15" s="24"/>
      <c r="B15" s="6" t="s">
        <v>328</v>
      </c>
      <c r="C15" s="7" t="s">
        <v>313</v>
      </c>
      <c r="D15" s="7" t="s">
        <v>314</v>
      </c>
      <c r="E15" s="7" t="s">
        <v>63</v>
      </c>
      <c r="F15" s="6"/>
      <c r="G15" s="20" t="s">
        <v>66</v>
      </c>
      <c r="H15" s="5"/>
      <c r="I15" s="6">
        <v>5</v>
      </c>
      <c r="J15" s="6"/>
      <c r="K15" s="6">
        <v>9</v>
      </c>
      <c r="L15" s="6"/>
      <c r="M15" s="6">
        <v>1</v>
      </c>
      <c r="N15" s="6">
        <f t="shared" si="0"/>
        <v>15</v>
      </c>
      <c r="O15" s="6" t="s">
        <v>315</v>
      </c>
    </row>
    <row r="16" spans="1:15" x14ac:dyDescent="0.15">
      <c r="A16" s="24"/>
      <c r="B16" s="6" t="s">
        <v>329</v>
      </c>
      <c r="C16" s="7" t="s">
        <v>313</v>
      </c>
      <c r="D16" s="7" t="s">
        <v>118</v>
      </c>
      <c r="E16" s="7" t="s">
        <v>63</v>
      </c>
      <c r="F16" s="6"/>
      <c r="G16" s="20" t="s">
        <v>66</v>
      </c>
      <c r="H16" s="5"/>
      <c r="I16" s="6">
        <v>5</v>
      </c>
      <c r="J16" s="6"/>
      <c r="K16" s="6">
        <v>9</v>
      </c>
      <c r="L16" s="6">
        <v>2</v>
      </c>
      <c r="M16" s="6"/>
      <c r="N16" s="6">
        <f t="shared" si="0"/>
        <v>16</v>
      </c>
      <c r="O16" s="6" t="s">
        <v>315</v>
      </c>
    </row>
    <row r="17" spans="1:15" x14ac:dyDescent="0.15">
      <c r="A17" s="24"/>
      <c r="B17" s="6" t="s">
        <v>330</v>
      </c>
      <c r="C17" s="7" t="s">
        <v>313</v>
      </c>
      <c r="D17" s="7" t="s">
        <v>324</v>
      </c>
      <c r="E17" s="7" t="s">
        <v>63</v>
      </c>
      <c r="F17" s="6"/>
      <c r="G17" s="20" t="s">
        <v>66</v>
      </c>
      <c r="H17" s="5"/>
      <c r="I17" s="6">
        <v>1</v>
      </c>
      <c r="J17" s="6"/>
      <c r="K17" s="6">
        <v>2</v>
      </c>
      <c r="L17" s="6"/>
      <c r="M17" s="6"/>
      <c r="N17" s="6">
        <f t="shared" si="0"/>
        <v>3</v>
      </c>
      <c r="O17" s="6" t="s">
        <v>315</v>
      </c>
    </row>
    <row r="18" spans="1:15" x14ac:dyDescent="0.15">
      <c r="A18" s="24"/>
      <c r="B18" s="6" t="s">
        <v>331</v>
      </c>
      <c r="C18" s="7" t="s">
        <v>313</v>
      </c>
      <c r="D18" s="7" t="s">
        <v>324</v>
      </c>
      <c r="E18" s="7" t="s">
        <v>63</v>
      </c>
      <c r="F18" s="6"/>
      <c r="G18" s="20" t="s">
        <v>66</v>
      </c>
      <c r="H18" s="5"/>
      <c r="I18" s="6">
        <v>3</v>
      </c>
      <c r="J18" s="6">
        <v>1</v>
      </c>
      <c r="K18" s="6">
        <v>2</v>
      </c>
      <c r="L18" s="6">
        <v>2</v>
      </c>
      <c r="M18" s="6"/>
      <c r="N18" s="6">
        <f t="shared" si="0"/>
        <v>8</v>
      </c>
      <c r="O18" s="6" t="s">
        <v>315</v>
      </c>
    </row>
    <row r="19" spans="1:15" x14ac:dyDescent="0.15">
      <c r="A19" s="24"/>
      <c r="B19" s="6"/>
      <c r="C19" s="7"/>
      <c r="D19" s="7"/>
      <c r="E19" s="7"/>
      <c r="F19" s="6"/>
      <c r="G19" s="20"/>
      <c r="H19" s="5"/>
      <c r="I19" s="6"/>
      <c r="J19" s="6"/>
      <c r="K19" s="6"/>
      <c r="L19" s="6"/>
      <c r="M19" s="6"/>
      <c r="N19" s="6"/>
      <c r="O19" s="6"/>
    </row>
    <row r="20" spans="1:15" x14ac:dyDescent="0.15">
      <c r="A20" s="24"/>
      <c r="B20" s="6"/>
      <c r="C20" s="7"/>
      <c r="D20" s="6"/>
      <c r="E20" s="7"/>
      <c r="F20" s="6"/>
      <c r="G20" s="20"/>
      <c r="H20" s="5"/>
      <c r="I20" s="6"/>
      <c r="J20" s="6"/>
      <c r="K20" s="6"/>
      <c r="L20" s="6"/>
      <c r="M20" s="6"/>
      <c r="N20" s="6"/>
      <c r="O20" s="6"/>
    </row>
    <row r="21" spans="1:15" s="2" customFormat="1" ht="18.75" x14ac:dyDescent="0.15">
      <c r="A21" s="348" t="s">
        <v>332</v>
      </c>
      <c r="B21" s="349"/>
      <c r="C21" s="349"/>
      <c r="D21" s="350"/>
      <c r="E21" s="351"/>
      <c r="F21" s="352"/>
      <c r="G21" s="352"/>
      <c r="H21" s="352"/>
      <c r="I21" s="353"/>
      <c r="J21" s="348" t="s">
        <v>333</v>
      </c>
      <c r="K21" s="349"/>
      <c r="L21" s="349"/>
      <c r="M21" s="350"/>
      <c r="N21" s="9"/>
      <c r="O21" s="11"/>
    </row>
    <row r="22" spans="1:15" ht="16.5" x14ac:dyDescent="0.15">
      <c r="A22" s="354" t="s">
        <v>334</v>
      </c>
      <c r="B22" s="355"/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Windows User</cp:lastModifiedBy>
  <dcterms:created xsi:type="dcterms:W3CDTF">2020-03-11T01:34:00Z</dcterms:created>
  <dcterms:modified xsi:type="dcterms:W3CDTF">2024-12-27T10:08:33Z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9A76448B09AA4BF58667FC667EC195F4</vt:lpwstr>
  </property>
</Properties>
</file>