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<sst xmlns="http://schemas.openxmlformats.org/spreadsheetml/2006/main" count="1113" uniqueCount="372">
  <si>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</si>
  <si>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</si>
  <si>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</si>
  <si>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</si>
  <si>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</si>
  <si>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</si>
  <si>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</si>
  <si>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</si>
  <si>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</si>
  <si>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</si>
  <si>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</si>
  <si>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</si>
  <si>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</si>
  <si>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</si>
  <si>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</si>
  <si>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</si>
  <si>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</si>
  <si>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</si>
  <si>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</si>
  <si>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</si>
  <si>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</si>
  <si>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</si>
  <si>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</si>
  <si>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</si>
  <si>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</si>
  <si>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</si>
  <si>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</si>
  <si>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</si>
  <si>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</si>
  <si>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</si>
  <si>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</si>
  <si>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</si>
  <si>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</si>
  <si>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</si>
  <si>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</si>
  <si>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</si>
  <si>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</si>
  <si>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</si>
  <si>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</si>
  <si>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</si>
  <si>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</si>
  <si>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</si>
  <si>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</si>
  <si>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</si>
  <si>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</si>
  <si>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</si>
  <si>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</si>
  <si>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</si>
  <si>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</si>
  <si>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</si>
  <si>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</si>
  <si>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</si>
  <si>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</si>
  <si>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</si>
  <si>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美妙订单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</si>
  <si>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</si>
  <si>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</si>
  <si>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</si>
  <si>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</si>
  <si>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</si>
  <si>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</si>
  <si>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</si>
  <si>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TAJJEN81822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</si>
  <si>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</si>
  <si>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</si>
  <si>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</si>
  <si>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</si>
  <si>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</si>
  <si>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</si>
  <si>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</si>
  <si>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</si>
  <si>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</si>
  <si>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</si>
  <si>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</si>
  <si>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</si>
  <si>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</si>
  <si>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</si>
  <si>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</si>
  <si>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</si>
  <si>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CGDD24112200065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</si>
  <si>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</si>
  <si>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</si>
  <si>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</si>
  <si>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</si>
  <si>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</si>
  <si>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</si>
  <si>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</si>
  <si>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</si>
  <si>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</si>
  <si>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</si>
  <si>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</si>
  <si>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</si>
  <si>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</si>
  <si>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</si>
  <si>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</si>
  <si>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</si>
  <si>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</si>
  <si>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</si>
  <si>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</si>
  <si>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</si>
  <si>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</si>
  <si>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</si>
  <si>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</si>
  <si>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</si>
  <si>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</si>
  <si>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</si>
  <si>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</si>
  <si>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</si>
  <si>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</si>
  <si>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</si>
  <si>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</si>
  <si>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</si>
  <si>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</si>
  <si>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</si>
  <si>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</si>
  <si>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</si>
  <si>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</si>
  <si>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</si>
  <si>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</si>
  <si>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</si>
  <si>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</si>
  <si>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</si>
  <si>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</si>
  <si>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</si>
  <si>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</si>
  <si>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</si>
  <si>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</si>
  <si>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1、肩带太紧，不平服。夹位错位</t>
  </si>
  <si>
    <t>2、冚下脚弯曲，不顺直，止口外露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</si>
  <si>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</si>
  <si>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</si>
  <si>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</si>
  <si>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</si>
  <si>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</si>
  <si>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</si>
  <si>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</si>
  <si>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</si>
  <si>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</si>
  <si>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</si>
  <si>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</si>
  <si>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</si>
  <si>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</si>
  <si>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</si>
  <si>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</si>
  <si>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</si>
  <si>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</si>
  <si>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</si>
  <si>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</si>
  <si>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</si>
  <si>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</si>
  <si>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</si>
  <si>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</si>
  <si>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</si>
  <si>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</si>
  <si>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</si>
  <si>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</si>
  <si>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</si>
  <si>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</si>
  <si>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</si>
  <si>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</si>
  <si>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±1</t>
  </si>
  <si>
    <t>+0</t>
  </si>
  <si>
    <t>-1</t>
  </si>
  <si>
    <t>胸围</t>
  </si>
  <si>
    <t>+1</t>
  </si>
  <si>
    <t>摆围</t>
  </si>
  <si>
    <t>-2</t>
  </si>
  <si>
    <t>肩宽</t>
  </si>
  <si>
    <t>46</t>
  </si>
  <si>
    <t>±0.5</t>
  </si>
  <si>
    <t>-0.8</t>
  </si>
  <si>
    <t>肩点袖长</t>
  </si>
  <si>
    <t>+0.3</t>
  </si>
  <si>
    <t>袖肥/2（参考值）</t>
  </si>
  <si>
    <t>±0.3</t>
  </si>
  <si>
    <t>+0.4</t>
  </si>
  <si>
    <t>短袖口/2</t>
  </si>
  <si>
    <t>圆领T恤前领宽</t>
  </si>
  <si>
    <t>-0.3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</si>
  <si>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</si>
  <si>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</si>
  <si>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</si>
  <si>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</si>
  <si>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</si>
  <si>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</si>
  <si>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</si>
  <si>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</si>
  <si>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</si>
  <si>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</si>
  <si>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</si>
  <si>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</si>
  <si>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</si>
  <si>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</si>
  <si>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</si>
  <si>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1、领口不圆顺，后领织带起豆角</t>
  </si>
  <si>
    <t>2、上袖有容皱，肩起鼓</t>
  </si>
  <si>
    <t>3、下脚冚线止口外露有宽窄，线路不平服</t>
  </si>
  <si>
    <t>【整改的严重缺陷及整改复核时间】</t>
  </si>
  <si>
    <t>以上问题车间已整改</t>
  </si>
  <si>
    <t>洗前/洗后</t>
  </si>
  <si>
    <t>+0 +0</t>
  </si>
  <si>
    <t>+1 +0.5</t>
  </si>
  <si>
    <t>+0 -0.5</t>
  </si>
  <si>
    <t xml:space="preserve">+0 -0.5 </t>
  </si>
  <si>
    <t>-0.8 -0.5</t>
  </si>
  <si>
    <t>+0.3 +0</t>
  </si>
  <si>
    <t>+0.5 +0.5</t>
  </si>
  <si>
    <t>+0.5 +0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</si>
  <si>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</si>
  <si>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</si>
  <si>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</si>
  <si>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</si>
  <si>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</si>
  <si>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</si>
  <si>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</si>
  <si>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</si>
  <si>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</si>
  <si>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</si>
  <si>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</si>
  <si>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</si>
  <si>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</si>
  <si>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</si>
  <si>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</si>
  <si>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</si>
  <si>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</si>
  <si>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</si>
  <si>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</si>
  <si>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</si>
  <si>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采购凭证编号：CGDD24112200065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</si>
  <si>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</si>
  <si>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</si>
  <si>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</si>
  <si>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</si>
  <si>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</si>
  <si>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</si>
  <si>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</si>
  <si>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</si>
  <si>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</si>
  <si>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</si>
  <si>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</si>
  <si>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</si>
  <si>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</si>
  <si>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</si>
  <si>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</si>
  <si>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</si>
  <si>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</si>
  <si>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</si>
  <si>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1.领口不圆顺，后领织带起豆角</t>
  </si>
  <si>
    <t>2.肩位左右容皱，袖圈容皱，烫工不良</t>
  </si>
  <si>
    <t>3.下脚冚线止口外露有宽窄，线头没有清理干净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</si>
  <si>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</si>
  <si>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</si>
  <si>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</si>
  <si>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</si>
  <si>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</si>
  <si>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</si>
  <si>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</si>
  <si>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走货5400件，抽查200件，发现5件不良品，已按照以上提出的问题点改正，可以出货</t>
  </si>
  <si>
    <t>服装QC部门</t>
  </si>
  <si>
    <t>检验人</t>
  </si>
  <si>
    <t>藏青</t>
  </si>
  <si>
    <t>-0.5 -0.5 +0</t>
  </si>
  <si>
    <t>-0.5 +0 +0</t>
  </si>
  <si>
    <t>-0.5 +0 -0.5</t>
  </si>
  <si>
    <t>+0 +0 +0</t>
  </si>
  <si>
    <t>-0.5 +0.5 +0</t>
  </si>
  <si>
    <t>+1 +0 +0</t>
  </si>
  <si>
    <t xml:space="preserve">+0 +0 +0 </t>
  </si>
  <si>
    <t>+1 +0 +0.5</t>
  </si>
  <si>
    <t>+0.5 +0 +0</t>
  </si>
  <si>
    <t>+0 -0.5 +0</t>
  </si>
  <si>
    <t>-1 -0.5 +0</t>
  </si>
  <si>
    <t>-1 +0 +0</t>
  </si>
  <si>
    <t>+0 +0 +0.5</t>
  </si>
  <si>
    <t>+0 +0.5 +0.5</t>
  </si>
  <si>
    <t>+0 +0.5 +0</t>
  </si>
  <si>
    <t>-0.3 +0 +0</t>
  </si>
  <si>
    <t>-0.5 -0.3 +0</t>
  </si>
  <si>
    <t>+0.2 +0.3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</si>
  <si>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</si>
  <si>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</si>
  <si>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</si>
  <si>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</si>
  <si>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</si>
  <si>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</si>
  <si>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</si>
  <si>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</si>
  <si>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</si>
  <si>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</si>
  <si>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</si>
  <si>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</si>
  <si>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</si>
  <si>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</si>
  <si>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</si>
  <si>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</si>
  <si>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</si>
  <si>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</si>
  <si>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TAJJAN81228/82229/81822</t>
  </si>
  <si>
    <t>恒诺纺织</t>
  </si>
  <si>
    <t>YES</t>
  </si>
  <si>
    <t>H63195-5-4</t>
  </si>
  <si>
    <t>黑麻灰</t>
  </si>
  <si>
    <t>H62684-3-1</t>
  </si>
  <si>
    <t>山影灰</t>
  </si>
  <si>
    <t>TAJJAN81228/82229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</si>
  <si>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</si>
  <si>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</si>
  <si>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</si>
  <si>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</si>
  <si>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</si>
  <si>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</si>
  <si>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</si>
  <si>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</si>
  <si>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</si>
  <si>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</si>
  <si>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</si>
  <si>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</si>
  <si>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</si>
  <si>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</si>
  <si>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</si>
  <si>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</si>
  <si>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</si>
  <si>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</si>
  <si>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</si>
  <si>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</si>
  <si>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</si>
  <si>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</si>
  <si>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</si>
  <si>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</si>
  <si>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</si>
  <si>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</si>
  <si>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</si>
  <si>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</si>
  <si>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</si>
  <si>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</si>
  <si>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TOREAD胶印织带 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</si>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</sst>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80" applyNumberFormat="0" applyAlignment="0" applyProtection="0">
      <alignment vertical="center"/>
    </xf>
    <xf numFmtId="0" fontId="58" fillId="11" borderId="81" applyNumberFormat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2" borderId="82" applyNumberFormat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68" fillId="0" borderId="0"/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4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0" fontId="5" fillId="0" borderId="2" xfId="61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9" xfId="53" applyFont="1" applyFill="1" applyBorder="1" applyAlignment="1">
      <alignment horizontal="center" vertical="center"/>
    </xf>
    <xf numFmtId="0" fontId="20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horizontal="center" vertical="center"/>
    </xf>
    <xf numFmtId="0" fontId="21" fillId="0" borderId="13" xfId="52" applyFont="1" applyFill="1" applyBorder="1" applyAlignment="1">
      <alignment horizontal="center" vertical="center"/>
    </xf>
    <xf numFmtId="0" fontId="21" fillId="0" borderId="14" xfId="52" applyFont="1" applyFill="1" applyBorder="1" applyAlignment="1">
      <alignment vertical="center"/>
    </xf>
    <xf numFmtId="0" fontId="23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0" fontId="28" fillId="0" borderId="16" xfId="55" applyFont="1" applyFill="1" applyBorder="1" applyAlignment="1">
      <alignment horizontal="left"/>
    </xf>
    <xf numFmtId="178" fontId="29" fillId="0" borderId="2" xfId="55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left"/>
    </xf>
    <xf numFmtId="49" fontId="30" fillId="3" borderId="2" xfId="6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shrinkToFit="1"/>
    </xf>
    <xf numFmtId="0" fontId="32" fillId="0" borderId="18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24" fillId="0" borderId="0" xfId="53" applyFont="1" applyFill="1" applyAlignment="1"/>
    <xf numFmtId="0" fontId="25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1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20" xfId="53" applyFont="1" applyFill="1" applyBorder="1" applyAlignment="1" applyProtection="1">
      <alignment horizontal="center" vertical="center"/>
    </xf>
    <xf numFmtId="0" fontId="26" fillId="0" borderId="20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49" fontId="24" fillId="0" borderId="21" xfId="54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179" fontId="32" fillId="0" borderId="21" xfId="0" applyNumberFormat="1" applyFont="1" applyFill="1" applyBorder="1" applyAlignment="1">
      <alignment horizontal="center" vertical="center"/>
    </xf>
    <xf numFmtId="179" fontId="32" fillId="0" borderId="22" xfId="0" applyNumberFormat="1" applyFont="1" applyFill="1" applyBorder="1" applyAlignment="1">
      <alignment horizontal="center" vertical="center"/>
    </xf>
    <xf numFmtId="49" fontId="24" fillId="0" borderId="22" xfId="54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24" fillId="0" borderId="24" xfId="54" applyNumberFormat="1" applyFont="1" applyFill="1" applyBorder="1" applyAlignment="1">
      <alignment horizontal="center" vertical="center"/>
    </xf>
    <xf numFmtId="49" fontId="24" fillId="0" borderId="25" xfId="54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left"/>
    </xf>
    <xf numFmtId="49" fontId="34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5" fillId="0" borderId="26" xfId="52" applyFont="1" applyBorder="1" applyAlignment="1">
      <alignment horizontal="center" vertical="top"/>
    </xf>
    <xf numFmtId="0" fontId="11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 wrapText="1"/>
    </xf>
    <xf numFmtId="0" fontId="11" fillId="0" borderId="28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11" fillId="0" borderId="29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vertical="center"/>
    </xf>
    <xf numFmtId="58" fontId="25" fillId="0" borderId="21" xfId="52" applyNumberFormat="1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30" xfId="52" applyFont="1" applyFill="1" applyBorder="1" applyAlignment="1">
      <alignment vertical="center"/>
    </xf>
    <xf numFmtId="0" fontId="22" fillId="0" borderId="2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11" fillId="0" borderId="27" xfId="52" applyFont="1" applyFill="1" applyBorder="1" applyAlignment="1">
      <alignment vertical="center"/>
    </xf>
    <xf numFmtId="0" fontId="11" fillId="0" borderId="31" xfId="52" applyFont="1" applyFill="1" applyBorder="1" applyAlignment="1">
      <alignment horizontal="left" vertical="center"/>
    </xf>
    <xf numFmtId="0" fontId="11" fillId="0" borderId="32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7" fillId="0" borderId="35" xfId="52" applyFont="1" applyFill="1" applyBorder="1" applyAlignment="1">
      <alignment horizontal="left" vertical="center"/>
    </xf>
    <xf numFmtId="0" fontId="7" fillId="0" borderId="3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 wrapText="1"/>
    </xf>
    <xf numFmtId="0" fontId="11" fillId="0" borderId="30" xfId="52" applyFont="1" applyFill="1" applyBorder="1" applyAlignment="1">
      <alignment horizontal="left" vertical="center"/>
    </xf>
    <xf numFmtId="0" fontId="19" fillId="0" borderId="24" xfId="52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4" xfId="52" applyFont="1" applyFill="1" applyBorder="1" applyAlignment="1">
      <alignment horizontal="right" vertical="center"/>
    </xf>
    <xf numFmtId="0" fontId="7" fillId="0" borderId="27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58" fontId="25" fillId="0" borderId="24" xfId="52" applyNumberFormat="1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center" vertical="center"/>
    </xf>
    <xf numFmtId="0" fontId="7" fillId="0" borderId="41" xfId="52" applyFont="1" applyFill="1" applyBorder="1" applyAlignment="1">
      <alignment horizontal="left" vertical="center"/>
    </xf>
    <xf numFmtId="0" fontId="11" fillId="0" borderId="39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 wrapText="1"/>
    </xf>
    <xf numFmtId="0" fontId="19" fillId="0" borderId="25" xfId="52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 wrapText="1"/>
    </xf>
    <xf numFmtId="0" fontId="19" fillId="0" borderId="41" xfId="52" applyFont="1" applyFill="1" applyBorder="1" applyAlignment="1">
      <alignment horizontal="center" vertical="center"/>
    </xf>
    <xf numFmtId="0" fontId="15" fillId="0" borderId="41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right" vertical="center"/>
    </xf>
    <xf numFmtId="0" fontId="25" fillId="0" borderId="42" xfId="52" applyFont="1" applyFill="1" applyBorder="1" applyAlignment="1">
      <alignment horizontal="center" vertical="center"/>
    </xf>
    <xf numFmtId="0" fontId="7" fillId="0" borderId="3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20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28" fillId="0" borderId="2" xfId="55" applyFont="1" applyFill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center" vertical="center"/>
    </xf>
    <xf numFmtId="179" fontId="32" fillId="0" borderId="2" xfId="0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14" fontId="34" fillId="0" borderId="0" xfId="53" applyNumberFormat="1" applyFont="1" applyFill="1" applyAlignment="1"/>
    <xf numFmtId="0" fontId="18" fillId="0" borderId="0" xfId="53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43" xfId="52" applyFont="1" applyBorder="1" applyAlignment="1">
      <alignment horizontal="left" vertical="center"/>
    </xf>
    <xf numFmtId="0" fontId="22" fillId="0" borderId="44" xfId="52" applyFont="1" applyBorder="1" applyAlignment="1">
      <alignment horizontal="center" vertical="center"/>
    </xf>
    <xf numFmtId="0" fontId="15" fillId="0" borderId="44" xfId="52" applyFont="1" applyBorder="1" applyAlignment="1">
      <alignment horizontal="center" vertical="center"/>
    </xf>
    <xf numFmtId="0" fontId="7" fillId="0" borderId="44" xfId="52" applyFont="1" applyBorder="1" applyAlignment="1">
      <alignment horizontal="left" vertical="center"/>
    </xf>
    <xf numFmtId="0" fontId="7" fillId="0" borderId="27" xfId="52" applyFont="1" applyBorder="1" applyAlignment="1">
      <alignment horizontal="center" vertical="center"/>
    </xf>
    <xf numFmtId="0" fontId="7" fillId="0" borderId="28" xfId="52" applyFont="1" applyBorder="1" applyAlignment="1">
      <alignment horizontal="center" vertical="center"/>
    </xf>
    <xf numFmtId="0" fontId="7" fillId="0" borderId="39" xfId="52" applyFont="1" applyBorder="1" applyAlignment="1">
      <alignment horizontal="center" vertical="center"/>
    </xf>
    <xf numFmtId="0" fontId="15" fillId="0" borderId="27" xfId="52" applyFont="1" applyBorder="1" applyAlignment="1">
      <alignment horizontal="center" vertical="center"/>
    </xf>
    <xf numFmtId="0" fontId="15" fillId="0" borderId="28" xfId="52" applyFont="1" applyBorder="1" applyAlignment="1">
      <alignment horizontal="center" vertical="center"/>
    </xf>
    <xf numFmtId="0" fontId="15" fillId="0" borderId="39" xfId="52" applyFont="1" applyBorder="1" applyAlignment="1">
      <alignment horizontal="center" vertical="center"/>
    </xf>
    <xf numFmtId="0" fontId="7" fillId="0" borderId="29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 wrapText="1"/>
    </xf>
    <xf numFmtId="0" fontId="22" fillId="0" borderId="22" xfId="52" applyFont="1" applyBorder="1" applyAlignment="1">
      <alignment horizontal="left" vertical="center" wrapText="1"/>
    </xf>
    <xf numFmtId="0" fontId="7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2" xfId="52" applyNumberFormat="1" applyFont="1" applyBorder="1" applyAlignment="1">
      <alignment horizontal="center" vertical="center"/>
    </xf>
    <xf numFmtId="0" fontId="7" fillId="0" borderId="29" xfId="52" applyFont="1" applyBorder="1" applyAlignment="1">
      <alignment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46" xfId="52" applyFont="1" applyBorder="1" applyAlignment="1">
      <alignment horizontal="center" vertical="center"/>
    </xf>
    <xf numFmtId="0" fontId="19" fillId="0" borderId="21" xfId="52" applyFont="1" applyBorder="1" applyAlignment="1">
      <alignment vertical="center"/>
    </xf>
    <xf numFmtId="0" fontId="38" fillId="0" borderId="30" xfId="52" applyFont="1" applyBorder="1" applyAlignment="1">
      <alignment vertical="center"/>
    </xf>
    <xf numFmtId="0" fontId="39" fillId="0" borderId="47" xfId="52" applyFont="1" applyBorder="1" applyAlignment="1">
      <alignment horizontal="center" vertical="center"/>
    </xf>
    <xf numFmtId="0" fontId="22" fillId="0" borderId="42" xfId="52" applyFont="1" applyBorder="1" applyAlignment="1">
      <alignment horizontal="center" vertical="center"/>
    </xf>
    <xf numFmtId="0" fontId="7" fillId="0" borderId="30" xfId="52" applyFont="1" applyBorder="1" applyAlignment="1">
      <alignment horizontal="left" vertical="center"/>
    </xf>
    <xf numFmtId="0" fontId="7" fillId="0" borderId="24" xfId="52" applyFont="1" applyBorder="1" applyAlignment="1">
      <alignment horizontal="left" vertical="center"/>
    </xf>
    <xf numFmtId="14" fontId="22" fillId="0" borderId="24" xfId="52" applyNumberFormat="1" applyFont="1" applyBorder="1" applyAlignment="1">
      <alignment horizontal="center" vertical="center"/>
    </xf>
    <xf numFmtId="14" fontId="22" fillId="0" borderId="25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7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7" fillId="0" borderId="28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 wrapText="1"/>
    </xf>
    <xf numFmtId="0" fontId="25" fillId="0" borderId="48" xfId="52" applyFont="1" applyBorder="1" applyAlignment="1">
      <alignment horizontal="left" vertical="center" wrapText="1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22" fillId="0" borderId="24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29" xfId="52" applyFont="1" applyFill="1" applyBorder="1" applyAlignment="1">
      <alignment horizontal="left" vertical="center"/>
    </xf>
    <xf numFmtId="0" fontId="7" fillId="0" borderId="30" xfId="52" applyFont="1" applyBorder="1" applyAlignment="1">
      <alignment horizontal="center" vertical="center"/>
    </xf>
    <xf numFmtId="0" fontId="7" fillId="0" borderId="24" xfId="52" applyFont="1" applyBorder="1" applyAlignment="1">
      <alignment horizontal="center" vertical="center"/>
    </xf>
    <xf numFmtId="0" fontId="7" fillId="0" borderId="29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11" fillId="0" borderId="21" xfId="52" applyFont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7" fillId="0" borderId="50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7" fillId="0" borderId="35" xfId="52" applyFont="1" applyBorder="1" applyAlignment="1">
      <alignment horizontal="left" vertical="center"/>
    </xf>
    <xf numFmtId="0" fontId="7" fillId="0" borderId="34" xfId="52" applyFont="1" applyBorder="1" applyAlignment="1">
      <alignment horizontal="left" vertical="center"/>
    </xf>
    <xf numFmtId="0" fontId="15" fillId="0" borderId="51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15" fillId="0" borderId="52" xfId="52" applyFont="1" applyBorder="1" applyAlignment="1">
      <alignment vertical="center"/>
    </xf>
    <xf numFmtId="58" fontId="19" fillId="0" borderId="52" xfId="52" applyNumberFormat="1" applyFont="1" applyBorder="1" applyAlignment="1">
      <alignment vertical="center"/>
    </xf>
    <xf numFmtId="0" fontId="15" fillId="0" borderId="52" xfId="52" applyFont="1" applyBorder="1" applyAlignment="1">
      <alignment horizontal="center" vertical="center"/>
    </xf>
    <xf numFmtId="0" fontId="15" fillId="0" borderId="53" xfId="52" applyFont="1" applyFill="1" applyBorder="1" applyAlignment="1">
      <alignment horizontal="left" vertical="center"/>
    </xf>
    <xf numFmtId="0" fontId="15" fillId="0" borderId="52" xfId="52" applyFont="1" applyFill="1" applyBorder="1" applyAlignment="1">
      <alignment horizontal="left" vertical="center"/>
    </xf>
    <xf numFmtId="0" fontId="15" fillId="0" borderId="54" xfId="52" applyFont="1" applyFill="1" applyBorder="1" applyAlignment="1">
      <alignment horizontal="center" vertical="center"/>
    </xf>
    <xf numFmtId="0" fontId="15" fillId="0" borderId="55" xfId="52" applyFont="1" applyFill="1" applyBorder="1" applyAlignment="1">
      <alignment horizontal="center" vertical="center"/>
    </xf>
    <xf numFmtId="0" fontId="15" fillId="0" borderId="30" xfId="52" applyFont="1" applyFill="1" applyBorder="1" applyAlignment="1">
      <alignment horizontal="center" vertical="center"/>
    </xf>
    <xf numFmtId="0" fontId="15" fillId="0" borderId="24" xfId="52" applyFont="1" applyFill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9" xfId="52" applyFont="1" applyBorder="1" applyAlignment="1">
      <alignment horizontal="left" vertical="center"/>
    </xf>
    <xf numFmtId="0" fontId="7" fillId="0" borderId="25" xfId="52" applyFont="1" applyBorder="1" applyAlignment="1">
      <alignment horizontal="left" vertical="center"/>
    </xf>
    <xf numFmtId="0" fontId="11" fillId="0" borderId="28" xfId="52" applyFont="1" applyBorder="1" applyAlignment="1">
      <alignment horizontal="left" vertical="center"/>
    </xf>
    <xf numFmtId="0" fontId="11" fillId="0" borderId="39" xfId="52" applyFont="1" applyBorder="1" applyAlignment="1">
      <alignment horizontal="left" vertical="center"/>
    </xf>
    <xf numFmtId="0" fontId="11" fillId="0" borderId="33" xfId="52" applyFont="1" applyBorder="1" applyAlignment="1">
      <alignment horizontal="left" vertical="center"/>
    </xf>
    <xf numFmtId="0" fontId="11" fillId="0" borderId="34" xfId="52" applyFont="1" applyBorder="1" applyAlignment="1">
      <alignment horizontal="left" vertical="center"/>
    </xf>
    <xf numFmtId="0" fontId="11" fillId="0" borderId="41" xfId="52" applyFont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7" fillId="0" borderId="25" xfId="52" applyFont="1" applyBorder="1" applyAlignment="1">
      <alignment horizontal="center" vertical="center"/>
    </xf>
    <xf numFmtId="0" fontId="11" fillId="0" borderId="22" xfId="52" applyFont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2" fillId="0" borderId="57" xfId="52" applyFont="1" applyBorder="1" applyAlignment="1">
      <alignment horizontal="center" vertical="center"/>
    </xf>
    <xf numFmtId="0" fontId="15" fillId="0" borderId="58" xfId="52" applyFont="1" applyFill="1" applyBorder="1" applyAlignment="1">
      <alignment horizontal="left" vertical="center"/>
    </xf>
    <xf numFmtId="0" fontId="15" fillId="0" borderId="59" xfId="52" applyFont="1" applyFill="1" applyBorder="1" applyAlignment="1">
      <alignment horizontal="center" vertical="center"/>
    </xf>
    <xf numFmtId="0" fontId="15" fillId="0" borderId="25" xfId="52" applyFont="1" applyFill="1" applyBorder="1" applyAlignment="1">
      <alignment horizontal="center" vertical="center"/>
    </xf>
    <xf numFmtId="0" fontId="28" fillId="0" borderId="4" xfId="55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24" fillId="0" borderId="61" xfId="53" applyFont="1" applyFill="1" applyBorder="1" applyAlignment="1" applyProtection="1">
      <alignment horizontal="center" vertical="center"/>
    </xf>
    <xf numFmtId="179" fontId="32" fillId="0" borderId="3" xfId="0" applyNumberFormat="1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6" fillId="4" borderId="65" xfId="0" applyFont="1" applyFill="1" applyBorder="1" applyAlignment="1">
      <alignment horizontal="center" vertical="center"/>
    </xf>
    <xf numFmtId="0" fontId="32" fillId="0" borderId="22" xfId="0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0" fillId="0" borderId="26" xfId="52" applyFont="1" applyBorder="1" applyAlignment="1">
      <alignment horizontal="center" vertical="top"/>
    </xf>
    <xf numFmtId="0" fontId="7" fillId="0" borderId="66" xfId="52" applyFont="1" applyBorder="1" applyAlignment="1">
      <alignment horizontal="left" vertical="center"/>
    </xf>
    <xf numFmtId="0" fontId="7" fillId="0" borderId="26" xfId="52" applyFont="1" applyBorder="1" applyAlignment="1">
      <alignment horizontal="left" vertical="center"/>
    </xf>
    <xf numFmtId="0" fontId="7" fillId="0" borderId="36" xfId="52" applyFont="1" applyBorder="1" applyAlignment="1">
      <alignment horizontal="left" vertical="center"/>
    </xf>
    <xf numFmtId="0" fontId="15" fillId="0" borderId="53" xfId="52" applyFont="1" applyBorder="1" applyAlignment="1">
      <alignment horizontal="left" vertical="center"/>
    </xf>
    <xf numFmtId="0" fontId="15" fillId="0" borderId="52" xfId="52" applyFont="1" applyBorder="1" applyAlignment="1">
      <alignment horizontal="left" vertical="center"/>
    </xf>
    <xf numFmtId="0" fontId="7" fillId="0" borderId="54" xfId="52" applyFont="1" applyBorder="1" applyAlignment="1">
      <alignment vertical="center"/>
    </xf>
    <xf numFmtId="0" fontId="19" fillId="0" borderId="55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19" fillId="0" borderId="55" xfId="52" applyFont="1" applyBorder="1" applyAlignment="1">
      <alignment vertical="center"/>
    </xf>
    <xf numFmtId="0" fontId="7" fillId="0" borderId="55" xfId="52" applyFont="1" applyBorder="1" applyAlignment="1">
      <alignment vertical="center"/>
    </xf>
    <xf numFmtId="0" fontId="7" fillId="0" borderId="54" xfId="52" applyFont="1" applyBorder="1" applyAlignment="1">
      <alignment horizontal="center" vertical="center"/>
    </xf>
    <xf numFmtId="0" fontId="22" fillId="0" borderId="55" xfId="52" applyFont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7" fillId="0" borderId="49" xfId="52" applyFont="1" applyBorder="1" applyAlignment="1">
      <alignment horizontal="left" vertical="center" wrapText="1"/>
    </xf>
    <xf numFmtId="0" fontId="7" fillId="0" borderId="50" xfId="52" applyFont="1" applyBorder="1" applyAlignment="1">
      <alignment horizontal="left" vertical="center" wrapText="1"/>
    </xf>
    <xf numFmtId="0" fontId="7" fillId="0" borderId="54" xfId="52" applyFont="1" applyBorder="1" applyAlignment="1">
      <alignment horizontal="left" vertical="center"/>
    </xf>
    <xf numFmtId="0" fontId="7" fillId="0" borderId="55" xfId="52" applyFont="1" applyBorder="1" applyAlignment="1">
      <alignment horizontal="left" vertical="center"/>
    </xf>
    <xf numFmtId="0" fontId="41" fillId="0" borderId="67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9" fontId="22" fillId="0" borderId="21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9" fontId="22" fillId="0" borderId="32" xfId="52" applyNumberFormat="1" applyFont="1" applyBorder="1" applyAlignment="1">
      <alignment horizontal="left" vertical="center"/>
    </xf>
    <xf numFmtId="9" fontId="22" fillId="0" borderId="49" xfId="52" applyNumberFormat="1" applyFont="1" applyBorder="1" applyAlignment="1">
      <alignment horizontal="left" vertical="center"/>
    </xf>
    <xf numFmtId="9" fontId="22" fillId="0" borderId="50" xfId="52" applyNumberFormat="1" applyFont="1" applyBorder="1" applyAlignment="1">
      <alignment horizontal="left" vertical="center"/>
    </xf>
    <xf numFmtId="0" fontId="11" fillId="0" borderId="54" xfId="52" applyFont="1" applyFill="1" applyBorder="1" applyAlignment="1">
      <alignment horizontal="left" vertical="center"/>
    </xf>
    <xf numFmtId="0" fontId="11" fillId="0" borderId="55" xfId="52" applyFont="1" applyFill="1" applyBorder="1" applyAlignment="1">
      <alignment horizontal="left" vertical="center"/>
    </xf>
    <xf numFmtId="0" fontId="11" fillId="0" borderId="47" xfId="52" applyFont="1" applyFill="1" applyBorder="1" applyAlignment="1">
      <alignment horizontal="left" vertical="center"/>
    </xf>
    <xf numFmtId="0" fontId="11" fillId="0" borderId="50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left" vertical="center"/>
    </xf>
    <xf numFmtId="0" fontId="22" fillId="0" borderId="68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15" fillId="0" borderId="43" xfId="52" applyFont="1" applyBorder="1" applyAlignment="1">
      <alignment vertical="center"/>
    </xf>
    <xf numFmtId="0" fontId="42" fillId="0" borderId="52" xfId="52" applyFont="1" applyBorder="1" applyAlignment="1">
      <alignment horizontal="center" vertical="center"/>
    </xf>
    <xf numFmtId="0" fontId="15" fillId="0" borderId="44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44" xfId="52" applyNumberFormat="1" applyFont="1" applyBorder="1" applyAlignment="1">
      <alignment vertical="center"/>
    </xf>
    <xf numFmtId="0" fontId="15" fillId="0" borderId="36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7" fillId="0" borderId="72" xfId="52" applyFont="1" applyBorder="1" applyAlignment="1">
      <alignment horizontal="left" vertical="center"/>
    </xf>
    <xf numFmtId="0" fontId="15" fillId="0" borderId="58" xfId="52" applyFont="1" applyBorder="1" applyAlignment="1">
      <alignment horizontal="left" vertical="center"/>
    </xf>
    <xf numFmtId="0" fontId="22" fillId="0" borderId="59" xfId="52" applyFont="1" applyBorder="1" applyAlignment="1">
      <alignment horizontal="left" vertical="center"/>
    </xf>
    <xf numFmtId="0" fontId="7" fillId="0" borderId="0" xfId="52" applyFont="1" applyBorder="1" applyAlignment="1">
      <alignment vertical="center"/>
    </xf>
    <xf numFmtId="0" fontId="7" fillId="0" borderId="42" xfId="52" applyFont="1" applyBorder="1" applyAlignment="1">
      <alignment horizontal="left" vertical="center" wrapText="1"/>
    </xf>
    <xf numFmtId="0" fontId="7" fillId="0" borderId="59" xfId="52" applyFont="1" applyBorder="1" applyAlignment="1">
      <alignment horizontal="left" vertical="center"/>
    </xf>
    <xf numFmtId="0" fontId="43" fillId="0" borderId="22" xfId="52" applyFont="1" applyBorder="1" applyAlignment="1">
      <alignment horizontal="left" vertical="center"/>
    </xf>
    <xf numFmtId="0" fontId="25" fillId="0" borderId="22" xfId="52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9" fontId="22" fillId="0" borderId="40" xfId="52" applyNumberFormat="1" applyFont="1" applyBorder="1" applyAlignment="1">
      <alignment horizontal="left" vertical="center"/>
    </xf>
    <xf numFmtId="9" fontId="22" fillId="0" borderId="42" xfId="52" applyNumberFormat="1" applyFont="1" applyBorder="1" applyAlignment="1">
      <alignment horizontal="left" vertical="center"/>
    </xf>
    <xf numFmtId="0" fontId="11" fillId="0" borderId="59" xfId="52" applyFont="1" applyFill="1" applyBorder="1" applyAlignment="1">
      <alignment horizontal="left" vertical="center"/>
    </xf>
    <xf numFmtId="0" fontId="11" fillId="0" borderId="42" xfId="52" applyFont="1" applyFill="1" applyBorder="1" applyAlignment="1">
      <alignment horizontal="left" vertical="center"/>
    </xf>
    <xf numFmtId="0" fontId="22" fillId="0" borderId="73" xfId="52" applyFont="1" applyFill="1" applyBorder="1" applyAlignment="1">
      <alignment horizontal="left" vertical="center"/>
    </xf>
    <xf numFmtId="0" fontId="15" fillId="0" borderId="74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4" fillId="0" borderId="19" xfId="0" applyFont="1" applyBorder="1" applyAlignment="1">
      <alignment horizontal="center" vertical="center" wrapText="1"/>
    </xf>
    <xf numFmtId="0" fontId="45" fillId="0" borderId="75" xfId="0" applyFont="1" applyBorder="1" applyAlignment="1">
      <alignment horizontal="center" vertical="center"/>
    </xf>
    <xf numFmtId="0" fontId="45" fillId="0" borderId="20" xfId="0" applyFont="1" applyBorder="1"/>
    <xf numFmtId="0" fontId="0" fillId="0" borderId="20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220980</xdr:colOff>
      <xdr:row>2</xdr:row>
      <xdr:rowOff>89535</xdr:rowOff>
    </xdr:from>
    <xdr:to>
      <xdr:col>8</xdr:col>
      <xdr:colOff>1106805</xdr:colOff>
      <xdr:row>5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80170" y="670560"/>
          <a:ext cx="885825" cy="558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7" customWidth="1"/>
    <col min="3" max="3" width="10.125" customWidth="1"/>
  </cols>
  <sheetData>
    <row r="1" ht="21" customHeight="1" spans="1:2">
      <c r="A1" s="448"/>
      <c r="B1" s="449" t="s">
        <v>0</v>
      </c>
    </row>
    <row r="2" spans="1:2">
      <c r="A2" s="10">
        <v>1</v>
      </c>
      <c r="B2" s="450" t="s">
        <v>1</v>
      </c>
    </row>
    <row r="3" spans="1:2">
      <c r="A3" s="10">
        <v>2</v>
      </c>
      <c r="B3" s="450" t="s">
        <v>2</v>
      </c>
    </row>
    <row r="4" spans="1:2">
      <c r="A4" s="10">
        <v>3</v>
      </c>
      <c r="B4" s="450" t="s">
        <v>3</v>
      </c>
    </row>
    <row r="5" spans="1:2">
      <c r="A5" s="10">
        <v>4</v>
      </c>
      <c r="B5" s="450" t="s">
        <v>4</v>
      </c>
    </row>
    <row r="6" spans="1:2">
      <c r="A6" s="10">
        <v>5</v>
      </c>
      <c r="B6" s="450" t="s">
        <v>5</v>
      </c>
    </row>
    <row r="7" spans="1:2">
      <c r="A7" s="10">
        <v>6</v>
      </c>
      <c r="B7" s="450" t="s">
        <v>6</v>
      </c>
    </row>
    <row r="8" s="446" customFormat="1" ht="15" customHeight="1" spans="1:2">
      <c r="A8" s="451">
        <v>7</v>
      </c>
      <c r="B8" s="452" t="s">
        <v>7</v>
      </c>
    </row>
    <row r="9" ht="18.95" customHeight="1" spans="1:2">
      <c r="A9" s="448"/>
      <c r="B9" s="453" t="s">
        <v>8</v>
      </c>
    </row>
    <row r="10" ht="15.95" customHeight="1" spans="1:2">
      <c r="A10" s="10">
        <v>1</v>
      </c>
      <c r="B10" s="454" t="s">
        <v>9</v>
      </c>
    </row>
    <row r="11" spans="1:2">
      <c r="A11" s="10">
        <v>2</v>
      </c>
      <c r="B11" s="450" t="s">
        <v>10</v>
      </c>
    </row>
    <row r="12" spans="1:2">
      <c r="A12" s="10">
        <v>3</v>
      </c>
      <c r="B12" s="452" t="s">
        <v>11</v>
      </c>
    </row>
    <row r="13" spans="1:2">
      <c r="A13" s="10">
        <v>4</v>
      </c>
      <c r="B13" s="450" t="s">
        <v>12</v>
      </c>
    </row>
    <row r="14" spans="1:2">
      <c r="A14" s="10">
        <v>5</v>
      </c>
      <c r="B14" s="450" t="s">
        <v>13</v>
      </c>
    </row>
    <row r="15" spans="1:2">
      <c r="A15" s="10">
        <v>6</v>
      </c>
      <c r="B15" s="450" t="s">
        <v>14</v>
      </c>
    </row>
    <row r="16" spans="1:2">
      <c r="A16" s="10">
        <v>7</v>
      </c>
      <c r="B16" s="450" t="s">
        <v>15</v>
      </c>
    </row>
    <row r="17" spans="1:2">
      <c r="A17" s="10">
        <v>8</v>
      </c>
      <c r="B17" s="450" t="s">
        <v>16</v>
      </c>
    </row>
    <row r="18" spans="1:2">
      <c r="A18" s="10">
        <v>9</v>
      </c>
      <c r="B18" s="450" t="s">
        <v>17</v>
      </c>
    </row>
    <row r="19" spans="1:2">
      <c r="A19" s="10"/>
      <c r="B19" s="450"/>
    </row>
    <row r="20" ht="20.25" spans="1:2">
      <c r="A20" s="448"/>
      <c r="B20" s="449" t="s">
        <v>18</v>
      </c>
    </row>
    <row r="21" spans="1:2">
      <c r="A21" s="10">
        <v>1</v>
      </c>
      <c r="B21" s="455" t="s">
        <v>19</v>
      </c>
    </row>
    <row r="22" spans="1:2">
      <c r="A22" s="10">
        <v>2</v>
      </c>
      <c r="B22" s="450" t="s">
        <v>20</v>
      </c>
    </row>
    <row r="23" spans="1:2">
      <c r="A23" s="10">
        <v>3</v>
      </c>
      <c r="B23" s="450" t="s">
        <v>21</v>
      </c>
    </row>
    <row r="24" spans="1:2">
      <c r="A24" s="10">
        <v>4</v>
      </c>
      <c r="B24" s="450" t="s">
        <v>22</v>
      </c>
    </row>
    <row r="25" spans="1:2">
      <c r="A25" s="10">
        <v>5</v>
      </c>
      <c r="B25" s="450" t="s">
        <v>23</v>
      </c>
    </row>
    <row r="26" spans="1:2">
      <c r="A26" s="10">
        <v>6</v>
      </c>
      <c r="B26" s="450" t="s">
        <v>24</v>
      </c>
    </row>
    <row r="27" spans="1:2">
      <c r="A27" s="10">
        <v>7</v>
      </c>
      <c r="B27" s="450" t="s">
        <v>25</v>
      </c>
    </row>
    <row r="28" spans="1:2">
      <c r="A28" s="10"/>
      <c r="B28" s="450"/>
    </row>
    <row r="29" ht="20.25" spans="1:2">
      <c r="A29" s="448"/>
      <c r="B29" s="449" t="s">
        <v>26</v>
      </c>
    </row>
    <row r="30" spans="1:2">
      <c r="A30" s="10">
        <v>1</v>
      </c>
      <c r="B30" s="455" t="s">
        <v>27</v>
      </c>
    </row>
    <row r="31" spans="1:2">
      <c r="A31" s="10">
        <v>2</v>
      </c>
      <c r="B31" s="450" t="s">
        <v>28</v>
      </c>
    </row>
    <row r="32" spans="1:2">
      <c r="A32" s="10">
        <v>3</v>
      </c>
      <c r="B32" s="450" t="s">
        <v>29</v>
      </c>
    </row>
    <row r="33" ht="28.5" spans="1:2">
      <c r="A33" s="10">
        <v>4</v>
      </c>
      <c r="B33" s="450" t="s">
        <v>30</v>
      </c>
    </row>
    <row r="34" spans="1:2">
      <c r="A34" s="10">
        <v>5</v>
      </c>
      <c r="B34" s="450" t="s">
        <v>31</v>
      </c>
    </row>
    <row r="35" spans="1:2">
      <c r="A35" s="10">
        <v>6</v>
      </c>
      <c r="B35" s="450" t="s">
        <v>32</v>
      </c>
    </row>
    <row r="36" spans="1:2">
      <c r="A36" s="10">
        <v>7</v>
      </c>
      <c r="B36" s="450" t="s">
        <v>33</v>
      </c>
    </row>
    <row r="37" spans="1:2">
      <c r="A37" s="10"/>
      <c r="B37" s="450"/>
    </row>
    <row r="39" spans="1:2">
      <c r="A39" s="456" t="s">
        <v>34</v>
      </c>
      <c r="B39" s="45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1" sqref="C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6" t="s">
        <v>35</v>
      </c>
      <c r="C2" s="427"/>
      <c r="D2" s="427"/>
      <c r="E2" s="427"/>
      <c r="F2" s="427"/>
      <c r="G2" s="427"/>
      <c r="H2" s="427"/>
      <c r="I2" s="441"/>
    </row>
    <row r="3" ht="27.95" customHeight="1" spans="2:9">
      <c r="B3" s="428"/>
      <c r="C3" s="429"/>
      <c r="D3" s="430" t="s">
        <v>36</v>
      </c>
      <c r="E3" s="431"/>
      <c r="F3" s="432" t="s">
        <v>37</v>
      </c>
      <c r="G3" s="433"/>
      <c r="H3" s="430" t="s">
        <v>38</v>
      </c>
      <c r="I3" s="442"/>
    </row>
    <row r="4" ht="27.95" customHeight="1" spans="2:9">
      <c r="B4" s="428" t="s">
        <v>39</v>
      </c>
      <c r="C4" s="429" t="s">
        <v>40</v>
      </c>
      <c r="D4" s="429" t="s">
        <v>41</v>
      </c>
      <c r="E4" s="429" t="s">
        <v>42</v>
      </c>
      <c r="F4" s="434" t="s">
        <v>41</v>
      </c>
      <c r="G4" s="434" t="s">
        <v>42</v>
      </c>
      <c r="H4" s="429" t="s">
        <v>41</v>
      </c>
      <c r="I4" s="443" t="s">
        <v>42</v>
      </c>
    </row>
    <row r="5" ht="27.95" customHeight="1" spans="2:9">
      <c r="B5" s="435" t="s">
        <v>43</v>
      </c>
      <c r="C5" s="10">
        <v>13</v>
      </c>
      <c r="D5" s="10">
        <v>0</v>
      </c>
      <c r="E5" s="10">
        <v>1</v>
      </c>
      <c r="F5" s="436">
        <v>0</v>
      </c>
      <c r="G5" s="436">
        <v>1</v>
      </c>
      <c r="H5" s="10">
        <v>1</v>
      </c>
      <c r="I5" s="444">
        <v>2</v>
      </c>
    </row>
    <row r="6" ht="27.95" customHeight="1" spans="2:9">
      <c r="B6" s="435" t="s">
        <v>44</v>
      </c>
      <c r="C6" s="10">
        <v>20</v>
      </c>
      <c r="D6" s="10">
        <v>0</v>
      </c>
      <c r="E6" s="10">
        <v>1</v>
      </c>
      <c r="F6" s="436">
        <v>1</v>
      </c>
      <c r="G6" s="436">
        <v>2</v>
      </c>
      <c r="H6" s="10">
        <v>2</v>
      </c>
      <c r="I6" s="444">
        <v>3</v>
      </c>
    </row>
    <row r="7" ht="27.95" customHeight="1" spans="2:9">
      <c r="B7" s="435" t="s">
        <v>45</v>
      </c>
      <c r="C7" s="10">
        <v>32</v>
      </c>
      <c r="D7" s="10">
        <v>0</v>
      </c>
      <c r="E7" s="10">
        <v>1</v>
      </c>
      <c r="F7" s="436">
        <v>2</v>
      </c>
      <c r="G7" s="436">
        <v>3</v>
      </c>
      <c r="H7" s="10">
        <v>3</v>
      </c>
      <c r="I7" s="444">
        <v>4</v>
      </c>
    </row>
    <row r="8" ht="27.95" customHeight="1" spans="2:9">
      <c r="B8" s="435" t="s">
        <v>46</v>
      </c>
      <c r="C8" s="10">
        <v>50</v>
      </c>
      <c r="D8" s="10">
        <v>1</v>
      </c>
      <c r="E8" s="10">
        <v>2</v>
      </c>
      <c r="F8" s="436">
        <v>3</v>
      </c>
      <c r="G8" s="436">
        <v>4</v>
      </c>
      <c r="H8" s="10">
        <v>5</v>
      </c>
      <c r="I8" s="444">
        <v>6</v>
      </c>
    </row>
    <row r="9" ht="27.95" customHeight="1" spans="2:9">
      <c r="B9" s="435" t="s">
        <v>47</v>
      </c>
      <c r="C9" s="10">
        <v>80</v>
      </c>
      <c r="D9" s="10">
        <v>2</v>
      </c>
      <c r="E9" s="10">
        <v>3</v>
      </c>
      <c r="F9" s="436">
        <v>5</v>
      </c>
      <c r="G9" s="436">
        <v>6</v>
      </c>
      <c r="H9" s="10">
        <v>7</v>
      </c>
      <c r="I9" s="444">
        <v>8</v>
      </c>
    </row>
    <row r="10" ht="27.95" customHeight="1" spans="2:9">
      <c r="B10" s="435" t="s">
        <v>48</v>
      </c>
      <c r="C10" s="10">
        <v>125</v>
      </c>
      <c r="D10" s="10">
        <v>3</v>
      </c>
      <c r="E10" s="10">
        <v>4</v>
      </c>
      <c r="F10" s="436">
        <v>7</v>
      </c>
      <c r="G10" s="436">
        <v>8</v>
      </c>
      <c r="H10" s="10">
        <v>10</v>
      </c>
      <c r="I10" s="444">
        <v>11</v>
      </c>
    </row>
    <row r="11" ht="27.95" customHeight="1" spans="2:9">
      <c r="B11" s="435" t="s">
        <v>49</v>
      </c>
      <c r="C11" s="10">
        <v>200</v>
      </c>
      <c r="D11" s="10">
        <v>5</v>
      </c>
      <c r="E11" s="10">
        <v>6</v>
      </c>
      <c r="F11" s="436">
        <v>10</v>
      </c>
      <c r="G11" s="436">
        <v>11</v>
      </c>
      <c r="H11" s="10">
        <v>14</v>
      </c>
      <c r="I11" s="444">
        <v>15</v>
      </c>
    </row>
    <row r="12" ht="27.95" customHeight="1" spans="2:9">
      <c r="B12" s="437" t="s">
        <v>50</v>
      </c>
      <c r="C12" s="438">
        <v>315</v>
      </c>
      <c r="D12" s="438">
        <v>7</v>
      </c>
      <c r="E12" s="438">
        <v>8</v>
      </c>
      <c r="F12" s="439">
        <v>14</v>
      </c>
      <c r="G12" s="439">
        <v>15</v>
      </c>
      <c r="H12" s="438">
        <v>21</v>
      </c>
      <c r="I12" s="445">
        <v>22</v>
      </c>
    </row>
    <row r="14" spans="2:4">
      <c r="B14" s="440" t="s">
        <v>51</v>
      </c>
      <c r="C14" s="440"/>
      <c r="D14" s="4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8" customWidth="1"/>
    <col min="2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" spans="1:11">
      <c r="A1" s="360" t="s">
        <v>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5" t="s">
        <v>56</v>
      </c>
      <c r="J2" s="325"/>
      <c r="K2" s="326"/>
    </row>
    <row r="3" ht="14.25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ht="18" customHeight="1" spans="1:11">
      <c r="A4" s="259" t="s">
        <v>61</v>
      </c>
      <c r="B4" s="260" t="s">
        <v>62</v>
      </c>
      <c r="C4" s="261"/>
      <c r="D4" s="259" t="s">
        <v>63</v>
      </c>
      <c r="E4" s="262"/>
      <c r="F4" s="263">
        <v>45672</v>
      </c>
      <c r="G4" s="264"/>
      <c r="H4" s="259" t="s">
        <v>64</v>
      </c>
      <c r="I4" s="262"/>
      <c r="J4" s="149" t="s">
        <v>65</v>
      </c>
      <c r="K4" s="150" t="s">
        <v>66</v>
      </c>
    </row>
    <row r="5" ht="14.25" spans="1:11">
      <c r="A5" s="265" t="s">
        <v>67</v>
      </c>
      <c r="B5" s="149" t="s">
        <v>68</v>
      </c>
      <c r="C5" s="150"/>
      <c r="D5" s="259" t="s">
        <v>69</v>
      </c>
      <c r="E5" s="262"/>
      <c r="F5" s="263">
        <v>45619</v>
      </c>
      <c r="G5" s="264"/>
      <c r="H5" s="259" t="s">
        <v>70</v>
      </c>
      <c r="I5" s="262"/>
      <c r="J5" s="149" t="s">
        <v>65</v>
      </c>
      <c r="K5" s="150" t="s">
        <v>66</v>
      </c>
    </row>
    <row r="6" ht="14.25" spans="1:11">
      <c r="A6" s="259" t="s">
        <v>71</v>
      </c>
      <c r="B6" s="266" t="s">
        <v>72</v>
      </c>
      <c r="C6" s="267">
        <v>6</v>
      </c>
      <c r="D6" s="265" t="s">
        <v>73</v>
      </c>
      <c r="E6" s="268"/>
      <c r="F6" s="263">
        <v>45634</v>
      </c>
      <c r="G6" s="264"/>
      <c r="H6" s="259" t="s">
        <v>74</v>
      </c>
      <c r="I6" s="262"/>
      <c r="J6" s="149" t="s">
        <v>65</v>
      </c>
      <c r="K6" s="150" t="s">
        <v>66</v>
      </c>
    </row>
    <row r="7" ht="14.25" spans="1:11">
      <c r="A7" s="259" t="s">
        <v>75</v>
      </c>
      <c r="B7" s="269">
        <v>5400</v>
      </c>
      <c r="C7" s="270"/>
      <c r="D7" s="265" t="s">
        <v>76</v>
      </c>
      <c r="E7" s="271"/>
      <c r="F7" s="263">
        <v>45641</v>
      </c>
      <c r="G7" s="264"/>
      <c r="H7" s="259" t="s">
        <v>77</v>
      </c>
      <c r="I7" s="262"/>
      <c r="J7" s="149" t="s">
        <v>65</v>
      </c>
      <c r="K7" s="150" t="s">
        <v>66</v>
      </c>
    </row>
    <row r="8" ht="15" spans="1:11">
      <c r="A8" s="272" t="s">
        <v>78</v>
      </c>
      <c r="B8" s="273" t="s">
        <v>79</v>
      </c>
      <c r="C8" s="274"/>
      <c r="D8" s="275" t="s">
        <v>80</v>
      </c>
      <c r="E8" s="276"/>
      <c r="F8" s="277">
        <v>45646</v>
      </c>
      <c r="G8" s="278"/>
      <c r="H8" s="275" t="s">
        <v>81</v>
      </c>
      <c r="I8" s="276"/>
      <c r="J8" s="295" t="s">
        <v>65</v>
      </c>
      <c r="K8" s="327" t="s">
        <v>66</v>
      </c>
    </row>
    <row r="9" ht="15" spans="1:11">
      <c r="A9" s="361" t="s">
        <v>82</v>
      </c>
      <c r="B9" s="362"/>
      <c r="C9" s="362"/>
      <c r="D9" s="363"/>
      <c r="E9" s="363"/>
      <c r="F9" s="363"/>
      <c r="G9" s="363"/>
      <c r="H9" s="363"/>
      <c r="I9" s="363"/>
      <c r="J9" s="363"/>
      <c r="K9" s="408"/>
    </row>
    <row r="10" ht="15" spans="1:11">
      <c r="A10" s="364" t="s">
        <v>83</v>
      </c>
      <c r="B10" s="365"/>
      <c r="C10" s="365"/>
      <c r="D10" s="365"/>
      <c r="E10" s="365"/>
      <c r="F10" s="365"/>
      <c r="G10" s="365"/>
      <c r="H10" s="365"/>
      <c r="I10" s="365"/>
      <c r="J10" s="365"/>
      <c r="K10" s="409"/>
    </row>
    <row r="11" ht="14.25" spans="1:11">
      <c r="A11" s="366" t="s">
        <v>84</v>
      </c>
      <c r="B11" s="367" t="s">
        <v>85</v>
      </c>
      <c r="C11" s="368" t="s">
        <v>86</v>
      </c>
      <c r="D11" s="369"/>
      <c r="E11" s="370" t="s">
        <v>87</v>
      </c>
      <c r="F11" s="367" t="s">
        <v>85</v>
      </c>
      <c r="G11" s="368" t="s">
        <v>86</v>
      </c>
      <c r="H11" s="368" t="s">
        <v>88</v>
      </c>
      <c r="I11" s="370" t="s">
        <v>89</v>
      </c>
      <c r="J11" s="367" t="s">
        <v>85</v>
      </c>
      <c r="K11" s="410" t="s">
        <v>86</v>
      </c>
    </row>
    <row r="12" ht="14.25" spans="1:11">
      <c r="A12" s="265" t="s">
        <v>90</v>
      </c>
      <c r="B12" s="285" t="s">
        <v>85</v>
      </c>
      <c r="C12" s="149" t="s">
        <v>86</v>
      </c>
      <c r="D12" s="271"/>
      <c r="E12" s="268" t="s">
        <v>91</v>
      </c>
      <c r="F12" s="285" t="s">
        <v>85</v>
      </c>
      <c r="G12" s="149" t="s">
        <v>86</v>
      </c>
      <c r="H12" s="149" t="s">
        <v>88</v>
      </c>
      <c r="I12" s="268" t="s">
        <v>92</v>
      </c>
      <c r="J12" s="285" t="s">
        <v>85</v>
      </c>
      <c r="K12" s="150" t="s">
        <v>86</v>
      </c>
    </row>
    <row r="13" ht="14.25" spans="1:11">
      <c r="A13" s="265" t="s">
        <v>93</v>
      </c>
      <c r="B13" s="285" t="s">
        <v>85</v>
      </c>
      <c r="C13" s="149" t="s">
        <v>86</v>
      </c>
      <c r="D13" s="271"/>
      <c r="E13" s="268" t="s">
        <v>94</v>
      </c>
      <c r="F13" s="149" t="s">
        <v>95</v>
      </c>
      <c r="G13" s="149" t="s">
        <v>96</v>
      </c>
      <c r="H13" s="149" t="s">
        <v>88</v>
      </c>
      <c r="I13" s="268" t="s">
        <v>97</v>
      </c>
      <c r="J13" s="285" t="s">
        <v>85</v>
      </c>
      <c r="K13" s="150" t="s">
        <v>86</v>
      </c>
    </row>
    <row r="14" ht="15" spans="1:11">
      <c r="A14" s="275" t="s">
        <v>98</v>
      </c>
      <c r="B14" s="276"/>
      <c r="C14" s="276"/>
      <c r="D14" s="276"/>
      <c r="E14" s="276"/>
      <c r="F14" s="276"/>
      <c r="G14" s="276"/>
      <c r="H14" s="276"/>
      <c r="I14" s="276"/>
      <c r="J14" s="276"/>
      <c r="K14" s="329"/>
    </row>
    <row r="15" ht="15" spans="1:11">
      <c r="A15" s="364" t="s">
        <v>99</v>
      </c>
      <c r="B15" s="365"/>
      <c r="C15" s="365"/>
      <c r="D15" s="365"/>
      <c r="E15" s="365"/>
      <c r="F15" s="365"/>
      <c r="G15" s="365"/>
      <c r="H15" s="365"/>
      <c r="I15" s="365"/>
      <c r="J15" s="365"/>
      <c r="K15" s="409"/>
    </row>
    <row r="16" ht="14.25" spans="1:11">
      <c r="A16" s="371" t="s">
        <v>100</v>
      </c>
      <c r="B16" s="368" t="s">
        <v>95</v>
      </c>
      <c r="C16" s="368" t="s">
        <v>96</v>
      </c>
      <c r="D16" s="372"/>
      <c r="E16" s="373" t="s">
        <v>101</v>
      </c>
      <c r="F16" s="368" t="s">
        <v>95</v>
      </c>
      <c r="G16" s="368" t="s">
        <v>96</v>
      </c>
      <c r="H16" s="374"/>
      <c r="I16" s="373" t="s">
        <v>102</v>
      </c>
      <c r="J16" s="368" t="s">
        <v>95</v>
      </c>
      <c r="K16" s="410" t="s">
        <v>96</v>
      </c>
    </row>
    <row r="17" customHeight="1" spans="1:22">
      <c r="A17" s="302" t="s">
        <v>103</v>
      </c>
      <c r="B17" s="149" t="s">
        <v>95</v>
      </c>
      <c r="C17" s="149" t="s">
        <v>96</v>
      </c>
      <c r="D17" s="375"/>
      <c r="E17" s="303" t="s">
        <v>104</v>
      </c>
      <c r="F17" s="149" t="s">
        <v>95</v>
      </c>
      <c r="G17" s="149" t="s">
        <v>96</v>
      </c>
      <c r="H17" s="376"/>
      <c r="I17" s="303" t="s">
        <v>105</v>
      </c>
      <c r="J17" s="149" t="s">
        <v>95</v>
      </c>
      <c r="K17" s="150" t="s">
        <v>96</v>
      </c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</row>
    <row r="18" ht="18" customHeight="1" spans="1:11">
      <c r="A18" s="377" t="s">
        <v>106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2"/>
    </row>
    <row r="19" s="359" customFormat="1" ht="18" customHeight="1" spans="1:11">
      <c r="A19" s="364" t="s">
        <v>107</v>
      </c>
      <c r="B19" s="365"/>
      <c r="C19" s="365"/>
      <c r="D19" s="365"/>
      <c r="E19" s="365"/>
      <c r="F19" s="365"/>
      <c r="G19" s="365"/>
      <c r="H19" s="365"/>
      <c r="I19" s="365"/>
      <c r="J19" s="365"/>
      <c r="K19" s="409"/>
    </row>
    <row r="20" customHeight="1" spans="1:11">
      <c r="A20" s="379" t="s">
        <v>108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3"/>
    </row>
    <row r="21" ht="21.75" customHeight="1" spans="1:11">
      <c r="A21" s="381" t="s">
        <v>109</v>
      </c>
      <c r="B21" s="382"/>
      <c r="C21" s="382" t="s">
        <v>110</v>
      </c>
      <c r="D21" s="382" t="s">
        <v>111</v>
      </c>
      <c r="E21" s="382" t="s">
        <v>112</v>
      </c>
      <c r="F21" s="382" t="s">
        <v>113</v>
      </c>
      <c r="G21" s="382" t="s">
        <v>114</v>
      </c>
      <c r="H21" s="382" t="s">
        <v>115</v>
      </c>
      <c r="I21" s="382" t="s">
        <v>116</v>
      </c>
      <c r="J21" s="303"/>
      <c r="K21" s="337" t="s">
        <v>117</v>
      </c>
    </row>
    <row r="22" ht="23" customHeight="1" spans="1:11">
      <c r="A22" s="383" t="s">
        <v>118</v>
      </c>
      <c r="B22" s="384"/>
      <c r="C22" s="384"/>
      <c r="D22" s="384" t="s">
        <v>95</v>
      </c>
      <c r="E22" s="384" t="s">
        <v>95</v>
      </c>
      <c r="F22" s="384" t="s">
        <v>95</v>
      </c>
      <c r="G22" s="384" t="s">
        <v>95</v>
      </c>
      <c r="H22" s="384" t="s">
        <v>95</v>
      </c>
      <c r="I22" s="384" t="s">
        <v>95</v>
      </c>
      <c r="J22" s="384"/>
      <c r="K22" s="414"/>
    </row>
    <row r="23" ht="23" customHeight="1" spans="1:11">
      <c r="A23" s="383" t="s">
        <v>119</v>
      </c>
      <c r="B23" s="384"/>
      <c r="C23" s="384"/>
      <c r="D23" s="384" t="s">
        <v>95</v>
      </c>
      <c r="E23" s="384" t="s">
        <v>95</v>
      </c>
      <c r="F23" s="384" t="s">
        <v>95</v>
      </c>
      <c r="G23" s="384" t="s">
        <v>95</v>
      </c>
      <c r="H23" s="384" t="s">
        <v>95</v>
      </c>
      <c r="I23" s="384" t="s">
        <v>95</v>
      </c>
      <c r="J23" s="384"/>
      <c r="K23" s="415"/>
    </row>
    <row r="24" ht="23" customHeight="1" spans="1:11">
      <c r="A24" s="383" t="s">
        <v>120</v>
      </c>
      <c r="B24" s="384"/>
      <c r="C24" s="384"/>
      <c r="D24" s="384" t="s">
        <v>95</v>
      </c>
      <c r="E24" s="384" t="s">
        <v>95</v>
      </c>
      <c r="F24" s="384" t="s">
        <v>95</v>
      </c>
      <c r="G24" s="384" t="s">
        <v>95</v>
      </c>
      <c r="H24" s="384" t="s">
        <v>95</v>
      </c>
      <c r="I24" s="384" t="s">
        <v>95</v>
      </c>
      <c r="J24" s="384"/>
      <c r="K24" s="415"/>
    </row>
    <row r="25" ht="23" customHeight="1" spans="1:11">
      <c r="A25" s="385"/>
      <c r="B25" s="384"/>
      <c r="C25" s="384"/>
      <c r="D25" s="384"/>
      <c r="E25" s="384"/>
      <c r="F25" s="384"/>
      <c r="G25" s="384"/>
      <c r="H25" s="384"/>
      <c r="I25" s="384"/>
      <c r="J25" s="384"/>
      <c r="K25" s="415"/>
    </row>
    <row r="26" ht="23" customHeight="1" spans="1:11">
      <c r="A26" s="385"/>
      <c r="B26" s="384"/>
      <c r="C26" s="384"/>
      <c r="D26" s="384"/>
      <c r="E26" s="384"/>
      <c r="F26" s="384"/>
      <c r="G26" s="384"/>
      <c r="H26" s="384"/>
      <c r="I26" s="384"/>
      <c r="J26" s="384"/>
      <c r="K26" s="415"/>
    </row>
    <row r="27" ht="18" customHeight="1" spans="1:11">
      <c r="A27" s="386" t="s">
        <v>121</v>
      </c>
      <c r="B27" s="387"/>
      <c r="C27" s="387"/>
      <c r="D27" s="387"/>
      <c r="E27" s="387"/>
      <c r="F27" s="387"/>
      <c r="G27" s="387"/>
      <c r="H27" s="387"/>
      <c r="I27" s="387"/>
      <c r="J27" s="387"/>
      <c r="K27" s="416"/>
    </row>
    <row r="28" ht="18.75" customHeight="1" spans="1:11">
      <c r="A28" s="388"/>
      <c r="B28" s="389"/>
      <c r="C28" s="389"/>
      <c r="D28" s="389"/>
      <c r="E28" s="389"/>
      <c r="F28" s="389"/>
      <c r="G28" s="389"/>
      <c r="H28" s="389"/>
      <c r="I28" s="389"/>
      <c r="J28" s="389"/>
      <c r="K28" s="417"/>
    </row>
    <row r="29" ht="18.75" customHeight="1" spans="1:11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418"/>
    </row>
    <row r="30" ht="18" customHeight="1" spans="1:11">
      <c r="A30" s="386" t="s">
        <v>122</v>
      </c>
      <c r="B30" s="387"/>
      <c r="C30" s="387"/>
      <c r="D30" s="387"/>
      <c r="E30" s="387"/>
      <c r="F30" s="387"/>
      <c r="G30" s="387"/>
      <c r="H30" s="387"/>
      <c r="I30" s="387"/>
      <c r="J30" s="387"/>
      <c r="K30" s="416"/>
    </row>
    <row r="31" ht="14.25" spans="1:11">
      <c r="A31" s="392" t="s">
        <v>123</v>
      </c>
      <c r="B31" s="393"/>
      <c r="C31" s="393"/>
      <c r="D31" s="393"/>
      <c r="E31" s="393"/>
      <c r="F31" s="393"/>
      <c r="G31" s="393"/>
      <c r="H31" s="393"/>
      <c r="I31" s="393"/>
      <c r="J31" s="393"/>
      <c r="K31" s="419"/>
    </row>
    <row r="32" ht="15" spans="1:11">
      <c r="A32" s="157" t="s">
        <v>124</v>
      </c>
      <c r="B32" s="158"/>
      <c r="C32" s="149" t="s">
        <v>65</v>
      </c>
      <c r="D32" s="149" t="s">
        <v>66</v>
      </c>
      <c r="E32" s="394" t="s">
        <v>125</v>
      </c>
      <c r="F32" s="395"/>
      <c r="G32" s="395"/>
      <c r="H32" s="395"/>
      <c r="I32" s="395"/>
      <c r="J32" s="395"/>
      <c r="K32" s="420"/>
    </row>
    <row r="33" ht="15" spans="1:11">
      <c r="A33" s="396" t="s">
        <v>126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</row>
    <row r="34" ht="21" customHeight="1" spans="1:11">
      <c r="A34" s="397" t="s">
        <v>127</v>
      </c>
      <c r="B34" s="398"/>
      <c r="C34" s="398"/>
      <c r="D34" s="398"/>
      <c r="E34" s="398"/>
      <c r="F34" s="398"/>
      <c r="G34" s="398"/>
      <c r="H34" s="398"/>
      <c r="I34" s="398"/>
      <c r="J34" s="398"/>
      <c r="K34" s="421"/>
    </row>
    <row r="35" ht="21" customHeight="1" spans="1:11">
      <c r="A35" s="310" t="s">
        <v>128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40"/>
    </row>
    <row r="36" ht="21" customHeight="1" spans="1:11">
      <c r="A36" s="310" t="s">
        <v>129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40"/>
    </row>
    <row r="37" ht="21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40"/>
    </row>
    <row r="38" ht="21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0"/>
    </row>
    <row r="39" ht="21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0"/>
    </row>
    <row r="40" ht="21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0"/>
    </row>
    <row r="41" ht="15" spans="1:11">
      <c r="A41" s="305" t="s">
        <v>130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15" spans="1:11">
      <c r="A42" s="364" t="s">
        <v>131</v>
      </c>
      <c r="B42" s="365"/>
      <c r="C42" s="365"/>
      <c r="D42" s="365"/>
      <c r="E42" s="365"/>
      <c r="F42" s="365"/>
      <c r="G42" s="365"/>
      <c r="H42" s="365"/>
      <c r="I42" s="365"/>
      <c r="J42" s="365"/>
      <c r="K42" s="409"/>
    </row>
    <row r="43" ht="14.25" spans="1:11">
      <c r="A43" s="371" t="s">
        <v>132</v>
      </c>
      <c r="B43" s="368" t="s">
        <v>95</v>
      </c>
      <c r="C43" s="368" t="s">
        <v>96</v>
      </c>
      <c r="D43" s="368" t="s">
        <v>88</v>
      </c>
      <c r="E43" s="373" t="s">
        <v>133</v>
      </c>
      <c r="F43" s="368" t="s">
        <v>95</v>
      </c>
      <c r="G43" s="368" t="s">
        <v>96</v>
      </c>
      <c r="H43" s="368" t="s">
        <v>88</v>
      </c>
      <c r="I43" s="373" t="s">
        <v>134</v>
      </c>
      <c r="J43" s="368" t="s">
        <v>95</v>
      </c>
      <c r="K43" s="410" t="s">
        <v>96</v>
      </c>
    </row>
    <row r="44" ht="14.25" spans="1:11">
      <c r="A44" s="302" t="s">
        <v>87</v>
      </c>
      <c r="B44" s="149" t="s">
        <v>95</v>
      </c>
      <c r="C44" s="149" t="s">
        <v>96</v>
      </c>
      <c r="D44" s="149" t="s">
        <v>88</v>
      </c>
      <c r="E44" s="303" t="s">
        <v>94</v>
      </c>
      <c r="F44" s="149" t="s">
        <v>95</v>
      </c>
      <c r="G44" s="149" t="s">
        <v>96</v>
      </c>
      <c r="H44" s="149" t="s">
        <v>88</v>
      </c>
      <c r="I44" s="303" t="s">
        <v>105</v>
      </c>
      <c r="J44" s="149" t="s">
        <v>95</v>
      </c>
      <c r="K44" s="150" t="s">
        <v>96</v>
      </c>
    </row>
    <row r="45" ht="15" spans="1:11">
      <c r="A45" s="275" t="s">
        <v>98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329"/>
    </row>
    <row r="46" ht="15" spans="1:11">
      <c r="A46" s="396" t="s">
        <v>135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</row>
    <row r="47" ht="15" spans="1:11">
      <c r="A47" s="397"/>
      <c r="B47" s="398"/>
      <c r="C47" s="398"/>
      <c r="D47" s="398"/>
      <c r="E47" s="398"/>
      <c r="F47" s="398"/>
      <c r="G47" s="398"/>
      <c r="H47" s="398"/>
      <c r="I47" s="398"/>
      <c r="J47" s="398"/>
      <c r="K47" s="421"/>
    </row>
    <row r="48" ht="15" spans="1:11">
      <c r="A48" s="399" t="s">
        <v>136</v>
      </c>
      <c r="B48" s="400" t="s">
        <v>137</v>
      </c>
      <c r="C48" s="400"/>
      <c r="D48" s="401" t="s">
        <v>138</v>
      </c>
      <c r="E48" s="402" t="s">
        <v>139</v>
      </c>
      <c r="F48" s="403" t="s">
        <v>140</v>
      </c>
      <c r="G48" s="404">
        <v>45616</v>
      </c>
      <c r="H48" s="405" t="s">
        <v>141</v>
      </c>
      <c r="I48" s="422"/>
      <c r="J48" s="423" t="s">
        <v>142</v>
      </c>
      <c r="K48" s="424"/>
    </row>
    <row r="49" ht="15" spans="1:11">
      <c r="A49" s="396" t="s">
        <v>143</v>
      </c>
      <c r="B49" s="396"/>
      <c r="C49" s="396"/>
      <c r="D49" s="396"/>
      <c r="E49" s="396"/>
      <c r="F49" s="396"/>
      <c r="G49" s="396"/>
      <c r="H49" s="396"/>
      <c r="I49" s="396"/>
      <c r="J49" s="396"/>
      <c r="K49" s="396"/>
    </row>
    <row r="50" ht="15" spans="1:11">
      <c r="A50" s="406" t="s">
        <v>144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25"/>
    </row>
    <row r="51" ht="15" spans="1:11">
      <c r="A51" s="399" t="s">
        <v>136</v>
      </c>
      <c r="B51" s="400" t="s">
        <v>137</v>
      </c>
      <c r="C51" s="400"/>
      <c r="D51" s="401" t="s">
        <v>138</v>
      </c>
      <c r="E51" s="402" t="s">
        <v>139</v>
      </c>
      <c r="F51" s="403" t="s">
        <v>140</v>
      </c>
      <c r="G51" s="404">
        <v>45616</v>
      </c>
      <c r="H51" s="405" t="s">
        <v>141</v>
      </c>
      <c r="I51" s="422"/>
      <c r="J51" s="423" t="s">
        <v>142</v>
      </c>
      <c r="K51" s="4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1" sqref="A1:P1"/>
    </sheetView>
  </sheetViews>
  <sheetFormatPr defaultColWidth="9" defaultRowHeight="14.25"/>
  <cols>
    <col min="1" max="1" width="15.625" style="84" customWidth="1"/>
    <col min="2" max="2" width="9" style="84" customWidth="1"/>
    <col min="3" max="4" width="8.5" style="85" customWidth="1"/>
    <col min="5" max="7" width="8.5" style="84" customWidth="1"/>
    <col min="8" max="8" width="10.25" style="84" customWidth="1"/>
    <col min="9" max="9" width="6.5" style="84" customWidth="1"/>
    <col min="10" max="10" width="2.75" style="84" customWidth="1"/>
    <col min="11" max="11" width="9.15833333333333" style="84" customWidth="1"/>
    <col min="12" max="12" width="10.75" style="84" customWidth="1"/>
    <col min="13" max="16" width="9.75" style="84" customWidth="1"/>
    <col min="17" max="17" width="9.75" style="247" customWidth="1"/>
    <col min="18" max="255" width="9" style="84"/>
    <col min="256" max="16384" width="9" style="87"/>
  </cols>
  <sheetData>
    <row r="1" s="84" customFormat="1" ht="29" customHeight="1" spans="1:258">
      <c r="A1" s="222" t="s">
        <v>145</v>
      </c>
      <c r="B1" s="222"/>
      <c r="C1" s="224"/>
      <c r="D1" s="224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354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  <c r="IX1" s="87"/>
    </row>
    <row r="2" s="84" customFormat="1" ht="20" customHeight="1" spans="1:258">
      <c r="A2" s="92" t="s">
        <v>61</v>
      </c>
      <c r="B2" s="93" t="str">
        <f>首期!B4</f>
        <v>TAJJEN81822</v>
      </c>
      <c r="C2" s="94"/>
      <c r="D2" s="95"/>
      <c r="E2" s="96" t="s">
        <v>67</v>
      </c>
      <c r="F2" s="97" t="str">
        <f>首期!B5</f>
        <v>男式短袖T恤</v>
      </c>
      <c r="G2" s="97"/>
      <c r="H2" s="97"/>
      <c r="I2" s="97"/>
      <c r="J2" s="119"/>
      <c r="K2" s="120" t="s">
        <v>57</v>
      </c>
      <c r="L2" s="121" t="s">
        <v>56</v>
      </c>
      <c r="M2" s="121"/>
      <c r="N2" s="121"/>
      <c r="O2" s="121"/>
      <c r="P2" s="350"/>
      <c r="Q2" s="35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</row>
    <row r="3" s="84" customFormat="1" ht="15" spans="1:258">
      <c r="A3" s="98" t="s">
        <v>146</v>
      </c>
      <c r="B3" s="99" t="s">
        <v>147</v>
      </c>
      <c r="C3" s="100"/>
      <c r="D3" s="99"/>
      <c r="E3" s="99"/>
      <c r="F3" s="99"/>
      <c r="G3" s="99"/>
      <c r="H3" s="99"/>
      <c r="I3" s="99"/>
      <c r="J3" s="123"/>
      <c r="K3" s="124"/>
      <c r="L3" s="124"/>
      <c r="M3" s="124"/>
      <c r="N3" s="124"/>
      <c r="O3" s="124"/>
      <c r="P3" s="351"/>
      <c r="Q3" s="356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</row>
    <row r="4" s="84" customFormat="1" ht="16.5" spans="1:258">
      <c r="A4" s="98"/>
      <c r="B4" s="101" t="s">
        <v>111</v>
      </c>
      <c r="C4" s="102" t="s">
        <v>112</v>
      </c>
      <c r="D4" s="103" t="s">
        <v>113</v>
      </c>
      <c r="E4" s="102" t="s">
        <v>114</v>
      </c>
      <c r="F4" s="102" t="s">
        <v>115</v>
      </c>
      <c r="G4" s="102" t="s">
        <v>116</v>
      </c>
      <c r="H4" s="102" t="s">
        <v>148</v>
      </c>
      <c r="I4" s="238" t="s">
        <v>149</v>
      </c>
      <c r="J4" s="123"/>
      <c r="K4" s="352"/>
      <c r="L4" s="353" t="s">
        <v>118</v>
      </c>
      <c r="M4" s="353" t="s">
        <v>114</v>
      </c>
      <c r="N4" s="353" t="s">
        <v>114</v>
      </c>
      <c r="O4" s="353"/>
      <c r="P4" s="353"/>
      <c r="Q4" s="35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</row>
    <row r="5" s="84" customFormat="1" ht="16.5" spans="1:258">
      <c r="A5" s="98"/>
      <c r="B5" s="101" t="s">
        <v>150</v>
      </c>
      <c r="C5" s="102" t="s">
        <v>151</v>
      </c>
      <c r="D5" s="103" t="s">
        <v>152</v>
      </c>
      <c r="E5" s="102" t="s">
        <v>153</v>
      </c>
      <c r="F5" s="102" t="s">
        <v>154</v>
      </c>
      <c r="G5" s="102" t="s">
        <v>155</v>
      </c>
      <c r="H5" s="102" t="s">
        <v>156</v>
      </c>
      <c r="I5" s="238"/>
      <c r="J5" s="127"/>
      <c r="K5" s="128"/>
      <c r="L5" s="129"/>
      <c r="M5" s="130" t="s">
        <v>157</v>
      </c>
      <c r="N5" s="130" t="s">
        <v>158</v>
      </c>
      <c r="O5" s="130"/>
      <c r="P5" s="130"/>
      <c r="Q5" s="358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</row>
    <row r="6" s="84" customFormat="1" ht="20" customHeight="1" spans="1:258">
      <c r="A6" s="346" t="s">
        <v>159</v>
      </c>
      <c r="B6" s="105">
        <f>C6-1</f>
        <v>66</v>
      </c>
      <c r="C6" s="105">
        <f>D6-2</f>
        <v>67</v>
      </c>
      <c r="D6" s="106">
        <v>69</v>
      </c>
      <c r="E6" s="105">
        <f>D6+2</f>
        <v>71</v>
      </c>
      <c r="F6" s="105">
        <f>E6+2</f>
        <v>73</v>
      </c>
      <c r="G6" s="105">
        <f>F6+1</f>
        <v>74</v>
      </c>
      <c r="H6" s="105">
        <f>G6+1</f>
        <v>75</v>
      </c>
      <c r="I6" s="241" t="s">
        <v>160</v>
      </c>
      <c r="J6" s="127"/>
      <c r="K6" s="128"/>
      <c r="L6" s="128"/>
      <c r="M6" s="128" t="s">
        <v>161</v>
      </c>
      <c r="N6" s="128" t="s">
        <v>162</v>
      </c>
      <c r="O6" s="128"/>
      <c r="P6" s="128"/>
      <c r="Q6" s="132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</row>
    <row r="7" s="84" customFormat="1" ht="20" customHeight="1" spans="1:258">
      <c r="A7" s="231" t="s">
        <v>163</v>
      </c>
      <c r="B7" s="105">
        <f>C7-4</f>
        <v>102</v>
      </c>
      <c r="C7" s="105">
        <f>D7-4</f>
        <v>106</v>
      </c>
      <c r="D7" s="106">
        <v>110</v>
      </c>
      <c r="E7" s="105">
        <f>D7+4</f>
        <v>114</v>
      </c>
      <c r="F7" s="105">
        <f>E7+4</f>
        <v>118</v>
      </c>
      <c r="G7" s="105">
        <f>F7+6</f>
        <v>124</v>
      </c>
      <c r="H7" s="105">
        <f>G7+6</f>
        <v>130</v>
      </c>
      <c r="I7" s="241" t="s">
        <v>160</v>
      </c>
      <c r="J7" s="127"/>
      <c r="K7" s="128"/>
      <c r="L7" s="128"/>
      <c r="M7" s="128" t="s">
        <v>164</v>
      </c>
      <c r="N7" s="128" t="s">
        <v>161</v>
      </c>
      <c r="O7" s="128"/>
      <c r="P7" s="128"/>
      <c r="Q7" s="132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</row>
    <row r="8" s="84" customFormat="1" ht="20" customHeight="1" spans="1:258">
      <c r="A8" s="231" t="s">
        <v>165</v>
      </c>
      <c r="B8" s="105">
        <f>C8-4</f>
        <v>100</v>
      </c>
      <c r="C8" s="105">
        <f>D8-4</f>
        <v>104</v>
      </c>
      <c r="D8" s="108">
        <v>108</v>
      </c>
      <c r="E8" s="105">
        <f>D8+4</f>
        <v>112</v>
      </c>
      <c r="F8" s="105">
        <f>E8+5</f>
        <v>117</v>
      </c>
      <c r="G8" s="105">
        <f>F8+6</f>
        <v>123</v>
      </c>
      <c r="H8" s="105">
        <f>G8+7</f>
        <v>130</v>
      </c>
      <c r="I8" s="241" t="s">
        <v>160</v>
      </c>
      <c r="J8" s="127"/>
      <c r="K8" s="128"/>
      <c r="L8" s="128"/>
      <c r="M8" s="128" t="s">
        <v>161</v>
      </c>
      <c r="N8" s="128" t="s">
        <v>166</v>
      </c>
      <c r="O8" s="128"/>
      <c r="P8" s="128"/>
      <c r="Q8" s="132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</row>
    <row r="9" s="84" customFormat="1" ht="20" customHeight="1" spans="1:258">
      <c r="A9" s="231" t="s">
        <v>167</v>
      </c>
      <c r="B9" s="105">
        <f>C9-1.2</f>
        <v>43.6</v>
      </c>
      <c r="C9" s="105">
        <f>D9-1.2</f>
        <v>44.8</v>
      </c>
      <c r="D9" s="108" t="s">
        <v>168</v>
      </c>
      <c r="E9" s="105">
        <f>D9+1.2</f>
        <v>47.2</v>
      </c>
      <c r="F9" s="105">
        <f>E9+1.2</f>
        <v>48.4</v>
      </c>
      <c r="G9" s="105">
        <f>F9+1.4</f>
        <v>49.8</v>
      </c>
      <c r="H9" s="105">
        <f>G9+1.4</f>
        <v>51.2</v>
      </c>
      <c r="I9" s="241" t="s">
        <v>169</v>
      </c>
      <c r="J9" s="127"/>
      <c r="K9" s="128"/>
      <c r="L9" s="128"/>
      <c r="M9" s="128" t="s">
        <v>170</v>
      </c>
      <c r="N9" s="128" t="s">
        <v>162</v>
      </c>
      <c r="O9" s="128"/>
      <c r="P9" s="128"/>
      <c r="Q9" s="132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</row>
    <row r="10" s="84" customFormat="1" ht="20" customHeight="1" spans="1:258">
      <c r="A10" s="231" t="s">
        <v>171</v>
      </c>
      <c r="B10" s="105">
        <f>C10-0.5</f>
        <v>20</v>
      </c>
      <c r="C10" s="105">
        <f>D10-0.5</f>
        <v>20.5</v>
      </c>
      <c r="D10" s="108">
        <v>21</v>
      </c>
      <c r="E10" s="105">
        <f t="shared" ref="E10:H10" si="0">D10+0.5</f>
        <v>21.5</v>
      </c>
      <c r="F10" s="105">
        <f t="shared" si="0"/>
        <v>22</v>
      </c>
      <c r="G10" s="105">
        <f t="shared" si="0"/>
        <v>22.5</v>
      </c>
      <c r="H10" s="105">
        <f t="shared" si="0"/>
        <v>23</v>
      </c>
      <c r="I10" s="241" t="s">
        <v>169</v>
      </c>
      <c r="J10" s="127"/>
      <c r="K10" s="128"/>
      <c r="L10" s="128"/>
      <c r="M10" s="128" t="s">
        <v>172</v>
      </c>
      <c r="N10" s="128" t="s">
        <v>161</v>
      </c>
      <c r="O10" s="128"/>
      <c r="P10" s="128"/>
      <c r="Q10" s="132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</row>
    <row r="11" s="84" customFormat="1" ht="20" customHeight="1" spans="1:258">
      <c r="A11" s="232" t="s">
        <v>173</v>
      </c>
      <c r="B11" s="110">
        <f>C11-0.8</f>
        <v>17.9</v>
      </c>
      <c r="C11" s="110">
        <f>D11-0.8</f>
        <v>18.7</v>
      </c>
      <c r="D11" s="111">
        <v>19.5</v>
      </c>
      <c r="E11" s="110">
        <f>D11+0.8</f>
        <v>20.3</v>
      </c>
      <c r="F11" s="110">
        <f>E11+0.8</f>
        <v>21.1</v>
      </c>
      <c r="G11" s="110">
        <f>F11+1.3</f>
        <v>22.4</v>
      </c>
      <c r="H11" s="110">
        <f>G11+1.3</f>
        <v>23.7</v>
      </c>
      <c r="I11" s="241" t="s">
        <v>174</v>
      </c>
      <c r="J11" s="127"/>
      <c r="K11" s="128"/>
      <c r="L11" s="128"/>
      <c r="M11" s="128" t="s">
        <v>175</v>
      </c>
      <c r="N11" s="128" t="s">
        <v>161</v>
      </c>
      <c r="O11" s="128"/>
      <c r="P11" s="128"/>
      <c r="Q11" s="132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</row>
    <row r="12" s="84" customFormat="1" ht="20" customHeight="1" spans="1:258">
      <c r="A12" s="232" t="s">
        <v>176</v>
      </c>
      <c r="B12" s="110">
        <f>C12-0.6</f>
        <v>16.3</v>
      </c>
      <c r="C12" s="110">
        <f>D12-0.6</f>
        <v>16.9</v>
      </c>
      <c r="D12" s="111">
        <v>17.5</v>
      </c>
      <c r="E12" s="110">
        <f>D12+0.6</f>
        <v>18.1</v>
      </c>
      <c r="F12" s="110">
        <f>E12+0.6</f>
        <v>18.7</v>
      </c>
      <c r="G12" s="110">
        <f>F12+0.95</f>
        <v>19.65</v>
      </c>
      <c r="H12" s="110">
        <f>G12+0.95</f>
        <v>20.6</v>
      </c>
      <c r="I12" s="241" t="s">
        <v>169</v>
      </c>
      <c r="J12" s="127"/>
      <c r="K12" s="128"/>
      <c r="L12" s="128"/>
      <c r="M12" s="128" t="s">
        <v>172</v>
      </c>
      <c r="N12" s="128" t="s">
        <v>172</v>
      </c>
      <c r="O12" s="128"/>
      <c r="P12" s="128"/>
      <c r="Q12" s="132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</row>
    <row r="13" s="84" customFormat="1" ht="20" customHeight="1" spans="1:258">
      <c r="A13" s="231" t="s">
        <v>177</v>
      </c>
      <c r="B13" s="105">
        <f>C13-0.4</f>
        <v>19.2</v>
      </c>
      <c r="C13" s="105">
        <f>D13-0.4</f>
        <v>19.6</v>
      </c>
      <c r="D13" s="106">
        <v>20</v>
      </c>
      <c r="E13" s="105">
        <f>D13+0.4</f>
        <v>20.4</v>
      </c>
      <c r="F13" s="105">
        <f>E13+0.4</f>
        <v>20.8</v>
      </c>
      <c r="G13" s="105">
        <f>F13+0.6</f>
        <v>21.4</v>
      </c>
      <c r="H13" s="105">
        <f>G13+0.6</f>
        <v>22</v>
      </c>
      <c r="I13" s="241">
        <v>0</v>
      </c>
      <c r="J13" s="127"/>
      <c r="K13" s="128"/>
      <c r="L13" s="128"/>
      <c r="M13" s="128" t="s">
        <v>161</v>
      </c>
      <c r="N13" s="128" t="s">
        <v>178</v>
      </c>
      <c r="O13" s="128"/>
      <c r="P13" s="128"/>
      <c r="Q13" s="132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</row>
    <row r="14" s="84" customFormat="1" ht="20" customHeight="1" spans="1:258">
      <c r="A14" s="231" t="s">
        <v>179</v>
      </c>
      <c r="B14" s="105">
        <f>C14-0.2</f>
        <v>10.6</v>
      </c>
      <c r="C14" s="105">
        <f>D14-0.2</f>
        <v>10.8</v>
      </c>
      <c r="D14" s="106">
        <v>11</v>
      </c>
      <c r="E14" s="105">
        <f>D14+0.2</f>
        <v>11.2</v>
      </c>
      <c r="F14" s="105">
        <f>E14+0.2</f>
        <v>11.4</v>
      </c>
      <c r="G14" s="105">
        <f>F14+0.25</f>
        <v>11.65</v>
      </c>
      <c r="H14" s="105">
        <f>G14+0.25</f>
        <v>11.9</v>
      </c>
      <c r="I14" s="242"/>
      <c r="J14" s="127"/>
      <c r="K14" s="128"/>
      <c r="L14" s="128"/>
      <c r="M14" s="128" t="s">
        <v>161</v>
      </c>
      <c r="N14" s="128" t="s">
        <v>161</v>
      </c>
      <c r="O14" s="128"/>
      <c r="P14" s="128"/>
      <c r="Q14" s="132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</row>
    <row r="15" s="84" customFormat="1" ht="20" customHeight="1" spans="1:258">
      <c r="A15" s="231" t="s">
        <v>180</v>
      </c>
      <c r="B15" s="105">
        <v>1.5</v>
      </c>
      <c r="C15" s="105">
        <v>1.5</v>
      </c>
      <c r="D15" s="106">
        <v>1.5</v>
      </c>
      <c r="E15" s="105">
        <v>1.5</v>
      </c>
      <c r="F15" s="105">
        <v>1.5</v>
      </c>
      <c r="G15" s="105">
        <v>1.5</v>
      </c>
      <c r="H15" s="105">
        <v>1.5</v>
      </c>
      <c r="I15" s="242"/>
      <c r="J15" s="127"/>
      <c r="K15" s="128"/>
      <c r="L15" s="128"/>
      <c r="M15" s="128" t="s">
        <v>161</v>
      </c>
      <c r="N15" s="128" t="s">
        <v>161</v>
      </c>
      <c r="O15" s="128"/>
      <c r="P15" s="128"/>
      <c r="Q15" s="132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</row>
    <row r="16" s="84" customFormat="1" ht="20" customHeight="1" spans="1:258">
      <c r="A16" s="231"/>
      <c r="B16" s="105"/>
      <c r="C16" s="105"/>
      <c r="D16" s="112"/>
      <c r="E16" s="105"/>
      <c r="F16" s="105"/>
      <c r="G16" s="105"/>
      <c r="H16" s="105"/>
      <c r="I16" s="242"/>
      <c r="J16" s="127"/>
      <c r="K16" s="128"/>
      <c r="L16" s="128"/>
      <c r="M16" s="128"/>
      <c r="N16" s="128"/>
      <c r="O16" s="128"/>
      <c r="P16" s="128"/>
      <c r="Q16" s="132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</row>
    <row r="17" s="84" customFormat="1" ht="20" customHeight="1" spans="1:258">
      <c r="A17" s="231"/>
      <c r="B17" s="105"/>
      <c r="C17" s="105"/>
      <c r="D17" s="112"/>
      <c r="E17" s="105"/>
      <c r="F17" s="105"/>
      <c r="G17" s="105"/>
      <c r="H17" s="105"/>
      <c r="I17" s="243"/>
      <c r="J17" s="127"/>
      <c r="K17" s="128"/>
      <c r="L17" s="128"/>
      <c r="M17" s="128"/>
      <c r="N17" s="128"/>
      <c r="O17" s="128"/>
      <c r="P17" s="128"/>
      <c r="Q17" s="132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</row>
    <row r="18" s="84" customFormat="1" ht="20" customHeight="1" spans="1:258">
      <c r="A18" s="231"/>
      <c r="B18" s="105"/>
      <c r="C18" s="105"/>
      <c r="D18" s="112"/>
      <c r="E18" s="105"/>
      <c r="F18" s="105"/>
      <c r="G18" s="105"/>
      <c r="H18" s="105"/>
      <c r="I18" s="244"/>
      <c r="J18" s="127"/>
      <c r="K18" s="128"/>
      <c r="L18" s="128"/>
      <c r="M18" s="128"/>
      <c r="N18" s="128"/>
      <c r="O18" s="128"/>
      <c r="P18" s="128"/>
      <c r="Q18" s="132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</row>
    <row r="19" s="84" customFormat="1" ht="20" customHeight="1" spans="1:258">
      <c r="A19" s="113"/>
      <c r="B19" s="114"/>
      <c r="C19" s="114"/>
      <c r="D19" s="114"/>
      <c r="E19" s="115"/>
      <c r="F19" s="114"/>
      <c r="G19" s="114"/>
      <c r="H19" s="114"/>
      <c r="I19" s="114"/>
      <c r="J19" s="133"/>
      <c r="K19" s="134"/>
      <c r="L19" s="134"/>
      <c r="M19" s="135"/>
      <c r="N19" s="134"/>
      <c r="O19" s="134"/>
      <c r="P19" s="135"/>
      <c r="Q19" s="136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</row>
    <row r="20" s="84" customFormat="1" ht="16.5" spans="1:258">
      <c r="A20" s="347"/>
      <c r="B20" s="347"/>
      <c r="C20" s="348"/>
      <c r="D20" s="348"/>
      <c r="E20" s="349"/>
      <c r="F20" s="348"/>
      <c r="G20" s="348"/>
      <c r="H20" s="348"/>
      <c r="I20" s="348"/>
      <c r="Q20" s="354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</row>
    <row r="21" s="84" customFormat="1" spans="1:258">
      <c r="A21" s="116" t="s">
        <v>181</v>
      </c>
      <c r="B21" s="116"/>
      <c r="C21" s="117"/>
      <c r="D21" s="117"/>
      <c r="Q21" s="354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</row>
    <row r="22" s="84" customFormat="1" spans="3:258">
      <c r="C22" s="85"/>
      <c r="D22" s="85"/>
      <c r="K22" s="137" t="s">
        <v>182</v>
      </c>
      <c r="L22" s="246">
        <v>45616</v>
      </c>
      <c r="M22" s="137" t="s">
        <v>183</v>
      </c>
      <c r="N22" s="137" t="s">
        <v>139</v>
      </c>
      <c r="O22" s="137" t="s">
        <v>184</v>
      </c>
      <c r="P22" s="84" t="s">
        <v>142</v>
      </c>
      <c r="Q22" s="354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48" customWidth="1"/>
    <col min="2" max="16384" width="10" style="248"/>
  </cols>
  <sheetData>
    <row r="1" ht="22.5" customHeight="1" spans="1:11">
      <c r="A1" s="143" t="s">
        <v>185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5" t="s">
        <v>56</v>
      </c>
      <c r="J2" s="325"/>
      <c r="K2" s="326"/>
    </row>
    <row r="3" customHeight="1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customHeight="1" spans="1:11">
      <c r="A4" s="259" t="s">
        <v>61</v>
      </c>
      <c r="B4" s="260" t="s">
        <v>62</v>
      </c>
      <c r="C4" s="261"/>
      <c r="D4" s="259" t="s">
        <v>63</v>
      </c>
      <c r="E4" s="262"/>
      <c r="F4" s="263">
        <v>45672</v>
      </c>
      <c r="G4" s="264"/>
      <c r="H4" s="259" t="s">
        <v>64</v>
      </c>
      <c r="I4" s="262"/>
      <c r="J4" s="149" t="s">
        <v>65</v>
      </c>
      <c r="K4" s="150" t="s">
        <v>66</v>
      </c>
    </row>
    <row r="5" customHeight="1" spans="1:11">
      <c r="A5" s="265" t="s">
        <v>67</v>
      </c>
      <c r="B5" s="149" t="s">
        <v>68</v>
      </c>
      <c r="C5" s="150"/>
      <c r="D5" s="259" t="s">
        <v>69</v>
      </c>
      <c r="E5" s="262"/>
      <c r="F5" s="263">
        <v>45619</v>
      </c>
      <c r="G5" s="264"/>
      <c r="H5" s="259" t="s">
        <v>70</v>
      </c>
      <c r="I5" s="262"/>
      <c r="J5" s="149" t="s">
        <v>65</v>
      </c>
      <c r="K5" s="150" t="s">
        <v>66</v>
      </c>
    </row>
    <row r="6" customHeight="1" spans="1:11">
      <c r="A6" s="259" t="s">
        <v>71</v>
      </c>
      <c r="B6" s="266" t="s">
        <v>72</v>
      </c>
      <c r="C6" s="267">
        <v>6</v>
      </c>
      <c r="D6" s="265" t="s">
        <v>73</v>
      </c>
      <c r="E6" s="268"/>
      <c r="F6" s="263">
        <v>45634</v>
      </c>
      <c r="G6" s="264"/>
      <c r="H6" s="259" t="s">
        <v>74</v>
      </c>
      <c r="I6" s="262"/>
      <c r="J6" s="149" t="s">
        <v>65</v>
      </c>
      <c r="K6" s="150" t="s">
        <v>66</v>
      </c>
    </row>
    <row r="7" customHeight="1" spans="1:11">
      <c r="A7" s="259" t="s">
        <v>75</v>
      </c>
      <c r="B7" s="269">
        <v>5400</v>
      </c>
      <c r="C7" s="270"/>
      <c r="D7" s="265" t="s">
        <v>76</v>
      </c>
      <c r="E7" s="271"/>
      <c r="F7" s="263">
        <v>45641</v>
      </c>
      <c r="G7" s="264"/>
      <c r="H7" s="259" t="s">
        <v>77</v>
      </c>
      <c r="I7" s="262"/>
      <c r="J7" s="149" t="s">
        <v>65</v>
      </c>
      <c r="K7" s="150" t="s">
        <v>66</v>
      </c>
    </row>
    <row r="8" customHeight="1" spans="1:16">
      <c r="A8" s="272" t="s">
        <v>78</v>
      </c>
      <c r="B8" s="273" t="s">
        <v>79</v>
      </c>
      <c r="C8" s="274"/>
      <c r="D8" s="275" t="s">
        <v>80</v>
      </c>
      <c r="E8" s="276"/>
      <c r="F8" s="277">
        <v>45646</v>
      </c>
      <c r="G8" s="278"/>
      <c r="H8" s="275" t="s">
        <v>81</v>
      </c>
      <c r="I8" s="276"/>
      <c r="J8" s="295" t="s">
        <v>65</v>
      </c>
      <c r="K8" s="327" t="s">
        <v>66</v>
      </c>
      <c r="P8" s="202" t="s">
        <v>186</v>
      </c>
    </row>
    <row r="9" customHeight="1" spans="1:11">
      <c r="A9" s="279" t="s">
        <v>187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customHeight="1" spans="1:11">
      <c r="A10" s="280" t="s">
        <v>84</v>
      </c>
      <c r="B10" s="281" t="s">
        <v>85</v>
      </c>
      <c r="C10" s="282" t="s">
        <v>86</v>
      </c>
      <c r="D10" s="283"/>
      <c r="E10" s="284" t="s">
        <v>89</v>
      </c>
      <c r="F10" s="281" t="s">
        <v>85</v>
      </c>
      <c r="G10" s="282" t="s">
        <v>86</v>
      </c>
      <c r="H10" s="281"/>
      <c r="I10" s="284" t="s">
        <v>87</v>
      </c>
      <c r="J10" s="281" t="s">
        <v>85</v>
      </c>
      <c r="K10" s="328" t="s">
        <v>86</v>
      </c>
    </row>
    <row r="11" customHeight="1" spans="1:11">
      <c r="A11" s="265" t="s">
        <v>90</v>
      </c>
      <c r="B11" s="285" t="s">
        <v>85</v>
      </c>
      <c r="C11" s="149" t="s">
        <v>86</v>
      </c>
      <c r="D11" s="271"/>
      <c r="E11" s="268" t="s">
        <v>92</v>
      </c>
      <c r="F11" s="285" t="s">
        <v>85</v>
      </c>
      <c r="G11" s="149" t="s">
        <v>86</v>
      </c>
      <c r="H11" s="285"/>
      <c r="I11" s="268" t="s">
        <v>97</v>
      </c>
      <c r="J11" s="285" t="s">
        <v>85</v>
      </c>
      <c r="K11" s="150" t="s">
        <v>86</v>
      </c>
    </row>
    <row r="12" customHeight="1" spans="1:11">
      <c r="A12" s="275" t="s">
        <v>125</v>
      </c>
      <c r="B12" s="276"/>
      <c r="C12" s="276"/>
      <c r="D12" s="276"/>
      <c r="E12" s="276"/>
      <c r="F12" s="276"/>
      <c r="G12" s="276"/>
      <c r="H12" s="276"/>
      <c r="I12" s="276"/>
      <c r="J12" s="276"/>
      <c r="K12" s="329"/>
    </row>
    <row r="13" customHeight="1" spans="1:11">
      <c r="A13" s="286" t="s">
        <v>188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189</v>
      </c>
      <c r="B14" s="288"/>
      <c r="C14" s="288"/>
      <c r="D14" s="288"/>
      <c r="E14" s="288"/>
      <c r="F14" s="288"/>
      <c r="G14" s="288"/>
      <c r="H14" s="289"/>
      <c r="I14" s="330"/>
      <c r="J14" s="330"/>
      <c r="K14" s="331"/>
    </row>
    <row r="15" customHeight="1" spans="1:11">
      <c r="A15" s="290"/>
      <c r="B15" s="291"/>
      <c r="C15" s="291"/>
      <c r="D15" s="292"/>
      <c r="E15" s="293"/>
      <c r="F15" s="291"/>
      <c r="G15" s="291"/>
      <c r="H15" s="292"/>
      <c r="I15" s="332"/>
      <c r="J15" s="333"/>
      <c r="K15" s="334"/>
    </row>
    <row r="16" customHeight="1" spans="1:1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327"/>
    </row>
    <row r="17" customHeight="1" spans="1:11">
      <c r="A17" s="286" t="s">
        <v>190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customHeight="1" spans="1:11">
      <c r="A18" s="296" t="s">
        <v>191</v>
      </c>
      <c r="B18" s="297"/>
      <c r="C18" s="297"/>
      <c r="D18" s="297"/>
      <c r="E18" s="297"/>
      <c r="F18" s="297"/>
      <c r="G18" s="297"/>
      <c r="H18" s="297"/>
      <c r="I18" s="330"/>
      <c r="J18" s="330"/>
      <c r="K18" s="331"/>
    </row>
    <row r="19" customHeight="1" spans="1:11">
      <c r="A19" s="290"/>
      <c r="B19" s="291"/>
      <c r="C19" s="291"/>
      <c r="D19" s="292"/>
      <c r="E19" s="293"/>
      <c r="F19" s="291"/>
      <c r="G19" s="291"/>
      <c r="H19" s="292"/>
      <c r="I19" s="332"/>
      <c r="J19" s="333"/>
      <c r="K19" s="334"/>
    </row>
    <row r="20" customHeight="1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27"/>
    </row>
    <row r="21" customHeight="1" spans="1:11">
      <c r="A21" s="298" t="s">
        <v>122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customHeight="1" spans="1:11">
      <c r="A22" s="144" t="s">
        <v>123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customHeight="1" spans="1:11">
      <c r="A23" s="157" t="s">
        <v>124</v>
      </c>
      <c r="B23" s="158"/>
      <c r="C23" s="149" t="s">
        <v>65</v>
      </c>
      <c r="D23" s="149" t="s">
        <v>66</v>
      </c>
      <c r="E23" s="156"/>
      <c r="F23" s="156"/>
      <c r="G23" s="156"/>
      <c r="H23" s="156"/>
      <c r="I23" s="156"/>
      <c r="J23" s="156"/>
      <c r="K23" s="199"/>
    </row>
    <row r="24" customHeight="1" spans="1:11">
      <c r="A24" s="299" t="s">
        <v>192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35"/>
    </row>
    <row r="25" customHeight="1" spans="1:1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36"/>
    </row>
    <row r="26" customHeight="1" spans="1:11">
      <c r="A26" s="279" t="s">
        <v>131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customHeight="1" spans="1:11">
      <c r="A27" s="253" t="s">
        <v>132</v>
      </c>
      <c r="B27" s="282" t="s">
        <v>95</v>
      </c>
      <c r="C27" s="282" t="s">
        <v>96</v>
      </c>
      <c r="D27" s="282" t="s">
        <v>88</v>
      </c>
      <c r="E27" s="254" t="s">
        <v>133</v>
      </c>
      <c r="F27" s="282" t="s">
        <v>95</v>
      </c>
      <c r="G27" s="282" t="s">
        <v>96</v>
      </c>
      <c r="H27" s="282" t="s">
        <v>88</v>
      </c>
      <c r="I27" s="254" t="s">
        <v>134</v>
      </c>
      <c r="J27" s="282" t="s">
        <v>95</v>
      </c>
      <c r="K27" s="328" t="s">
        <v>96</v>
      </c>
    </row>
    <row r="28" customHeight="1" spans="1:11">
      <c r="A28" s="302" t="s">
        <v>87</v>
      </c>
      <c r="B28" s="149" t="s">
        <v>95</v>
      </c>
      <c r="C28" s="149" t="s">
        <v>96</v>
      </c>
      <c r="D28" s="149" t="s">
        <v>88</v>
      </c>
      <c r="E28" s="303" t="s">
        <v>94</v>
      </c>
      <c r="F28" s="149" t="s">
        <v>95</v>
      </c>
      <c r="G28" s="149" t="s">
        <v>96</v>
      </c>
      <c r="H28" s="149" t="s">
        <v>88</v>
      </c>
      <c r="I28" s="303" t="s">
        <v>105</v>
      </c>
      <c r="J28" s="149" t="s">
        <v>95</v>
      </c>
      <c r="K28" s="150" t="s">
        <v>96</v>
      </c>
    </row>
    <row r="29" customHeight="1" spans="1:11">
      <c r="A29" s="259" t="s">
        <v>98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7"/>
    </row>
    <row r="30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38"/>
    </row>
    <row r="31" customHeight="1" spans="1:11">
      <c r="A31" s="307" t="s">
        <v>193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ht="21" customHeight="1" spans="1:11">
      <c r="A32" s="308" t="s">
        <v>194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39"/>
    </row>
    <row r="33" ht="21" customHeight="1" spans="1:11">
      <c r="A33" s="310" t="s">
        <v>195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0"/>
    </row>
    <row r="34" ht="21" customHeight="1" spans="1:11">
      <c r="A34" s="310" t="s">
        <v>196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40"/>
    </row>
    <row r="35" ht="21" customHeight="1" spans="1:1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40"/>
    </row>
    <row r="36" ht="21" customHeight="1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0"/>
    </row>
    <row r="37" ht="21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40"/>
    </row>
    <row r="38" ht="21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0"/>
    </row>
    <row r="39" ht="21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0"/>
    </row>
    <row r="40" ht="21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0"/>
    </row>
    <row r="41" ht="21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0"/>
    </row>
    <row r="42" ht="21" customHeight="1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0"/>
    </row>
    <row r="43" ht="17.25" customHeight="1" spans="1:11">
      <c r="A43" s="305" t="s">
        <v>130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38"/>
    </row>
    <row r="44" customHeight="1" spans="1:11">
      <c r="A44" s="307" t="s">
        <v>197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</row>
    <row r="45" ht="18" customHeight="1" spans="1:11">
      <c r="A45" s="312" t="s">
        <v>125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41"/>
    </row>
    <row r="46" ht="18" customHeight="1" spans="1:11">
      <c r="A46" s="312" t="s">
        <v>198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41"/>
    </row>
    <row r="47" ht="18" customHeight="1" spans="1:1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36"/>
    </row>
    <row r="48" ht="21" customHeight="1" spans="1:11">
      <c r="A48" s="314" t="s">
        <v>136</v>
      </c>
      <c r="B48" s="315" t="s">
        <v>137</v>
      </c>
      <c r="C48" s="315"/>
      <c r="D48" s="316" t="s">
        <v>138</v>
      </c>
      <c r="E48" s="316" t="s">
        <v>139</v>
      </c>
      <c r="F48" s="316" t="s">
        <v>140</v>
      </c>
      <c r="G48" s="317">
        <v>45636</v>
      </c>
      <c r="H48" s="318" t="s">
        <v>141</v>
      </c>
      <c r="I48" s="318"/>
      <c r="J48" s="315" t="s">
        <v>142</v>
      </c>
      <c r="K48" s="342"/>
    </row>
    <row r="49" customHeight="1" spans="1:11">
      <c r="A49" s="319" t="s">
        <v>143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43"/>
    </row>
    <row r="50" customHeight="1" spans="1:11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44"/>
    </row>
    <row r="51" customHeight="1" spans="1:11">
      <c r="A51" s="323"/>
      <c r="B51" s="324"/>
      <c r="C51" s="324"/>
      <c r="D51" s="324"/>
      <c r="E51" s="324"/>
      <c r="F51" s="324"/>
      <c r="G51" s="324"/>
      <c r="H51" s="324"/>
      <c r="I51" s="324"/>
      <c r="J51" s="324"/>
      <c r="K51" s="345"/>
    </row>
    <row r="52" ht="21" customHeight="1" spans="1:11">
      <c r="A52" s="314" t="s">
        <v>136</v>
      </c>
      <c r="B52" s="315" t="s">
        <v>137</v>
      </c>
      <c r="C52" s="315"/>
      <c r="D52" s="316" t="s">
        <v>138</v>
      </c>
      <c r="E52" s="316" t="s">
        <v>139</v>
      </c>
      <c r="F52" s="316" t="s">
        <v>140</v>
      </c>
      <c r="G52" s="317">
        <v>45636</v>
      </c>
      <c r="H52" s="318" t="s">
        <v>141</v>
      </c>
      <c r="I52" s="318"/>
      <c r="J52" s="315" t="s">
        <v>142</v>
      </c>
      <c r="K52" s="34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workbookViewId="0">
      <selection activeCell="K7" sqref="K7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8" width="8.5" style="84" customWidth="1"/>
    <col min="9" max="9" width="6.875" style="84" customWidth="1"/>
    <col min="10" max="10" width="9.125" style="84" customWidth="1"/>
    <col min="11" max="13" width="12.625" style="84" customWidth="1"/>
    <col min="14" max="16" width="12.625" style="221" customWidth="1"/>
    <col min="17" max="247" width="9" style="84"/>
    <col min="248" max="16384" width="9" style="87"/>
  </cols>
  <sheetData>
    <row r="1" s="84" customFormat="1" ht="29" customHeight="1" spans="1:250">
      <c r="A1" s="222" t="s">
        <v>145</v>
      </c>
      <c r="B1" s="223"/>
      <c r="C1" s="224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36"/>
      <c r="O1" s="236"/>
      <c r="P1" s="236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</row>
    <row r="2" s="84" customFormat="1" ht="20" customHeight="1" spans="1:250">
      <c r="A2" s="225" t="s">
        <v>61</v>
      </c>
      <c r="B2" s="226" t="str">
        <f>首期!B4</f>
        <v>TAJJEN81822</v>
      </c>
      <c r="C2" s="227"/>
      <c r="D2" s="226"/>
      <c r="E2" s="228" t="s">
        <v>67</v>
      </c>
      <c r="F2" s="229" t="str">
        <f>首期!B5</f>
        <v>男式短袖T恤</v>
      </c>
      <c r="G2" s="229"/>
      <c r="H2" s="229"/>
      <c r="I2" s="229"/>
      <c r="J2" s="123"/>
      <c r="K2" s="225" t="s">
        <v>57</v>
      </c>
      <c r="L2" s="237" t="s">
        <v>56</v>
      </c>
      <c r="M2" s="237"/>
      <c r="N2" s="237"/>
      <c r="O2" s="237"/>
      <c r="P2" s="23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</row>
    <row r="3" s="84" customFormat="1" ht="16.5" spans="1:250">
      <c r="A3" s="230" t="s">
        <v>146</v>
      </c>
      <c r="B3" s="99" t="s">
        <v>147</v>
      </c>
      <c r="C3" s="100"/>
      <c r="D3" s="99"/>
      <c r="E3" s="99"/>
      <c r="F3" s="99"/>
      <c r="G3" s="99"/>
      <c r="H3" s="99"/>
      <c r="I3" s="99"/>
      <c r="J3" s="123"/>
      <c r="K3" s="102" t="s">
        <v>111</v>
      </c>
      <c r="L3" s="102" t="s">
        <v>112</v>
      </c>
      <c r="M3" s="102" t="s">
        <v>113</v>
      </c>
      <c r="N3" s="102" t="s">
        <v>114</v>
      </c>
      <c r="O3" s="102" t="s">
        <v>115</v>
      </c>
      <c r="P3" s="102" t="s">
        <v>116</v>
      </c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</row>
    <row r="4" s="84" customFormat="1" ht="16.5" spans="1:250">
      <c r="A4" s="230"/>
      <c r="B4" s="102" t="s">
        <v>111</v>
      </c>
      <c r="C4" s="102" t="s">
        <v>112</v>
      </c>
      <c r="D4" s="103" t="s">
        <v>113</v>
      </c>
      <c r="E4" s="102" t="s">
        <v>114</v>
      </c>
      <c r="F4" s="102" t="s">
        <v>115</v>
      </c>
      <c r="G4" s="102" t="s">
        <v>116</v>
      </c>
      <c r="H4" s="102" t="s">
        <v>148</v>
      </c>
      <c r="I4" s="238" t="s">
        <v>149</v>
      </c>
      <c r="J4" s="123"/>
      <c r="K4" s="239" t="s">
        <v>118</v>
      </c>
      <c r="L4" s="234" t="s">
        <v>119</v>
      </c>
      <c r="M4" s="240" t="s">
        <v>119</v>
      </c>
      <c r="N4" s="240" t="s">
        <v>118</v>
      </c>
      <c r="O4" s="240" t="s">
        <v>119</v>
      </c>
      <c r="P4" s="234" t="s">
        <v>118</v>
      </c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</row>
    <row r="5" s="84" customFormat="1" ht="20" customHeight="1" spans="1:250">
      <c r="A5" s="230"/>
      <c r="B5" s="102" t="s">
        <v>150</v>
      </c>
      <c r="C5" s="102" t="s">
        <v>151</v>
      </c>
      <c r="D5" s="103" t="s">
        <v>152</v>
      </c>
      <c r="E5" s="102" t="s">
        <v>153</v>
      </c>
      <c r="F5" s="102" t="s">
        <v>154</v>
      </c>
      <c r="G5" s="102" t="s">
        <v>155</v>
      </c>
      <c r="H5" s="102" t="s">
        <v>156</v>
      </c>
      <c r="I5" s="238"/>
      <c r="J5" s="123"/>
      <c r="K5" s="239" t="s">
        <v>199</v>
      </c>
      <c r="L5" s="239" t="s">
        <v>199</v>
      </c>
      <c r="M5" s="239" t="s">
        <v>199</v>
      </c>
      <c r="N5" s="239" t="s">
        <v>199</v>
      </c>
      <c r="O5" s="239" t="s">
        <v>199</v>
      </c>
      <c r="P5" s="239" t="s">
        <v>199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</row>
    <row r="6" s="84" customFormat="1" ht="20" customHeight="1" spans="1:250">
      <c r="A6" s="231" t="s">
        <v>159</v>
      </c>
      <c r="B6" s="105">
        <f>C6-1</f>
        <v>66</v>
      </c>
      <c r="C6" s="105">
        <f>D6-2</f>
        <v>67</v>
      </c>
      <c r="D6" s="106">
        <v>69</v>
      </c>
      <c r="E6" s="105">
        <f>D6+2</f>
        <v>71</v>
      </c>
      <c r="F6" s="105">
        <f>E6+2</f>
        <v>73</v>
      </c>
      <c r="G6" s="105">
        <f>F6+1</f>
        <v>74</v>
      </c>
      <c r="H6" s="105">
        <f>G6+1</f>
        <v>75</v>
      </c>
      <c r="I6" s="241" t="s">
        <v>160</v>
      </c>
      <c r="J6" s="123"/>
      <c r="K6" s="239" t="s">
        <v>200</v>
      </c>
      <c r="L6" s="239" t="s">
        <v>200</v>
      </c>
      <c r="M6" s="239" t="s">
        <v>200</v>
      </c>
      <c r="N6" s="239" t="s">
        <v>200</v>
      </c>
      <c r="O6" s="239" t="s">
        <v>200</v>
      </c>
      <c r="P6" s="239" t="s">
        <v>200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</row>
    <row r="7" s="84" customFormat="1" ht="20" customHeight="1" spans="1:250">
      <c r="A7" s="231" t="s">
        <v>163</v>
      </c>
      <c r="B7" s="105">
        <f>C7-4</f>
        <v>102</v>
      </c>
      <c r="C7" s="105">
        <f>D7-4</f>
        <v>106</v>
      </c>
      <c r="D7" s="106">
        <v>110</v>
      </c>
      <c r="E7" s="105">
        <f>D7+4</f>
        <v>114</v>
      </c>
      <c r="F7" s="105">
        <f>E7+4</f>
        <v>118</v>
      </c>
      <c r="G7" s="105">
        <f>F7+6</f>
        <v>124</v>
      </c>
      <c r="H7" s="105">
        <f>G7+6</f>
        <v>130</v>
      </c>
      <c r="I7" s="241" t="s">
        <v>160</v>
      </c>
      <c r="J7" s="123"/>
      <c r="K7" s="239" t="s">
        <v>201</v>
      </c>
      <c r="L7" s="239" t="s">
        <v>202</v>
      </c>
      <c r="M7" s="239" t="s">
        <v>202</v>
      </c>
      <c r="N7" s="239" t="s">
        <v>202</v>
      </c>
      <c r="O7" s="239" t="s">
        <v>202</v>
      </c>
      <c r="P7" s="239" t="s">
        <v>201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</row>
    <row r="8" s="84" customFormat="1" ht="20" customHeight="1" spans="1:250">
      <c r="A8" s="231" t="s">
        <v>165</v>
      </c>
      <c r="B8" s="105">
        <f>C8-4</f>
        <v>100</v>
      </c>
      <c r="C8" s="105">
        <f>D8-4</f>
        <v>104</v>
      </c>
      <c r="D8" s="108">
        <v>108</v>
      </c>
      <c r="E8" s="105">
        <f>D8+4</f>
        <v>112</v>
      </c>
      <c r="F8" s="105">
        <f>E8+5</f>
        <v>117</v>
      </c>
      <c r="G8" s="105">
        <f>F8+6</f>
        <v>123</v>
      </c>
      <c r="H8" s="105">
        <f>G8+7</f>
        <v>130</v>
      </c>
      <c r="I8" s="241" t="s">
        <v>160</v>
      </c>
      <c r="J8" s="123"/>
      <c r="K8" s="239" t="s">
        <v>200</v>
      </c>
      <c r="L8" s="239" t="s">
        <v>200</v>
      </c>
      <c r="M8" s="239" t="s">
        <v>200</v>
      </c>
      <c r="N8" s="239" t="s">
        <v>200</v>
      </c>
      <c r="O8" s="239" t="s">
        <v>200</v>
      </c>
      <c r="P8" s="239" t="s">
        <v>200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</row>
    <row r="9" s="84" customFormat="1" ht="20" customHeight="1" spans="1:250">
      <c r="A9" s="231" t="s">
        <v>167</v>
      </c>
      <c r="B9" s="105">
        <f>C9-1.2</f>
        <v>43.6</v>
      </c>
      <c r="C9" s="105">
        <f>D9-1.2</f>
        <v>44.8</v>
      </c>
      <c r="D9" s="108" t="s">
        <v>168</v>
      </c>
      <c r="E9" s="105">
        <f>D9+1.2</f>
        <v>47.2</v>
      </c>
      <c r="F9" s="105">
        <f>E9+1.2</f>
        <v>48.4</v>
      </c>
      <c r="G9" s="105">
        <f>F9+1.4</f>
        <v>49.8</v>
      </c>
      <c r="H9" s="105">
        <f>G9+1.4</f>
        <v>51.2</v>
      </c>
      <c r="I9" s="241" t="s">
        <v>169</v>
      </c>
      <c r="J9" s="123"/>
      <c r="K9" s="239" t="s">
        <v>203</v>
      </c>
      <c r="L9" s="239" t="s">
        <v>200</v>
      </c>
      <c r="M9" s="239" t="s">
        <v>204</v>
      </c>
      <c r="N9" s="239" t="s">
        <v>200</v>
      </c>
      <c r="O9" s="239" t="s">
        <v>200</v>
      </c>
      <c r="P9" s="239" t="s">
        <v>204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</row>
    <row r="10" s="84" customFormat="1" ht="20" customHeight="1" spans="1:250">
      <c r="A10" s="231" t="s">
        <v>171</v>
      </c>
      <c r="B10" s="105">
        <f>C10-0.5</f>
        <v>20</v>
      </c>
      <c r="C10" s="105">
        <f>D10-0.5</f>
        <v>20.5</v>
      </c>
      <c r="D10" s="108">
        <v>21</v>
      </c>
      <c r="E10" s="105">
        <f t="shared" ref="E10:H10" si="0">D10+0.5</f>
        <v>21.5</v>
      </c>
      <c r="F10" s="105">
        <f t="shared" si="0"/>
        <v>22</v>
      </c>
      <c r="G10" s="105">
        <f t="shared" si="0"/>
        <v>22.5</v>
      </c>
      <c r="H10" s="105">
        <f t="shared" si="0"/>
        <v>23</v>
      </c>
      <c r="I10" s="241" t="s">
        <v>169</v>
      </c>
      <c r="J10" s="123"/>
      <c r="K10" s="239" t="s">
        <v>205</v>
      </c>
      <c r="L10" s="239" t="s">
        <v>202</v>
      </c>
      <c r="M10" s="239" t="s">
        <v>200</v>
      </c>
      <c r="N10" s="239" t="s">
        <v>200</v>
      </c>
      <c r="O10" s="239" t="s">
        <v>200</v>
      </c>
      <c r="P10" s="239" t="s">
        <v>202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</row>
    <row r="11" s="84" customFormat="1" ht="20" customHeight="1" spans="1:250">
      <c r="A11" s="232" t="s">
        <v>173</v>
      </c>
      <c r="B11" s="110">
        <f>C11-0.8</f>
        <v>17.9</v>
      </c>
      <c r="C11" s="110">
        <f>D11-0.8</f>
        <v>18.7</v>
      </c>
      <c r="D11" s="111">
        <v>19.5</v>
      </c>
      <c r="E11" s="110">
        <f>D11+0.8</f>
        <v>20.3</v>
      </c>
      <c r="F11" s="110">
        <f>E11+0.8</f>
        <v>21.1</v>
      </c>
      <c r="G11" s="110">
        <f>F11+1.3</f>
        <v>22.4</v>
      </c>
      <c r="H11" s="110">
        <f>G11+1.3</f>
        <v>23.7</v>
      </c>
      <c r="I11" s="241" t="s">
        <v>174</v>
      </c>
      <c r="J11" s="123"/>
      <c r="K11" s="239" t="s">
        <v>206</v>
      </c>
      <c r="L11" s="239" t="s">
        <v>200</v>
      </c>
      <c r="M11" s="239" t="s">
        <v>207</v>
      </c>
      <c r="N11" s="239" t="s">
        <v>200</v>
      </c>
      <c r="O11" s="239" t="s">
        <v>200</v>
      </c>
      <c r="P11" s="239" t="s">
        <v>207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</row>
    <row r="12" s="84" customFormat="1" ht="20" customHeight="1" spans="1:250">
      <c r="A12" s="232" t="s">
        <v>176</v>
      </c>
      <c r="B12" s="110">
        <f>C12-0.6</f>
        <v>16.3</v>
      </c>
      <c r="C12" s="110">
        <f>D12-0.6</f>
        <v>16.9</v>
      </c>
      <c r="D12" s="111">
        <v>17.5</v>
      </c>
      <c r="E12" s="110">
        <f>D12+0.6</f>
        <v>18.1</v>
      </c>
      <c r="F12" s="110">
        <f>E12+0.6</f>
        <v>18.7</v>
      </c>
      <c r="G12" s="110">
        <f>F12+0.95</f>
        <v>19.65</v>
      </c>
      <c r="H12" s="110">
        <f>G12+0.95</f>
        <v>20.6</v>
      </c>
      <c r="I12" s="241" t="s">
        <v>169</v>
      </c>
      <c r="J12" s="123"/>
      <c r="K12" s="239" t="s">
        <v>207</v>
      </c>
      <c r="L12" s="239" t="s">
        <v>207</v>
      </c>
      <c r="M12" s="239" t="s">
        <v>200</v>
      </c>
      <c r="N12" s="239" t="s">
        <v>200</v>
      </c>
      <c r="O12" s="239" t="s">
        <v>200</v>
      </c>
      <c r="P12" s="239" t="s">
        <v>207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</row>
    <row r="13" s="84" customFormat="1" ht="20" customHeight="1" spans="1:250">
      <c r="A13" s="231" t="s">
        <v>177</v>
      </c>
      <c r="B13" s="105">
        <f>C13-0.4</f>
        <v>19.2</v>
      </c>
      <c r="C13" s="105">
        <f>D13-0.4</f>
        <v>19.6</v>
      </c>
      <c r="D13" s="106">
        <v>20</v>
      </c>
      <c r="E13" s="105">
        <f>D13+0.4</f>
        <v>20.4</v>
      </c>
      <c r="F13" s="105">
        <f>E13+0.4</f>
        <v>20.8</v>
      </c>
      <c r="G13" s="105">
        <f>F13+0.6</f>
        <v>21.4</v>
      </c>
      <c r="H13" s="105">
        <f>G13+0.6</f>
        <v>22</v>
      </c>
      <c r="I13" s="241">
        <v>0</v>
      </c>
      <c r="J13" s="123"/>
      <c r="K13" s="239" t="s">
        <v>200</v>
      </c>
      <c r="L13" s="239" t="s">
        <v>200</v>
      </c>
      <c r="M13" s="239" t="s">
        <v>200</v>
      </c>
      <c r="N13" s="239" t="s">
        <v>200</v>
      </c>
      <c r="O13" s="239" t="s">
        <v>200</v>
      </c>
      <c r="P13" s="239" t="s">
        <v>200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</row>
    <row r="14" s="84" customFormat="1" ht="20" customHeight="1" spans="1:250">
      <c r="A14" s="231" t="s">
        <v>179</v>
      </c>
      <c r="B14" s="105">
        <f>C14-0.2</f>
        <v>10.6</v>
      </c>
      <c r="C14" s="105">
        <f>D14-0.2</f>
        <v>10.8</v>
      </c>
      <c r="D14" s="106">
        <v>11</v>
      </c>
      <c r="E14" s="105">
        <f>D14+0.2</f>
        <v>11.2</v>
      </c>
      <c r="F14" s="105">
        <f>E14+0.2</f>
        <v>11.4</v>
      </c>
      <c r="G14" s="105">
        <f>F14+0.25</f>
        <v>11.65</v>
      </c>
      <c r="H14" s="105">
        <f>G14+0.25</f>
        <v>11.9</v>
      </c>
      <c r="I14" s="242"/>
      <c r="J14" s="123"/>
      <c r="K14" s="239" t="s">
        <v>200</v>
      </c>
      <c r="L14" s="239" t="s">
        <v>200</v>
      </c>
      <c r="M14" s="239" t="s">
        <v>200</v>
      </c>
      <c r="N14" s="239" t="s">
        <v>200</v>
      </c>
      <c r="O14" s="239" t="s">
        <v>200</v>
      </c>
      <c r="P14" s="239" t="s">
        <v>200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</row>
    <row r="15" s="84" customFormat="1" ht="20" customHeight="1" spans="1:250">
      <c r="A15" s="231" t="s">
        <v>180</v>
      </c>
      <c r="B15" s="105">
        <v>1.5</v>
      </c>
      <c r="C15" s="105">
        <v>1.5</v>
      </c>
      <c r="D15" s="106">
        <v>1.5</v>
      </c>
      <c r="E15" s="105">
        <v>1.5</v>
      </c>
      <c r="F15" s="105">
        <v>1.5</v>
      </c>
      <c r="G15" s="105">
        <v>1.5</v>
      </c>
      <c r="H15" s="105">
        <v>1.5</v>
      </c>
      <c r="I15" s="242"/>
      <c r="J15" s="123"/>
      <c r="K15" s="239" t="s">
        <v>200</v>
      </c>
      <c r="L15" s="239" t="s">
        <v>200</v>
      </c>
      <c r="M15" s="239" t="s">
        <v>200</v>
      </c>
      <c r="N15" s="239" t="s">
        <v>200</v>
      </c>
      <c r="O15" s="239" t="s">
        <v>200</v>
      </c>
      <c r="P15" s="239" t="s">
        <v>200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</row>
    <row r="16" s="84" customFormat="1" ht="20" customHeight="1" spans="1:250">
      <c r="A16" s="231"/>
      <c r="B16" s="105"/>
      <c r="C16" s="105"/>
      <c r="D16" s="112"/>
      <c r="E16" s="105"/>
      <c r="F16" s="105"/>
      <c r="G16" s="105"/>
      <c r="H16" s="105"/>
      <c r="I16" s="242"/>
      <c r="J16" s="123"/>
      <c r="K16" s="239"/>
      <c r="L16" s="239"/>
      <c r="M16" s="239"/>
      <c r="N16" s="239"/>
      <c r="O16" s="239"/>
      <c r="P16" s="23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</row>
    <row r="17" s="84" customFormat="1" ht="20" customHeight="1" spans="1:250">
      <c r="A17" s="231"/>
      <c r="B17" s="105"/>
      <c r="C17" s="105"/>
      <c r="D17" s="112"/>
      <c r="E17" s="105"/>
      <c r="F17" s="105"/>
      <c r="G17" s="105"/>
      <c r="H17" s="105"/>
      <c r="I17" s="243"/>
      <c r="J17" s="123"/>
      <c r="K17" s="239"/>
      <c r="L17" s="239"/>
      <c r="M17" s="239"/>
      <c r="N17" s="239"/>
      <c r="O17" s="239"/>
      <c r="P17" s="239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</row>
    <row r="18" s="84" customFormat="1" ht="18" spans="1:250">
      <c r="A18" s="231"/>
      <c r="B18" s="105"/>
      <c r="C18" s="105"/>
      <c r="D18" s="112"/>
      <c r="E18" s="105"/>
      <c r="F18" s="105"/>
      <c r="G18" s="105"/>
      <c r="H18" s="105"/>
      <c r="I18" s="244"/>
      <c r="J18" s="123"/>
      <c r="K18" s="239"/>
      <c r="L18" s="239"/>
      <c r="M18" s="239"/>
      <c r="N18" s="239"/>
      <c r="O18" s="239"/>
      <c r="P18" s="23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</row>
    <row r="19" s="84" customFormat="1" ht="16.5" spans="1:250">
      <c r="A19" s="233"/>
      <c r="B19" s="234"/>
      <c r="C19" s="234"/>
      <c r="D19" s="234"/>
      <c r="E19" s="235"/>
      <c r="F19" s="234"/>
      <c r="G19" s="234"/>
      <c r="H19" s="234"/>
      <c r="I19" s="234"/>
      <c r="J19" s="123"/>
      <c r="K19" s="245"/>
      <c r="L19" s="245"/>
      <c r="M19" s="239"/>
      <c r="N19" s="245"/>
      <c r="O19" s="245"/>
      <c r="P19" s="239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</row>
    <row r="20" s="84" customFormat="1" spans="3:250">
      <c r="C20" s="85"/>
      <c r="J20" s="137" t="s">
        <v>182</v>
      </c>
      <c r="K20" s="246">
        <v>45636</v>
      </c>
      <c r="L20" s="137" t="s">
        <v>183</v>
      </c>
      <c r="M20" s="137" t="s">
        <v>139</v>
      </c>
      <c r="O20" s="137" t="s">
        <v>184</v>
      </c>
      <c r="P20" s="247" t="s">
        <v>142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7" sqref="M7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39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TAJJEN81822</v>
      </c>
      <c r="F2" s="148" t="s">
        <v>209</v>
      </c>
      <c r="G2" s="149" t="s">
        <v>210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f>首期!B7</f>
        <v>5400</v>
      </c>
      <c r="C3" s="152"/>
      <c r="D3" s="153" t="s">
        <v>211</v>
      </c>
      <c r="E3" s="154">
        <v>45306</v>
      </c>
      <c r="F3" s="155"/>
      <c r="G3" s="155"/>
      <c r="H3" s="156" t="s">
        <v>212</v>
      </c>
      <c r="I3" s="156"/>
      <c r="J3" s="156"/>
      <c r="K3" s="199"/>
    </row>
    <row r="4" ht="18" customHeight="1" spans="1:11">
      <c r="A4" s="157" t="s">
        <v>71</v>
      </c>
      <c r="B4" s="152">
        <v>3</v>
      </c>
      <c r="C4" s="152">
        <v>6</v>
      </c>
      <c r="D4" s="158" t="s">
        <v>213</v>
      </c>
      <c r="E4" s="155" t="s">
        <v>214</v>
      </c>
      <c r="F4" s="155"/>
      <c r="G4" s="155"/>
      <c r="H4" s="158" t="s">
        <v>215</v>
      </c>
      <c r="I4" s="158"/>
      <c r="J4" s="170" t="s">
        <v>65</v>
      </c>
      <c r="K4" s="200" t="s">
        <v>66</v>
      </c>
    </row>
    <row r="5" ht="18" customHeight="1" spans="1:11">
      <c r="A5" s="157" t="s">
        <v>216</v>
      </c>
      <c r="B5" s="152">
        <v>1</v>
      </c>
      <c r="C5" s="152"/>
      <c r="D5" s="153" t="s">
        <v>217</v>
      </c>
      <c r="E5" s="153"/>
      <c r="G5" s="153"/>
      <c r="H5" s="158" t="s">
        <v>218</v>
      </c>
      <c r="I5" s="158"/>
      <c r="J5" s="170" t="s">
        <v>65</v>
      </c>
      <c r="K5" s="200" t="s">
        <v>66</v>
      </c>
    </row>
    <row r="6" ht="18" customHeight="1" spans="1:13">
      <c r="A6" s="159" t="s">
        <v>219</v>
      </c>
      <c r="B6" s="160">
        <v>200</v>
      </c>
      <c r="C6" s="160"/>
      <c r="D6" s="161" t="s">
        <v>220</v>
      </c>
      <c r="E6" s="162"/>
      <c r="F6" s="162">
        <v>5400</v>
      </c>
      <c r="G6" s="161"/>
      <c r="H6" s="163" t="s">
        <v>221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222</v>
      </c>
      <c r="B8" s="148" t="s">
        <v>223</v>
      </c>
      <c r="C8" s="148" t="s">
        <v>224</v>
      </c>
      <c r="D8" s="148" t="s">
        <v>225</v>
      </c>
      <c r="E8" s="148" t="s">
        <v>226</v>
      </c>
      <c r="F8" s="148" t="s">
        <v>227</v>
      </c>
      <c r="G8" s="168" t="s">
        <v>228</v>
      </c>
      <c r="H8" s="169"/>
      <c r="I8" s="169"/>
      <c r="J8" s="169"/>
      <c r="K8" s="203"/>
    </row>
    <row r="9" ht="18" customHeight="1" spans="1:11">
      <c r="A9" s="157" t="s">
        <v>229</v>
      </c>
      <c r="B9" s="158"/>
      <c r="C9" s="170" t="s">
        <v>65</v>
      </c>
      <c r="D9" s="170" t="s">
        <v>66</v>
      </c>
      <c r="E9" s="153" t="s">
        <v>230</v>
      </c>
      <c r="F9" s="171" t="s">
        <v>231</v>
      </c>
      <c r="G9" s="172"/>
      <c r="H9" s="173"/>
      <c r="I9" s="173"/>
      <c r="J9" s="173"/>
      <c r="K9" s="204"/>
    </row>
    <row r="10" ht="18" customHeight="1" spans="1:11">
      <c r="A10" s="157" t="s">
        <v>232</v>
      </c>
      <c r="B10" s="158"/>
      <c r="C10" s="170" t="s">
        <v>65</v>
      </c>
      <c r="D10" s="170" t="s">
        <v>66</v>
      </c>
      <c r="E10" s="153" t="s">
        <v>233</v>
      </c>
      <c r="F10" s="171" t="s">
        <v>234</v>
      </c>
      <c r="G10" s="172" t="s">
        <v>235</v>
      </c>
      <c r="H10" s="173"/>
      <c r="I10" s="173"/>
      <c r="J10" s="173"/>
      <c r="K10" s="204"/>
    </row>
    <row r="11" ht="18" customHeight="1" spans="1:11">
      <c r="A11" s="174" t="s">
        <v>187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236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237</v>
      </c>
      <c r="J13" s="170" t="s">
        <v>85</v>
      </c>
      <c r="K13" s="200" t="s">
        <v>86</v>
      </c>
    </row>
    <row r="14" ht="18" customHeight="1" spans="1:11">
      <c r="A14" s="159" t="s">
        <v>238</v>
      </c>
      <c r="B14" s="162" t="s">
        <v>85</v>
      </c>
      <c r="C14" s="162" t="s">
        <v>86</v>
      </c>
      <c r="D14" s="176"/>
      <c r="E14" s="161" t="s">
        <v>239</v>
      </c>
      <c r="F14" s="162" t="s">
        <v>85</v>
      </c>
      <c r="G14" s="162" t="s">
        <v>86</v>
      </c>
      <c r="H14" s="162"/>
      <c r="I14" s="161" t="s">
        <v>240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241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242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243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124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244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245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246</v>
      </c>
    </row>
    <row r="28" ht="23" customHeight="1" spans="1:11">
      <c r="A28" s="180" t="s">
        <v>247</v>
      </c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2</v>
      </c>
    </row>
    <row r="29" ht="23" customHeight="1" spans="1:11">
      <c r="A29" s="180" t="s">
        <v>248</v>
      </c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2</v>
      </c>
    </row>
    <row r="30" ht="23" customHeight="1" spans="1:11">
      <c r="A30" s="180" t="s">
        <v>249</v>
      </c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250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5</v>
      </c>
    </row>
    <row r="37" ht="18.75" customHeight="1" spans="1:11">
      <c r="A37" s="190" t="s">
        <v>251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252</v>
      </c>
      <c r="B38" s="158"/>
      <c r="C38" s="158"/>
      <c r="D38" s="156" t="s">
        <v>253</v>
      </c>
      <c r="E38" s="156"/>
      <c r="F38" s="192" t="s">
        <v>254</v>
      </c>
      <c r="G38" s="193"/>
      <c r="H38" s="158" t="s">
        <v>255</v>
      </c>
      <c r="I38" s="158"/>
      <c r="J38" s="158" t="s">
        <v>256</v>
      </c>
      <c r="K38" s="207"/>
    </row>
    <row r="39" ht="18.75" customHeight="1" spans="1:11">
      <c r="A39" s="157" t="s">
        <v>125</v>
      </c>
      <c r="B39" s="158" t="s">
        <v>257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136</v>
      </c>
      <c r="B42" s="194" t="s">
        <v>258</v>
      </c>
      <c r="C42" s="194"/>
      <c r="D42" s="161" t="s">
        <v>259</v>
      </c>
      <c r="E42" s="176" t="s">
        <v>139</v>
      </c>
      <c r="F42" s="161" t="s">
        <v>140</v>
      </c>
      <c r="G42" s="195">
        <v>45644</v>
      </c>
      <c r="H42" s="196" t="s">
        <v>141</v>
      </c>
      <c r="I42" s="196"/>
      <c r="J42" s="194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workbookViewId="0">
      <selection activeCell="O12" sqref="O12"/>
    </sheetView>
  </sheetViews>
  <sheetFormatPr defaultColWidth="9" defaultRowHeight="14.25"/>
  <cols>
    <col min="1" max="1" width="16.625" style="84" customWidth="1"/>
    <col min="2" max="3" width="9.125" style="84" customWidth="1"/>
    <col min="4" max="4" width="9.125" style="85" customWidth="1"/>
    <col min="5" max="7" width="9.125" style="84" customWidth="1"/>
    <col min="8" max="8" width="8.5" style="84" customWidth="1"/>
    <col min="9" max="9" width="2.75" style="84" customWidth="1"/>
    <col min="10" max="12" width="12.625" style="84" customWidth="1"/>
    <col min="13" max="15" width="12.6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145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118"/>
      <c r="N1" s="118"/>
      <c r="O1" s="118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2" t="s">
        <v>61</v>
      </c>
      <c r="B2" s="93" t="str">
        <f>首期!B4</f>
        <v>TAJJEN81822</v>
      </c>
      <c r="C2" s="94"/>
      <c r="D2" s="95"/>
      <c r="E2" s="96" t="s">
        <v>67</v>
      </c>
      <c r="F2" s="97" t="str">
        <f>首期!B5</f>
        <v>男式短袖T恤</v>
      </c>
      <c r="G2" s="97"/>
      <c r="H2" s="97"/>
      <c r="I2" s="119"/>
      <c r="J2" s="120" t="s">
        <v>57</v>
      </c>
      <c r="K2" s="121" t="s">
        <v>56</v>
      </c>
      <c r="L2" s="121"/>
      <c r="M2" s="121"/>
      <c r="N2" s="121"/>
      <c r="O2" s="12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8" t="s">
        <v>146</v>
      </c>
      <c r="B3" s="99" t="s">
        <v>147</v>
      </c>
      <c r="C3" s="100"/>
      <c r="D3" s="99"/>
      <c r="E3" s="99"/>
      <c r="F3" s="99"/>
      <c r="G3" s="99"/>
      <c r="H3" s="99"/>
      <c r="I3" s="123"/>
      <c r="J3" s="124"/>
      <c r="K3" s="124"/>
      <c r="L3" s="124"/>
      <c r="M3" s="124"/>
      <c r="N3" s="124"/>
      <c r="O3" s="125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6.5" spans="1:256">
      <c r="A4" s="98"/>
      <c r="B4" s="101" t="s">
        <v>111</v>
      </c>
      <c r="C4" s="102" t="s">
        <v>112</v>
      </c>
      <c r="D4" s="103" t="s">
        <v>113</v>
      </c>
      <c r="E4" s="102" t="s">
        <v>114</v>
      </c>
      <c r="F4" s="102" t="s">
        <v>115</v>
      </c>
      <c r="G4" s="102" t="s">
        <v>116</v>
      </c>
      <c r="H4" s="102" t="s">
        <v>148</v>
      </c>
      <c r="I4" s="123"/>
      <c r="J4" s="101" t="s">
        <v>111</v>
      </c>
      <c r="K4" s="102" t="s">
        <v>112</v>
      </c>
      <c r="L4" s="103" t="s">
        <v>113</v>
      </c>
      <c r="M4" s="102" t="s">
        <v>114</v>
      </c>
      <c r="N4" s="102" t="s">
        <v>115</v>
      </c>
      <c r="O4" s="126" t="s">
        <v>116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8"/>
      <c r="B5" s="101" t="s">
        <v>150</v>
      </c>
      <c r="C5" s="102" t="s">
        <v>151</v>
      </c>
      <c r="D5" s="103" t="s">
        <v>152</v>
      </c>
      <c r="E5" s="102" t="s">
        <v>153</v>
      </c>
      <c r="F5" s="102" t="s">
        <v>154</v>
      </c>
      <c r="G5" s="102" t="s">
        <v>155</v>
      </c>
      <c r="H5" s="102" t="s">
        <v>156</v>
      </c>
      <c r="I5" s="127"/>
      <c r="J5" s="128" t="s">
        <v>120</v>
      </c>
      <c r="K5" s="129" t="s">
        <v>120</v>
      </c>
      <c r="L5" s="130" t="s">
        <v>260</v>
      </c>
      <c r="M5" s="130" t="s">
        <v>260</v>
      </c>
      <c r="N5" s="130" t="s">
        <v>119</v>
      </c>
      <c r="O5" s="131" t="s">
        <v>119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4" t="s">
        <v>159</v>
      </c>
      <c r="B6" s="105">
        <f>C6-1</f>
        <v>66</v>
      </c>
      <c r="C6" s="105">
        <f>D6-2</f>
        <v>67</v>
      </c>
      <c r="D6" s="106">
        <v>69</v>
      </c>
      <c r="E6" s="105">
        <f>D6+2</f>
        <v>71</v>
      </c>
      <c r="F6" s="105">
        <f>E6+2</f>
        <v>73</v>
      </c>
      <c r="G6" s="105">
        <f>F6+1</f>
        <v>74</v>
      </c>
      <c r="H6" s="105">
        <f>G6+1</f>
        <v>75</v>
      </c>
      <c r="I6" s="127"/>
      <c r="J6" s="128" t="s">
        <v>261</v>
      </c>
      <c r="K6" s="128" t="s">
        <v>262</v>
      </c>
      <c r="L6" s="128" t="s">
        <v>263</v>
      </c>
      <c r="M6" s="128" t="s">
        <v>264</v>
      </c>
      <c r="N6" s="128" t="s">
        <v>262</v>
      </c>
      <c r="O6" s="132" t="s">
        <v>265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hidden="1" customHeight="1" spans="1:256">
      <c r="A7" s="107" t="s">
        <v>163</v>
      </c>
      <c r="B7" s="105">
        <f>C7-4</f>
        <v>102</v>
      </c>
      <c r="C7" s="105">
        <f>D7-4</f>
        <v>106</v>
      </c>
      <c r="D7" s="106">
        <v>110</v>
      </c>
      <c r="E7" s="105">
        <f>D7+4</f>
        <v>114</v>
      </c>
      <c r="F7" s="105">
        <f>E7+4</f>
        <v>118</v>
      </c>
      <c r="G7" s="105">
        <f>F7+6</f>
        <v>124</v>
      </c>
      <c r="H7" s="105">
        <f>G7+6</f>
        <v>130</v>
      </c>
      <c r="I7" s="127"/>
      <c r="J7" s="128" t="s">
        <v>266</v>
      </c>
      <c r="K7" s="128" t="s">
        <v>266</v>
      </c>
      <c r="L7" s="128" t="s">
        <v>266</v>
      </c>
      <c r="M7" s="128" t="s">
        <v>267</v>
      </c>
      <c r="N7" s="128" t="s">
        <v>266</v>
      </c>
      <c r="O7" s="132" t="s">
        <v>264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7" t="s">
        <v>165</v>
      </c>
      <c r="B8" s="105">
        <f>C8-4</f>
        <v>100</v>
      </c>
      <c r="C8" s="105">
        <f>D8-4</f>
        <v>104</v>
      </c>
      <c r="D8" s="108">
        <v>108</v>
      </c>
      <c r="E8" s="105">
        <f>D8+4</f>
        <v>112</v>
      </c>
      <c r="F8" s="105">
        <f>E8+5</f>
        <v>117</v>
      </c>
      <c r="G8" s="105">
        <f>F8+6</f>
        <v>123</v>
      </c>
      <c r="H8" s="105">
        <f>G8+7</f>
        <v>130</v>
      </c>
      <c r="I8" s="127"/>
      <c r="J8" s="128" t="s">
        <v>268</v>
      </c>
      <c r="K8" s="128" t="s">
        <v>264</v>
      </c>
      <c r="L8" s="128" t="s">
        <v>261</v>
      </c>
      <c r="M8" s="128" t="s">
        <v>264</v>
      </c>
      <c r="N8" s="128" t="s">
        <v>269</v>
      </c>
      <c r="O8" s="132" t="s">
        <v>264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7" t="s">
        <v>167</v>
      </c>
      <c r="B9" s="105">
        <f>C9-1.2</f>
        <v>43.6</v>
      </c>
      <c r="C9" s="105">
        <f>D9-1.2</f>
        <v>44.8</v>
      </c>
      <c r="D9" s="108" t="s">
        <v>168</v>
      </c>
      <c r="E9" s="105">
        <f>D9+1.2</f>
        <v>47.2</v>
      </c>
      <c r="F9" s="105">
        <f>E9+1.2</f>
        <v>48.4</v>
      </c>
      <c r="G9" s="105">
        <f>F9+1.4</f>
        <v>49.8</v>
      </c>
      <c r="H9" s="105">
        <f>G9+1.4</f>
        <v>51.2</v>
      </c>
      <c r="I9" s="127"/>
      <c r="J9" s="128" t="s">
        <v>270</v>
      </c>
      <c r="K9" s="128" t="s">
        <v>271</v>
      </c>
      <c r="L9" s="128" t="s">
        <v>271</v>
      </c>
      <c r="M9" s="128" t="s">
        <v>261</v>
      </c>
      <c r="N9" s="128" t="s">
        <v>272</v>
      </c>
      <c r="O9" s="132" t="s">
        <v>261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07" t="s">
        <v>171</v>
      </c>
      <c r="B10" s="105">
        <f>C10-0.5</f>
        <v>20</v>
      </c>
      <c r="C10" s="105">
        <f>D10-0.5</f>
        <v>20.5</v>
      </c>
      <c r="D10" s="108">
        <v>21</v>
      </c>
      <c r="E10" s="105">
        <f t="shared" ref="E10:H10" si="0">D10+0.5</f>
        <v>21.5</v>
      </c>
      <c r="F10" s="105">
        <f t="shared" si="0"/>
        <v>22</v>
      </c>
      <c r="G10" s="105">
        <f t="shared" si="0"/>
        <v>22.5</v>
      </c>
      <c r="H10" s="105">
        <f t="shared" si="0"/>
        <v>23</v>
      </c>
      <c r="I10" s="127"/>
      <c r="J10" s="128" t="s">
        <v>264</v>
      </c>
      <c r="K10" s="128" t="s">
        <v>273</v>
      </c>
      <c r="L10" s="128" t="s">
        <v>274</v>
      </c>
      <c r="M10" s="128" t="s">
        <v>269</v>
      </c>
      <c r="N10" s="128" t="s">
        <v>264</v>
      </c>
      <c r="O10" s="132" t="s">
        <v>275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9" t="s">
        <v>173</v>
      </c>
      <c r="B11" s="110">
        <f>C11-0.8</f>
        <v>17.9</v>
      </c>
      <c r="C11" s="110">
        <f>D11-0.8</f>
        <v>18.7</v>
      </c>
      <c r="D11" s="111">
        <v>19.5</v>
      </c>
      <c r="E11" s="110">
        <f>D11+0.8</f>
        <v>20.3</v>
      </c>
      <c r="F11" s="110">
        <f>E11+0.8</f>
        <v>21.1</v>
      </c>
      <c r="G11" s="110">
        <f>F11+1.3</f>
        <v>22.4</v>
      </c>
      <c r="H11" s="110">
        <f>G11+1.3</f>
        <v>23.7</v>
      </c>
      <c r="I11" s="127"/>
      <c r="J11" s="128" t="s">
        <v>262</v>
      </c>
      <c r="K11" s="128" t="s">
        <v>269</v>
      </c>
      <c r="L11" s="128" t="s">
        <v>270</v>
      </c>
      <c r="M11" s="128" t="s">
        <v>261</v>
      </c>
      <c r="N11" s="128" t="s">
        <v>264</v>
      </c>
      <c r="O11" s="132" t="s">
        <v>263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9" t="s">
        <v>176</v>
      </c>
      <c r="B12" s="110">
        <f>C12-0.6</f>
        <v>16.3</v>
      </c>
      <c r="C12" s="110">
        <f>D12-0.6</f>
        <v>16.9</v>
      </c>
      <c r="D12" s="111">
        <v>17.5</v>
      </c>
      <c r="E12" s="110">
        <f>D12+0.6</f>
        <v>18.1</v>
      </c>
      <c r="F12" s="110">
        <f>E12+0.6</f>
        <v>18.7</v>
      </c>
      <c r="G12" s="110">
        <f>F12+0.95</f>
        <v>19.65</v>
      </c>
      <c r="H12" s="110">
        <f>G12+0.95</f>
        <v>20.6</v>
      </c>
      <c r="I12" s="127"/>
      <c r="J12" s="128" t="s">
        <v>276</v>
      </c>
      <c r="K12" s="128" t="s">
        <v>264</v>
      </c>
      <c r="L12" s="128" t="s">
        <v>264</v>
      </c>
      <c r="M12" s="128" t="s">
        <v>277</v>
      </c>
      <c r="N12" s="128" t="s">
        <v>278</v>
      </c>
      <c r="O12" s="132" t="s">
        <v>264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07"/>
      <c r="B13" s="105"/>
      <c r="C13" s="105"/>
      <c r="D13" s="112"/>
      <c r="E13" s="105"/>
      <c r="F13" s="105"/>
      <c r="G13" s="105"/>
      <c r="H13" s="105"/>
      <c r="I13" s="127"/>
      <c r="J13" s="128"/>
      <c r="K13" s="128"/>
      <c r="L13" s="128"/>
      <c r="M13" s="128"/>
      <c r="N13" s="128"/>
      <c r="O13" s="132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7"/>
      <c r="B14" s="105"/>
      <c r="C14" s="105"/>
      <c r="D14" s="112"/>
      <c r="E14" s="105"/>
      <c r="F14" s="105"/>
      <c r="G14" s="105"/>
      <c r="H14" s="105"/>
      <c r="I14" s="127"/>
      <c r="J14" s="128"/>
      <c r="K14" s="128"/>
      <c r="L14" s="128"/>
      <c r="M14" s="128"/>
      <c r="N14" s="128"/>
      <c r="O14" s="132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07"/>
      <c r="B15" s="105"/>
      <c r="C15" s="105"/>
      <c r="D15" s="112"/>
      <c r="E15" s="105"/>
      <c r="F15" s="105"/>
      <c r="G15" s="105"/>
      <c r="H15" s="105"/>
      <c r="I15" s="127"/>
      <c r="J15" s="128"/>
      <c r="K15" s="128"/>
      <c r="L15" s="128"/>
      <c r="M15" s="128"/>
      <c r="N15" s="128"/>
      <c r="O15" s="132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17.25" spans="1:256">
      <c r="A16" s="113"/>
      <c r="B16" s="114"/>
      <c r="C16" s="114"/>
      <c r="D16" s="114"/>
      <c r="E16" s="115"/>
      <c r="F16" s="114"/>
      <c r="G16" s="114"/>
      <c r="H16" s="114"/>
      <c r="I16" s="133"/>
      <c r="J16" s="134"/>
      <c r="K16" s="134"/>
      <c r="L16" s="135"/>
      <c r="M16" s="134"/>
      <c r="N16" s="134"/>
      <c r="O16" s="136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spans="1:256">
      <c r="A17" s="116" t="s">
        <v>181</v>
      </c>
      <c r="B17" s="116"/>
      <c r="C17" s="116"/>
      <c r="D17" s="117"/>
      <c r="M17" s="86"/>
      <c r="N17" s="86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spans="4:256">
      <c r="D18" s="85"/>
      <c r="J18" s="137" t="s">
        <v>182</v>
      </c>
      <c r="K18" s="138">
        <v>45644</v>
      </c>
      <c r="L18" s="137" t="s">
        <v>183</v>
      </c>
      <c r="M18" s="139" t="s">
        <v>139</v>
      </c>
      <c r="N18" s="139" t="s">
        <v>184</v>
      </c>
      <c r="O18" s="86" t="s">
        <v>142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26.6" style="67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279</v>
      </c>
      <c r="B1" s="3"/>
      <c r="C1" s="3"/>
      <c r="D1" s="3"/>
      <c r="E1" s="68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5" t="s">
        <v>281</v>
      </c>
      <c r="C2" s="5" t="s">
        <v>282</v>
      </c>
      <c r="D2" s="5" t="s">
        <v>283</v>
      </c>
      <c r="E2" s="69" t="s">
        <v>284</v>
      </c>
      <c r="F2" s="5" t="s">
        <v>285</v>
      </c>
      <c r="G2" s="5" t="s">
        <v>286</v>
      </c>
      <c r="H2" s="70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7"/>
      <c r="C3" s="7"/>
      <c r="D3" s="7"/>
      <c r="E3" s="71"/>
      <c r="F3" s="7"/>
      <c r="G3" s="7"/>
      <c r="H3" s="72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ht="20" customHeight="1" spans="1:15">
      <c r="A4" s="73">
        <v>1</v>
      </c>
      <c r="B4" s="31" t="s">
        <v>295</v>
      </c>
      <c r="C4" s="31" t="s">
        <v>296</v>
      </c>
      <c r="D4" s="74" t="s">
        <v>118</v>
      </c>
      <c r="E4" s="75" t="s">
        <v>297</v>
      </c>
      <c r="F4" s="31" t="s">
        <v>298</v>
      </c>
      <c r="G4" s="76" t="s">
        <v>65</v>
      </c>
      <c r="H4" s="9" t="s">
        <v>65</v>
      </c>
      <c r="I4" s="81">
        <v>2</v>
      </c>
      <c r="J4" s="81">
        <v>0</v>
      </c>
      <c r="K4" s="81">
        <v>1</v>
      </c>
      <c r="L4" s="81">
        <v>0</v>
      </c>
      <c r="M4" s="81">
        <v>0</v>
      </c>
      <c r="N4" s="9">
        <f>SUM(I4:M4)</f>
        <v>3</v>
      </c>
      <c r="O4" s="9" t="s">
        <v>299</v>
      </c>
    </row>
    <row r="5" ht="20" customHeight="1" spans="1:15">
      <c r="A5" s="73">
        <v>2</v>
      </c>
      <c r="B5" s="31" t="s">
        <v>300</v>
      </c>
      <c r="C5" s="31" t="s">
        <v>296</v>
      </c>
      <c r="D5" s="31" t="s">
        <v>301</v>
      </c>
      <c r="E5" s="75" t="s">
        <v>297</v>
      </c>
      <c r="F5" s="31" t="s">
        <v>298</v>
      </c>
      <c r="G5" s="76" t="s">
        <v>65</v>
      </c>
      <c r="H5" s="9" t="s">
        <v>65</v>
      </c>
      <c r="I5" s="81">
        <v>2</v>
      </c>
      <c r="J5" s="81">
        <v>0</v>
      </c>
      <c r="K5" s="81">
        <v>1</v>
      </c>
      <c r="L5" s="81">
        <v>0</v>
      </c>
      <c r="M5" s="81">
        <v>0</v>
      </c>
      <c r="N5" s="9">
        <f t="shared" ref="N4:N10" si="0">SUM(I5:M5)</f>
        <v>3</v>
      </c>
      <c r="O5" s="9" t="s">
        <v>299</v>
      </c>
    </row>
    <row r="6" ht="20" customHeight="1" spans="1:15">
      <c r="A6" s="73">
        <v>3</v>
      </c>
      <c r="B6" s="31" t="s">
        <v>302</v>
      </c>
      <c r="C6" s="31" t="s">
        <v>296</v>
      </c>
      <c r="D6" s="31" t="s">
        <v>303</v>
      </c>
      <c r="E6" s="75" t="s">
        <v>304</v>
      </c>
      <c r="F6" s="31" t="s">
        <v>298</v>
      </c>
      <c r="G6" s="76" t="s">
        <v>65</v>
      </c>
      <c r="H6" s="9" t="s">
        <v>65</v>
      </c>
      <c r="I6" s="81">
        <v>3</v>
      </c>
      <c r="J6" s="81">
        <v>1</v>
      </c>
      <c r="K6" s="81">
        <v>0</v>
      </c>
      <c r="L6" s="81">
        <v>0</v>
      </c>
      <c r="M6" s="81">
        <v>0</v>
      </c>
      <c r="N6" s="9">
        <f t="shared" si="0"/>
        <v>4</v>
      </c>
      <c r="O6" s="9" t="s">
        <v>299</v>
      </c>
    </row>
    <row r="7" ht="20" customHeight="1" spans="1:15">
      <c r="A7" s="73">
        <v>4</v>
      </c>
      <c r="B7" s="31" t="s">
        <v>305</v>
      </c>
      <c r="C7" s="31" t="s">
        <v>296</v>
      </c>
      <c r="D7" s="31" t="s">
        <v>306</v>
      </c>
      <c r="E7" s="75" t="s">
        <v>304</v>
      </c>
      <c r="F7" s="31" t="s">
        <v>298</v>
      </c>
      <c r="G7" s="76" t="s">
        <v>65</v>
      </c>
      <c r="H7" s="9" t="s">
        <v>65</v>
      </c>
      <c r="I7" s="81">
        <v>2</v>
      </c>
      <c r="J7" s="81">
        <v>0</v>
      </c>
      <c r="K7" s="81">
        <v>1</v>
      </c>
      <c r="L7" s="81">
        <v>0</v>
      </c>
      <c r="M7" s="81">
        <v>0</v>
      </c>
      <c r="N7" s="9">
        <f t="shared" si="0"/>
        <v>3</v>
      </c>
      <c r="O7" s="9" t="s">
        <v>299</v>
      </c>
    </row>
    <row r="8" ht="20" customHeight="1" spans="1:15">
      <c r="A8" s="73">
        <v>5</v>
      </c>
      <c r="B8" s="31" t="s">
        <v>307</v>
      </c>
      <c r="C8" s="31" t="s">
        <v>296</v>
      </c>
      <c r="D8" s="31" t="s">
        <v>308</v>
      </c>
      <c r="E8" s="75" t="s">
        <v>304</v>
      </c>
      <c r="F8" s="31" t="s">
        <v>298</v>
      </c>
      <c r="G8" s="76" t="s">
        <v>65</v>
      </c>
      <c r="H8" s="9" t="s">
        <v>65</v>
      </c>
      <c r="I8" s="81">
        <v>3</v>
      </c>
      <c r="J8" s="81">
        <v>1</v>
      </c>
      <c r="K8" s="81">
        <v>0</v>
      </c>
      <c r="L8" s="81">
        <v>0</v>
      </c>
      <c r="M8" s="81">
        <v>0</v>
      </c>
      <c r="N8" s="9">
        <f t="shared" si="0"/>
        <v>4</v>
      </c>
      <c r="O8" s="9" t="s">
        <v>299</v>
      </c>
    </row>
    <row r="9" ht="20" customHeight="1" spans="1:15">
      <c r="A9" s="73">
        <v>6</v>
      </c>
      <c r="B9" s="31" t="s">
        <v>309</v>
      </c>
      <c r="C9" s="31" t="s">
        <v>296</v>
      </c>
      <c r="D9" s="31" t="s">
        <v>310</v>
      </c>
      <c r="E9" s="75" t="s">
        <v>304</v>
      </c>
      <c r="F9" s="31" t="s">
        <v>298</v>
      </c>
      <c r="G9" s="76" t="s">
        <v>65</v>
      </c>
      <c r="H9" s="9" t="s">
        <v>65</v>
      </c>
      <c r="I9" s="81">
        <v>2</v>
      </c>
      <c r="J9" s="81">
        <v>0</v>
      </c>
      <c r="K9" s="81">
        <v>1</v>
      </c>
      <c r="L9" s="81">
        <v>0</v>
      </c>
      <c r="M9" s="81">
        <v>0</v>
      </c>
      <c r="N9" s="9">
        <f t="shared" si="0"/>
        <v>3</v>
      </c>
      <c r="O9" s="9" t="s">
        <v>299</v>
      </c>
    </row>
    <row r="10" ht="20" customHeight="1" spans="1:15">
      <c r="A10" s="73">
        <v>7</v>
      </c>
      <c r="B10" s="31" t="s">
        <v>311</v>
      </c>
      <c r="C10" s="31" t="s">
        <v>296</v>
      </c>
      <c r="D10" s="31" t="s">
        <v>119</v>
      </c>
      <c r="E10" s="75" t="s">
        <v>297</v>
      </c>
      <c r="F10" s="31" t="s">
        <v>298</v>
      </c>
      <c r="G10" s="76" t="s">
        <v>65</v>
      </c>
      <c r="H10" s="9" t="s">
        <v>65</v>
      </c>
      <c r="I10" s="81">
        <v>2</v>
      </c>
      <c r="J10" s="81">
        <v>0</v>
      </c>
      <c r="K10" s="81">
        <v>1</v>
      </c>
      <c r="L10" s="81">
        <v>0</v>
      </c>
      <c r="M10" s="81">
        <v>0</v>
      </c>
      <c r="N10" s="9">
        <f t="shared" si="0"/>
        <v>3</v>
      </c>
      <c r="O10" s="9" t="s">
        <v>299</v>
      </c>
    </row>
    <row r="11" ht="20" customHeight="1" spans="1:15">
      <c r="A11" s="9"/>
      <c r="B11" s="56"/>
      <c r="C11" s="56"/>
      <c r="D11" s="56"/>
      <c r="E11" s="77"/>
      <c r="F11" s="56"/>
      <c r="G11" s="9"/>
      <c r="H11" s="10"/>
      <c r="I11" s="82"/>
      <c r="J11" s="81"/>
      <c r="K11" s="81"/>
      <c r="L11" s="81"/>
      <c r="M11" s="9"/>
      <c r="N11" s="9"/>
      <c r="O11" s="10"/>
    </row>
    <row r="12" s="2" customFormat="1" ht="18.75" spans="1:15">
      <c r="A12" s="21" t="s">
        <v>312</v>
      </c>
      <c r="B12" s="22"/>
      <c r="C12" s="56"/>
      <c r="D12" s="23"/>
      <c r="E12" s="78"/>
      <c r="F12" s="56"/>
      <c r="G12" s="9"/>
      <c r="H12" s="38"/>
      <c r="I12" s="32"/>
      <c r="J12" s="21" t="s">
        <v>313</v>
      </c>
      <c r="K12" s="22"/>
      <c r="L12" s="22"/>
      <c r="M12" s="23"/>
      <c r="N12" s="22"/>
      <c r="O12" s="29"/>
    </row>
    <row r="13" ht="61" customHeight="1" spans="1:15">
      <c r="A13" s="79" t="s">
        <v>314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" customWidth="1"/>
    <col min="2" max="2" width="11.1" customWidth="1"/>
    <col min="3" max="3" width="12.125" customWidth="1"/>
    <col min="4" max="4" width="16.7" customWidth="1"/>
    <col min="5" max="5" width="12.125" customWidth="1"/>
    <col min="6" max="6" width="28.8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316</v>
      </c>
      <c r="H2" s="4"/>
      <c r="I2" s="4" t="s">
        <v>317</v>
      </c>
      <c r="J2" s="4"/>
      <c r="K2" s="6" t="s">
        <v>318</v>
      </c>
      <c r="L2" s="62" t="s">
        <v>319</v>
      </c>
      <c r="M2" s="27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63"/>
      <c r="M3" s="28"/>
    </row>
    <row r="4" ht="22" customHeight="1" spans="1:13">
      <c r="A4" s="52">
        <v>1</v>
      </c>
      <c r="B4" s="31" t="s">
        <v>298</v>
      </c>
      <c r="C4" s="15" t="s">
        <v>295</v>
      </c>
      <c r="D4" s="15" t="s">
        <v>296</v>
      </c>
      <c r="E4" s="12" t="s">
        <v>118</v>
      </c>
      <c r="F4" s="13" t="s">
        <v>297</v>
      </c>
      <c r="G4" s="53">
        <v>-0.01</v>
      </c>
      <c r="H4" s="53">
        <v>-0.01</v>
      </c>
      <c r="I4" s="53">
        <v>-0.01</v>
      </c>
      <c r="J4" s="53">
        <v>-0.01</v>
      </c>
      <c r="K4" s="58"/>
      <c r="L4" s="9"/>
      <c r="M4" s="9"/>
    </row>
    <row r="5" ht="22" customHeight="1" spans="1:13">
      <c r="A5" s="52">
        <v>2</v>
      </c>
      <c r="B5" s="31" t="s">
        <v>298</v>
      </c>
      <c r="C5" s="15" t="s">
        <v>300</v>
      </c>
      <c r="D5" s="15" t="s">
        <v>296</v>
      </c>
      <c r="E5" s="15" t="s">
        <v>301</v>
      </c>
      <c r="F5" s="13" t="s">
        <v>297</v>
      </c>
      <c r="G5" s="53">
        <v>0</v>
      </c>
      <c r="H5" s="53">
        <v>0</v>
      </c>
      <c r="I5" s="53">
        <v>0</v>
      </c>
      <c r="J5" s="53">
        <v>0</v>
      </c>
      <c r="K5" s="58"/>
      <c r="L5" s="9"/>
      <c r="M5" s="9"/>
    </row>
    <row r="6" ht="22" customHeight="1" spans="1:13">
      <c r="A6" s="52">
        <v>3</v>
      </c>
      <c r="B6" s="31" t="s">
        <v>298</v>
      </c>
      <c r="C6" s="15" t="s">
        <v>302</v>
      </c>
      <c r="D6" s="15" t="s">
        <v>296</v>
      </c>
      <c r="E6" s="15" t="s">
        <v>303</v>
      </c>
      <c r="F6" s="13" t="s">
        <v>304</v>
      </c>
      <c r="G6" s="53">
        <v>0</v>
      </c>
      <c r="H6" s="53">
        <v>0</v>
      </c>
      <c r="I6" s="53">
        <v>-0.01</v>
      </c>
      <c r="J6" s="53">
        <v>0</v>
      </c>
      <c r="K6" s="58"/>
      <c r="L6" s="9"/>
      <c r="M6" s="9"/>
    </row>
    <row r="7" ht="22" customHeight="1" spans="1:13">
      <c r="A7" s="52">
        <v>4</v>
      </c>
      <c r="B7" s="31" t="s">
        <v>298</v>
      </c>
      <c r="C7" s="15" t="s">
        <v>305</v>
      </c>
      <c r="D7" s="15" t="s">
        <v>296</v>
      </c>
      <c r="E7" s="15" t="s">
        <v>306</v>
      </c>
      <c r="F7" s="13" t="s">
        <v>304</v>
      </c>
      <c r="G7" s="53">
        <v>0</v>
      </c>
      <c r="H7" s="53">
        <v>-0.01</v>
      </c>
      <c r="I7" s="53">
        <v>0</v>
      </c>
      <c r="J7" s="53">
        <v>-0.01</v>
      </c>
      <c r="K7" s="58"/>
      <c r="L7" s="9"/>
      <c r="M7" s="9"/>
    </row>
    <row r="8" ht="22" customHeight="1" spans="1:13">
      <c r="A8" s="52">
        <v>5</v>
      </c>
      <c r="B8" s="31" t="s">
        <v>298</v>
      </c>
      <c r="C8" s="15" t="s">
        <v>307</v>
      </c>
      <c r="D8" s="15" t="s">
        <v>296</v>
      </c>
      <c r="E8" s="15" t="s">
        <v>308</v>
      </c>
      <c r="F8" s="13" t="s">
        <v>304</v>
      </c>
      <c r="G8" s="53">
        <v>0</v>
      </c>
      <c r="H8" s="53">
        <v>0</v>
      </c>
      <c r="I8" s="53">
        <v>-0.01</v>
      </c>
      <c r="J8" s="53">
        <v>-0.01</v>
      </c>
      <c r="K8" s="58"/>
      <c r="L8" s="10"/>
      <c r="M8" s="10"/>
    </row>
    <row r="9" ht="22" customHeight="1" spans="1:13">
      <c r="A9" s="52">
        <v>6</v>
      </c>
      <c r="B9" s="31" t="s">
        <v>298</v>
      </c>
      <c r="C9" s="15" t="s">
        <v>309</v>
      </c>
      <c r="D9" s="15" t="s">
        <v>296</v>
      </c>
      <c r="E9" s="15" t="s">
        <v>310</v>
      </c>
      <c r="F9" s="13" t="s">
        <v>304</v>
      </c>
      <c r="G9" s="53">
        <v>-0.01</v>
      </c>
      <c r="H9" s="53">
        <v>-0.01</v>
      </c>
      <c r="I9" s="53">
        <v>-0.01</v>
      </c>
      <c r="J9" s="53">
        <v>-0.01</v>
      </c>
      <c r="K9" s="58"/>
      <c r="L9" s="10"/>
      <c r="M9" s="10"/>
    </row>
    <row r="10" ht="22" customHeight="1" spans="1:13">
      <c r="A10" s="52">
        <v>7</v>
      </c>
      <c r="B10" s="31" t="s">
        <v>298</v>
      </c>
      <c r="C10" s="15" t="s">
        <v>311</v>
      </c>
      <c r="D10" s="15" t="s">
        <v>296</v>
      </c>
      <c r="E10" s="15" t="s">
        <v>119</v>
      </c>
      <c r="F10" s="13" t="s">
        <v>297</v>
      </c>
      <c r="G10" s="54">
        <v>-0.01</v>
      </c>
      <c r="H10" s="53">
        <v>-0.01</v>
      </c>
      <c r="I10" s="53">
        <v>-0.01</v>
      </c>
      <c r="J10" s="53">
        <v>-0.03</v>
      </c>
      <c r="K10" s="58"/>
      <c r="L10" s="10"/>
      <c r="M10" s="10"/>
    </row>
    <row r="11" ht="22" customHeight="1" spans="1:13">
      <c r="A11" s="52"/>
      <c r="B11" s="55"/>
      <c r="C11" s="56"/>
      <c r="D11" s="56"/>
      <c r="E11" s="56"/>
      <c r="F11" s="57"/>
      <c r="G11" s="58"/>
      <c r="H11" s="59"/>
      <c r="I11" s="59"/>
      <c r="J11" s="59"/>
      <c r="K11" s="58"/>
      <c r="L11" s="10"/>
      <c r="M11" s="10"/>
    </row>
    <row r="12" s="2" customFormat="1" ht="18.75" spans="1:13">
      <c r="A12" s="21" t="s">
        <v>323</v>
      </c>
      <c r="B12" s="22"/>
      <c r="C12" s="22"/>
      <c r="D12" s="56"/>
      <c r="E12" s="23"/>
      <c r="F12" s="57"/>
      <c r="G12" s="32"/>
      <c r="H12" s="21" t="s">
        <v>313</v>
      </c>
      <c r="I12" s="22"/>
      <c r="J12" s="22"/>
      <c r="K12" s="23"/>
      <c r="L12" s="64"/>
      <c r="M12" s="29"/>
    </row>
    <row r="13" ht="84" customHeight="1" spans="1:13">
      <c r="A13" s="60" t="s">
        <v>324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9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326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39" t="s">
        <v>327</v>
      </c>
      <c r="H2" s="40"/>
      <c r="I2" s="48"/>
      <c r="J2" s="39" t="s">
        <v>328</v>
      </c>
      <c r="K2" s="40"/>
      <c r="L2" s="48"/>
      <c r="M2" s="39" t="s">
        <v>329</v>
      </c>
      <c r="N2" s="40"/>
      <c r="O2" s="48"/>
      <c r="P2" s="39" t="s">
        <v>330</v>
      </c>
      <c r="Q2" s="40"/>
      <c r="R2" s="48"/>
      <c r="S2" s="40" t="s">
        <v>331</v>
      </c>
      <c r="T2" s="40"/>
      <c r="U2" s="48"/>
      <c r="V2" s="35" t="s">
        <v>332</v>
      </c>
      <c r="W2" s="35" t="s">
        <v>294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333</v>
      </c>
      <c r="H3" s="4" t="s">
        <v>67</v>
      </c>
      <c r="I3" s="4" t="s">
        <v>285</v>
      </c>
      <c r="J3" s="4" t="s">
        <v>333</v>
      </c>
      <c r="K3" s="4" t="s">
        <v>67</v>
      </c>
      <c r="L3" s="4" t="s">
        <v>285</v>
      </c>
      <c r="M3" s="4" t="s">
        <v>333</v>
      </c>
      <c r="N3" s="4" t="s">
        <v>67</v>
      </c>
      <c r="O3" s="4" t="s">
        <v>285</v>
      </c>
      <c r="P3" s="4" t="s">
        <v>333</v>
      </c>
      <c r="Q3" s="4" t="s">
        <v>67</v>
      </c>
      <c r="R3" s="4" t="s">
        <v>285</v>
      </c>
      <c r="S3" s="4" t="s">
        <v>333</v>
      </c>
      <c r="T3" s="4" t="s">
        <v>67</v>
      </c>
      <c r="U3" s="4" t="s">
        <v>285</v>
      </c>
      <c r="V3" s="51"/>
      <c r="W3" s="51"/>
    </row>
    <row r="4" ht="20" customHeight="1" spans="1:23">
      <c r="A4" s="30" t="s">
        <v>334</v>
      </c>
      <c r="B4" s="20" t="s">
        <v>298</v>
      </c>
      <c r="C4" s="15" t="s">
        <v>295</v>
      </c>
      <c r="D4" s="15" t="s">
        <v>296</v>
      </c>
      <c r="E4" s="12" t="s">
        <v>118</v>
      </c>
      <c r="F4" s="13" t="s">
        <v>297</v>
      </c>
      <c r="G4" s="42" t="s">
        <v>335</v>
      </c>
      <c r="H4" s="42"/>
      <c r="I4" s="42" t="s">
        <v>336</v>
      </c>
      <c r="J4" s="42"/>
      <c r="K4" s="49"/>
      <c r="L4" s="49"/>
      <c r="M4" s="9"/>
      <c r="N4" s="9"/>
      <c r="O4" s="9"/>
      <c r="P4" s="9"/>
      <c r="Q4" s="9"/>
      <c r="R4" s="9"/>
      <c r="S4" s="9"/>
      <c r="T4" s="9"/>
      <c r="U4" s="9"/>
      <c r="V4" s="9" t="s">
        <v>337</v>
      </c>
      <c r="W4" s="9"/>
    </row>
    <row r="5" ht="20" customHeight="1" spans="1:23">
      <c r="A5" s="30" t="s">
        <v>334</v>
      </c>
      <c r="B5" s="20" t="s">
        <v>298</v>
      </c>
      <c r="C5" s="15" t="s">
        <v>300</v>
      </c>
      <c r="D5" s="15" t="s">
        <v>296</v>
      </c>
      <c r="E5" s="15" t="s">
        <v>301</v>
      </c>
      <c r="F5" s="13" t="s">
        <v>297</v>
      </c>
      <c r="G5" s="43" t="s">
        <v>338</v>
      </c>
      <c r="H5" s="44"/>
      <c r="I5" s="50"/>
      <c r="J5" s="43" t="s">
        <v>339</v>
      </c>
      <c r="K5" s="44"/>
      <c r="L5" s="50"/>
      <c r="M5" s="39" t="s">
        <v>340</v>
      </c>
      <c r="N5" s="40"/>
      <c r="O5" s="48"/>
      <c r="P5" s="39" t="s">
        <v>341</v>
      </c>
      <c r="Q5" s="40"/>
      <c r="R5" s="48"/>
      <c r="S5" s="40" t="s">
        <v>342</v>
      </c>
      <c r="T5" s="40"/>
      <c r="U5" s="48"/>
      <c r="V5" s="9"/>
      <c r="W5" s="9"/>
    </row>
    <row r="6" ht="20" customHeight="1" spans="1:23">
      <c r="A6" s="30" t="s">
        <v>334</v>
      </c>
      <c r="B6" s="20" t="s">
        <v>298</v>
      </c>
      <c r="C6" s="15" t="s">
        <v>302</v>
      </c>
      <c r="D6" s="15" t="s">
        <v>296</v>
      </c>
      <c r="E6" s="15" t="s">
        <v>303</v>
      </c>
      <c r="F6" s="13" t="s">
        <v>304</v>
      </c>
      <c r="G6" s="45" t="s">
        <v>333</v>
      </c>
      <c r="H6" s="45" t="s">
        <v>67</v>
      </c>
      <c r="I6" s="45" t="s">
        <v>285</v>
      </c>
      <c r="J6" s="45" t="s">
        <v>333</v>
      </c>
      <c r="K6" s="45" t="s">
        <v>67</v>
      </c>
      <c r="L6" s="45" t="s">
        <v>285</v>
      </c>
      <c r="M6" s="4" t="s">
        <v>333</v>
      </c>
      <c r="N6" s="4" t="s">
        <v>67</v>
      </c>
      <c r="O6" s="4" t="s">
        <v>285</v>
      </c>
      <c r="P6" s="4" t="s">
        <v>333</v>
      </c>
      <c r="Q6" s="4" t="s">
        <v>67</v>
      </c>
      <c r="R6" s="4" t="s">
        <v>285</v>
      </c>
      <c r="S6" s="4" t="s">
        <v>333</v>
      </c>
      <c r="T6" s="4" t="s">
        <v>67</v>
      </c>
      <c r="U6" s="4" t="s">
        <v>285</v>
      </c>
      <c r="V6" s="9"/>
      <c r="W6" s="9"/>
    </row>
    <row r="7" spans="1:23">
      <c r="A7" s="30" t="s">
        <v>334</v>
      </c>
      <c r="B7" s="20" t="s">
        <v>298</v>
      </c>
      <c r="C7" s="15" t="s">
        <v>305</v>
      </c>
      <c r="D7" s="15" t="s">
        <v>296</v>
      </c>
      <c r="E7" s="15" t="s">
        <v>306</v>
      </c>
      <c r="F7" s="13" t="s">
        <v>304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0" t="s">
        <v>334</v>
      </c>
      <c r="B8" s="20" t="s">
        <v>298</v>
      </c>
      <c r="C8" s="15" t="s">
        <v>307</v>
      </c>
      <c r="D8" s="15" t="s">
        <v>296</v>
      </c>
      <c r="E8" s="15" t="s">
        <v>308</v>
      </c>
      <c r="F8" s="13" t="s">
        <v>304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0" t="s">
        <v>334</v>
      </c>
      <c r="B9" s="20" t="s">
        <v>298</v>
      </c>
      <c r="C9" s="15" t="s">
        <v>309</v>
      </c>
      <c r="D9" s="15" t="s">
        <v>296</v>
      </c>
      <c r="E9" s="15" t="s">
        <v>310</v>
      </c>
      <c r="F9" s="13" t="s">
        <v>304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334</v>
      </c>
      <c r="B10" s="20" t="s">
        <v>298</v>
      </c>
      <c r="C10" s="15" t="s">
        <v>311</v>
      </c>
      <c r="D10" s="15" t="s">
        <v>296</v>
      </c>
      <c r="E10" s="15" t="s">
        <v>119</v>
      </c>
      <c r="F10" s="13" t="s">
        <v>297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21" t="s">
        <v>323</v>
      </c>
      <c r="B11" s="22"/>
      <c r="C11" s="22"/>
      <c r="D11" s="22"/>
      <c r="E11" s="23"/>
      <c r="F11" s="24"/>
      <c r="G11" s="32"/>
      <c r="H11" s="38"/>
      <c r="I11" s="38"/>
      <c r="J11" s="21" t="s">
        <v>313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2"/>
      <c r="W11" s="29"/>
    </row>
    <row r="12" ht="80" customHeight="1" spans="1:23">
      <c r="A12" s="46" t="s">
        <v>343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</sheetData>
  <mergeCells count="2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345</v>
      </c>
      <c r="B2" s="35" t="s">
        <v>281</v>
      </c>
      <c r="C2" s="35" t="s">
        <v>282</v>
      </c>
      <c r="D2" s="35" t="s">
        <v>283</v>
      </c>
      <c r="E2" s="35" t="s">
        <v>284</v>
      </c>
      <c r="F2" s="35" t="s">
        <v>285</v>
      </c>
      <c r="G2" s="34" t="s">
        <v>346</v>
      </c>
      <c r="H2" s="34" t="s">
        <v>347</v>
      </c>
      <c r="I2" s="34" t="s">
        <v>348</v>
      </c>
      <c r="J2" s="34" t="s">
        <v>347</v>
      </c>
      <c r="K2" s="34" t="s">
        <v>349</v>
      </c>
      <c r="L2" s="34" t="s">
        <v>347</v>
      </c>
      <c r="M2" s="35" t="s">
        <v>332</v>
      </c>
      <c r="N2" s="35" t="s">
        <v>294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345</v>
      </c>
      <c r="B4" s="37" t="s">
        <v>350</v>
      </c>
      <c r="C4" s="37" t="s">
        <v>333</v>
      </c>
      <c r="D4" s="37" t="s">
        <v>283</v>
      </c>
      <c r="E4" s="35" t="s">
        <v>284</v>
      </c>
      <c r="F4" s="35" t="s">
        <v>285</v>
      </c>
      <c r="G4" s="34" t="s">
        <v>346</v>
      </c>
      <c r="H4" s="34" t="s">
        <v>347</v>
      </c>
      <c r="I4" s="34" t="s">
        <v>348</v>
      </c>
      <c r="J4" s="34" t="s">
        <v>347</v>
      </c>
      <c r="K4" s="34" t="s">
        <v>349</v>
      </c>
      <c r="L4" s="34" t="s">
        <v>347</v>
      </c>
      <c r="M4" s="35" t="s">
        <v>332</v>
      </c>
      <c r="N4" s="35" t="s">
        <v>294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21" t="s">
        <v>351</v>
      </c>
      <c r="B11" s="22"/>
      <c r="C11" s="22"/>
      <c r="D11" s="23"/>
      <c r="E11" s="24"/>
      <c r="F11" s="38"/>
      <c r="G11" s="32"/>
      <c r="H11" s="38"/>
      <c r="I11" s="21" t="s">
        <v>352</v>
      </c>
      <c r="J11" s="22"/>
      <c r="K11" s="22"/>
      <c r="L11" s="22"/>
      <c r="M11" s="22"/>
      <c r="N11" s="29"/>
    </row>
    <row r="12" ht="16.5" spans="1:14">
      <c r="A12" s="25" t="s">
        <v>353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B1" workbookViewId="0">
      <selection activeCell="H23" sqref="H23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6.9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332</v>
      </c>
      <c r="L2" s="5" t="s">
        <v>294</v>
      </c>
    </row>
    <row r="3" spans="1:12">
      <c r="A3" s="30" t="s">
        <v>334</v>
      </c>
      <c r="B3" s="31" t="s">
        <v>298</v>
      </c>
      <c r="C3" s="15" t="s">
        <v>295</v>
      </c>
      <c r="D3" s="15" t="s">
        <v>296</v>
      </c>
      <c r="E3" s="12" t="s">
        <v>118</v>
      </c>
      <c r="F3" s="13" t="s">
        <v>297</v>
      </c>
      <c r="G3" s="9" t="s">
        <v>359</v>
      </c>
      <c r="H3" s="9" t="s">
        <v>360</v>
      </c>
      <c r="I3" s="9"/>
      <c r="J3" s="9"/>
      <c r="K3" s="33" t="s">
        <v>361</v>
      </c>
      <c r="L3" s="9" t="s">
        <v>299</v>
      </c>
    </row>
    <row r="4" spans="1:12">
      <c r="A4" s="30" t="s">
        <v>334</v>
      </c>
      <c r="B4" s="31" t="s">
        <v>298</v>
      </c>
      <c r="C4" s="15" t="s">
        <v>300</v>
      </c>
      <c r="D4" s="15" t="s">
        <v>296</v>
      </c>
      <c r="E4" s="15" t="s">
        <v>301</v>
      </c>
      <c r="F4" s="13" t="s">
        <v>297</v>
      </c>
      <c r="G4" s="9" t="s">
        <v>359</v>
      </c>
      <c r="H4" s="9" t="s">
        <v>360</v>
      </c>
      <c r="I4" s="9"/>
      <c r="J4" s="9"/>
      <c r="K4" s="33" t="s">
        <v>361</v>
      </c>
      <c r="L4" s="9" t="s">
        <v>299</v>
      </c>
    </row>
    <row r="5" spans="1:12">
      <c r="A5" s="30" t="s">
        <v>334</v>
      </c>
      <c r="B5" s="31" t="s">
        <v>298</v>
      </c>
      <c r="C5" s="15" t="s">
        <v>302</v>
      </c>
      <c r="D5" s="15" t="s">
        <v>296</v>
      </c>
      <c r="E5" s="15" t="s">
        <v>303</v>
      </c>
      <c r="F5" s="13" t="s">
        <v>304</v>
      </c>
      <c r="G5" s="9" t="s">
        <v>359</v>
      </c>
      <c r="H5" s="9" t="s">
        <v>360</v>
      </c>
      <c r="I5" s="9"/>
      <c r="J5" s="9"/>
      <c r="K5" s="33" t="s">
        <v>361</v>
      </c>
      <c r="L5" s="9" t="s">
        <v>299</v>
      </c>
    </row>
    <row r="6" spans="1:12">
      <c r="A6" s="30" t="s">
        <v>334</v>
      </c>
      <c r="B6" s="31" t="s">
        <v>298</v>
      </c>
      <c r="C6" s="15" t="s">
        <v>305</v>
      </c>
      <c r="D6" s="15" t="s">
        <v>296</v>
      </c>
      <c r="E6" s="15" t="s">
        <v>306</v>
      </c>
      <c r="F6" s="13" t="s">
        <v>304</v>
      </c>
      <c r="G6" s="9" t="s">
        <v>359</v>
      </c>
      <c r="H6" s="9" t="s">
        <v>360</v>
      </c>
      <c r="I6" s="9"/>
      <c r="J6" s="9"/>
      <c r="K6" s="33" t="s">
        <v>361</v>
      </c>
      <c r="L6" s="9" t="s">
        <v>299</v>
      </c>
    </row>
    <row r="7" spans="1:12">
      <c r="A7" s="30" t="s">
        <v>334</v>
      </c>
      <c r="B7" s="31" t="s">
        <v>298</v>
      </c>
      <c r="C7" s="15" t="s">
        <v>307</v>
      </c>
      <c r="D7" s="15" t="s">
        <v>296</v>
      </c>
      <c r="E7" s="15" t="s">
        <v>308</v>
      </c>
      <c r="F7" s="13" t="s">
        <v>304</v>
      </c>
      <c r="G7" s="9" t="s">
        <v>359</v>
      </c>
      <c r="H7" s="9" t="s">
        <v>360</v>
      </c>
      <c r="I7" s="10"/>
      <c r="J7" s="10"/>
      <c r="K7" s="33" t="s">
        <v>361</v>
      </c>
      <c r="L7" s="9" t="s">
        <v>299</v>
      </c>
    </row>
    <row r="8" spans="1:12">
      <c r="A8" s="30" t="s">
        <v>334</v>
      </c>
      <c r="B8" s="31" t="s">
        <v>298</v>
      </c>
      <c r="C8" s="15" t="s">
        <v>309</v>
      </c>
      <c r="D8" s="15" t="s">
        <v>296</v>
      </c>
      <c r="E8" s="15" t="s">
        <v>310</v>
      </c>
      <c r="F8" s="13" t="s">
        <v>304</v>
      </c>
      <c r="G8" s="9" t="s">
        <v>359</v>
      </c>
      <c r="H8" s="9" t="s">
        <v>360</v>
      </c>
      <c r="I8" s="10"/>
      <c r="J8" s="10"/>
      <c r="K8" s="33" t="s">
        <v>361</v>
      </c>
      <c r="L8" s="9" t="s">
        <v>299</v>
      </c>
    </row>
    <row r="9" spans="1:12">
      <c r="A9" s="30" t="s">
        <v>334</v>
      </c>
      <c r="B9" s="31" t="s">
        <v>298</v>
      </c>
      <c r="C9" s="15" t="s">
        <v>311</v>
      </c>
      <c r="D9" s="15" t="s">
        <v>296</v>
      </c>
      <c r="E9" s="15" t="s">
        <v>119</v>
      </c>
      <c r="F9" s="13" t="s">
        <v>297</v>
      </c>
      <c r="G9" s="9" t="s">
        <v>359</v>
      </c>
      <c r="H9" s="9" t="s">
        <v>360</v>
      </c>
      <c r="I9" s="10"/>
      <c r="J9" s="10"/>
      <c r="K9" s="33" t="s">
        <v>361</v>
      </c>
      <c r="L9" s="9" t="s">
        <v>299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21" t="s">
        <v>362</v>
      </c>
      <c r="B11" s="22"/>
      <c r="C11" s="22"/>
      <c r="D11" s="22"/>
      <c r="E11" s="23"/>
      <c r="F11" s="24"/>
      <c r="G11" s="32"/>
      <c r="H11" s="21" t="s">
        <v>363</v>
      </c>
      <c r="I11" s="22"/>
      <c r="J11" s="22"/>
      <c r="K11" s="22"/>
      <c r="L11" s="29"/>
    </row>
    <row r="12" ht="16.5" spans="1:12">
      <c r="A12" s="25" t="s">
        <v>364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5.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333</v>
      </c>
      <c r="D2" s="5" t="s">
        <v>283</v>
      </c>
      <c r="E2" s="5" t="s">
        <v>284</v>
      </c>
      <c r="F2" s="4" t="s">
        <v>366</v>
      </c>
      <c r="G2" s="4" t="s">
        <v>317</v>
      </c>
      <c r="H2" s="6" t="s">
        <v>318</v>
      </c>
      <c r="I2" s="27" t="s">
        <v>320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321</v>
      </c>
      <c r="H3" s="8"/>
      <c r="I3" s="28"/>
    </row>
    <row r="4" spans="1:9">
      <c r="A4" s="9">
        <v>1</v>
      </c>
      <c r="B4" s="10" t="s">
        <v>336</v>
      </c>
      <c r="C4" s="11" t="s">
        <v>368</v>
      </c>
      <c r="D4" s="12" t="s">
        <v>118</v>
      </c>
      <c r="E4" s="13" t="s">
        <v>297</v>
      </c>
      <c r="F4" s="14">
        <v>-0.015</v>
      </c>
      <c r="G4" s="14">
        <v>-0.025</v>
      </c>
      <c r="H4" s="9"/>
      <c r="I4" s="9" t="s">
        <v>299</v>
      </c>
    </row>
    <row r="5" spans="1:9">
      <c r="A5" s="9">
        <v>2</v>
      </c>
      <c r="B5" s="10" t="s">
        <v>336</v>
      </c>
      <c r="C5" s="11" t="s">
        <v>368</v>
      </c>
      <c r="D5" s="15" t="s">
        <v>301</v>
      </c>
      <c r="E5" s="13" t="s">
        <v>297</v>
      </c>
      <c r="F5" s="16">
        <v>-0.05</v>
      </c>
      <c r="G5" s="14">
        <v>-0.03</v>
      </c>
      <c r="H5" s="9"/>
      <c r="I5" s="9" t="s">
        <v>299</v>
      </c>
    </row>
    <row r="6" spans="1:9">
      <c r="A6" s="9">
        <v>3</v>
      </c>
      <c r="B6" s="10" t="s">
        <v>336</v>
      </c>
      <c r="C6" s="11" t="s">
        <v>368</v>
      </c>
      <c r="D6" s="17" t="s">
        <v>119</v>
      </c>
      <c r="E6" s="13" t="s">
        <v>297</v>
      </c>
      <c r="F6" s="14">
        <v>-0.04</v>
      </c>
      <c r="G6" s="14">
        <v>-0.03</v>
      </c>
      <c r="H6" s="9"/>
      <c r="I6" s="9" t="s">
        <v>299</v>
      </c>
    </row>
    <row r="7" spans="1:9">
      <c r="A7" s="9"/>
      <c r="B7" s="10"/>
      <c r="C7" s="11"/>
      <c r="D7" s="17"/>
      <c r="E7" s="18"/>
      <c r="F7" s="19"/>
      <c r="G7" s="14"/>
      <c r="H7" s="9"/>
      <c r="I7" s="9"/>
    </row>
    <row r="8" spans="1:9">
      <c r="A8" s="9"/>
      <c r="B8" s="10"/>
      <c r="C8" s="11"/>
      <c r="D8" s="20"/>
      <c r="E8" s="18"/>
      <c r="F8" s="14"/>
      <c r="G8" s="14"/>
      <c r="H8" s="9"/>
      <c r="I8" s="9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21" t="s">
        <v>369</v>
      </c>
      <c r="B12" s="22"/>
      <c r="C12" s="22"/>
      <c r="D12" s="23"/>
      <c r="E12" s="24"/>
      <c r="F12" s="21" t="s">
        <v>370</v>
      </c>
      <c r="G12" s="22"/>
      <c r="H12" s="23"/>
      <c r="I12" s="29"/>
    </row>
    <row r="13" ht="16.5" spans="1:9">
      <c r="A13" s="25" t="s">
        <v>371</v>
      </c>
      <c r="B13" s="25"/>
      <c r="C13" s="26"/>
      <c r="D13" s="26"/>
      <c r="E13" s="26"/>
      <c r="F13" s="26"/>
      <c r="G13" s="26"/>
      <c r="H13" s="26"/>
      <c r="I13" s="2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