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15" r:id="rId7"/>
    <sheet name="验货尺寸表 (2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</externalReferences>
  <definedNames>
    <definedName name="_xlnm.Print_Area" localSheetId="2">首期!$A$1:$K$53</definedName>
    <definedName name="_xlnm.Print_Area" localSheetId="4">中期!$A$1:$K$52</definedName>
    <definedName name="CELL_RANGE" localSheetId="7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<sst xmlns="http://schemas.openxmlformats.org/spreadsheetml/2006/main" count="1083" uniqueCount="431">
  <si>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</si>
  <si>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</si>
  <si>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</si>
  <si>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</si>
  <si>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</si>
  <si>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</si>
  <si>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</si>
  <si>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</si>
  <si>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</si>
  <si>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</si>
  <si>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</si>
  <si>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</si>
  <si>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</si>
  <si>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</si>
  <si>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</si>
  <si>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</si>
  <si>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</si>
  <si>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</si>
  <si>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</si>
  <si>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</si>
  <si>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</si>
  <si>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</si>
  <si>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</si>
  <si>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</si>
  <si>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</si>
  <si>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</si>
  <si>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</si>
  <si>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</si>
  <si>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</si>
  <si>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</si>
  <si>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</si>
  <si>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</si>
  <si>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</si>
  <si>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</si>
  <si>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</si>
  <si>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</si>
  <si>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</si>
  <si>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</si>
  <si>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</si>
  <si>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</si>
  <si>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</si>
  <si>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</si>
  <si>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</si>
  <si>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</si>
  <si>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</si>
  <si>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</si>
  <si>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</si>
  <si>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</si>
  <si>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</si>
  <si>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</si>
  <si>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</si>
  <si>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</si>
  <si>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</si>
  <si>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</si>
  <si>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</si>
  <si>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</si>
  <si>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</si>
  <si>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</si>
  <si>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</si>
  <si>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</si>
  <si>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</si>
  <si>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</si>
  <si>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</si>
  <si>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</si>
  <si>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</si>
  <si>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</si>
  <si>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</si>
  <si>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</si>
  <si>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</si>
  <si>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</si>
  <si>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</si>
  <si>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</si>
  <si>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</si>
  <si>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</si>
  <si>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</si>
  <si>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</si>
  <si>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</si>
  <si>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</si>
  <si>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</si>
  <si>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CGDD22110200495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</si>
  <si>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</si>
  <si>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</si>
  <si>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</si>
  <si>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</si>
  <si>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</si>
  <si>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</si>
  <si>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</si>
  <si>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</si>
  <si>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</si>
  <si>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</si>
  <si>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</si>
  <si>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</si>
  <si>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</si>
  <si>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</si>
  <si>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</si>
  <si>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</si>
  <si>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</si>
  <si>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</si>
  <si>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</si>
  <si>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</si>
  <si>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</si>
  <si>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</si>
  <si>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</si>
  <si>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</si>
  <si>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</si>
  <si>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</si>
  <si>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</si>
  <si>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</si>
  <si>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</si>
  <si>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</si>
  <si>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</si>
  <si>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</si>
  <si>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</si>
  <si>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</si>
  <si>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</si>
  <si>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</si>
  <si>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</si>
  <si>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</si>
  <si>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t>旷野橘</t>
  </si>
  <si>
    <t>高级灰/蓝色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</si>
  <si>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</si>
  <si>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</si>
  <si>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</si>
  <si>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</si>
  <si>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</si>
  <si>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</si>
  <si>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</si>
  <si>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</si>
  <si>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</si>
  <si>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</si>
  <si>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</si>
  <si>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</si>
  <si>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</si>
  <si>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</si>
  <si>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</si>
  <si>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</si>
  <si>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</si>
  <si>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</si>
  <si>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</si>
  <si>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</si>
  <si>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</si>
  <si>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</si>
  <si>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</si>
  <si>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</si>
  <si>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</si>
  <si>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</si>
  <si>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</si>
  <si>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</si>
  <si>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男冲锋衣外套类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</si>
  <si>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</si>
  <si>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</si>
  <si>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</si>
  <si>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</si>
  <si>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</si>
  <si>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</si>
  <si>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</si>
  <si>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</si>
  <si>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</si>
  <si>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</si>
  <si>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</si>
  <si>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</si>
  <si>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</si>
  <si>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</si>
  <si>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</si>
  <si>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</si>
  <si>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</si>
  <si>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</si>
  <si>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</si>
  <si>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腰围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</si>
  <si>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</si>
  <si>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</si>
  <si>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</si>
  <si>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</si>
  <si>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</si>
  <si>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</si>
  <si>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</si>
  <si>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</si>
  <si>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</si>
  <si>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</si>
  <si>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</si>
  <si>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</si>
  <si>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</si>
  <si>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</si>
  <si>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</si>
  <si>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</si>
  <si>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袖肥/2（参考）</t>
  </si>
  <si>
    <t>袖肘围/2</t>
  </si>
  <si>
    <t>袖口围/2(松量)</t>
  </si>
  <si>
    <t>帽高</t>
  </si>
  <si>
    <t>+0.4/+0.3</t>
  </si>
  <si>
    <t>+0.5/+0.3</t>
  </si>
  <si>
    <t>帽宽</t>
  </si>
  <si>
    <t>外插手袋口长</t>
  </si>
  <si>
    <t>胸袋拉链长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</si>
  <si>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</si>
  <si>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</si>
  <si>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</si>
  <si>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</si>
  <si>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</si>
  <si>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</si>
  <si>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</si>
  <si>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</si>
  <si>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</si>
  <si>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</si>
  <si>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</si>
  <si>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</si>
  <si>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</si>
  <si>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</si>
  <si>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</si>
  <si>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</si>
  <si>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</si>
  <si>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</si>
  <si>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</si>
  <si>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</si>
  <si>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</si>
  <si>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</si>
  <si>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</si>
  <si>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</si>
  <si>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</si>
  <si>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</si>
  <si>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</si>
  <si>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</si>
  <si>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</si>
  <si>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</si>
  <si>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</si>
  <si>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</si>
  <si>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</si>
  <si>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</si>
  <si>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</si>
  <si>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</si>
  <si>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</si>
  <si>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</si>
  <si>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</si>
  <si>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</si>
  <si>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</si>
  <si>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</si>
  <si>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</si>
  <si>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</si>
  <si>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</si>
  <si>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</si>
  <si>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</si>
  <si>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</si>
  <si>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</si>
  <si>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</si>
  <si>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TABBFM92870</t>
  </si>
  <si>
    <t>产品名称</t>
  </si>
  <si>
    <t>女式套羽绒冲锋衣</t>
  </si>
  <si>
    <t>河北奔发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</si>
  <si>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</si>
  <si>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</si>
  <si>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</si>
  <si>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</si>
  <si>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</si>
  <si>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</si>
  <si>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</si>
  <si>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</si>
  <si>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</si>
  <si>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</si>
  <si>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</si>
  <si>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</si>
  <si>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</si>
  <si>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</si>
  <si>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</si>
  <si>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</si>
  <si>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</si>
  <si>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</si>
  <si>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采购凭证编号：CGDD24121100002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</si>
  <si>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</si>
  <si>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</si>
  <si>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</si>
  <si>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</si>
  <si>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</si>
  <si>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</si>
  <si>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</si>
  <si>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</si>
  <si>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</si>
  <si>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</si>
  <si>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</si>
  <si>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</si>
  <si>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</si>
  <si>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</si>
  <si>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②检验明细：共抽10箱 每箱5件，共计：50件</t>
  </si>
  <si>
    <t>情况说明：</t>
  </si>
  <si>
    <t xml:space="preserve">【问题点描述】  </t>
  </si>
  <si>
    <t>1、斗里浮毛</t>
  </si>
  <si>
    <t>2、线头</t>
  </si>
  <si>
    <t>3、包条起扭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</si>
  <si>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</si>
  <si>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</si>
  <si>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</si>
  <si>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</si>
  <si>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</si>
  <si>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</si>
  <si>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</si>
  <si>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</si>
  <si>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</si>
  <si>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申红珍</t>
  </si>
  <si>
    <t>码号</t>
  </si>
  <si>
    <t>4XL</t>
  </si>
  <si>
    <t>号型</t>
  </si>
  <si>
    <t>155/84B</t>
  </si>
  <si>
    <t>160/88B</t>
  </si>
  <si>
    <t>165/92B</t>
  </si>
  <si>
    <t>170/96B</t>
  </si>
  <si>
    <t>175/100B</t>
  </si>
  <si>
    <t>180/104B</t>
  </si>
  <si>
    <t>180/108B</t>
  </si>
  <si>
    <t>0/+0.2</t>
  </si>
  <si>
    <t>+0.5/0</t>
  </si>
  <si>
    <t>0.2/0.5</t>
  </si>
  <si>
    <t>0.2/0.2</t>
  </si>
  <si>
    <t>0/+0.3</t>
  </si>
  <si>
    <t>0.2/0</t>
  </si>
  <si>
    <t>0.3/-0.3</t>
  </si>
  <si>
    <t>0.3/0.3</t>
  </si>
  <si>
    <t>0.5/0.5</t>
  </si>
  <si>
    <t>0.5/-0.3</t>
  </si>
  <si>
    <t>0.3/0</t>
  </si>
  <si>
    <t>-0.5/-0.5</t>
  </si>
  <si>
    <t>袖肥/2（参考值）</t>
  </si>
  <si>
    <t>袖口围/2，拉量</t>
  </si>
  <si>
    <t>袖口围/2，松量</t>
  </si>
  <si>
    <t>上领围</t>
  </si>
  <si>
    <t>+0.5/+0.5</t>
  </si>
  <si>
    <t>0.3/0.2</t>
  </si>
  <si>
    <t>插手袋，不包车库</t>
  </si>
  <si>
    <t>验货时间：12月14日</t>
  </si>
  <si>
    <t>跟单QC:郑伟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</si>
  <si>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</si>
  <si>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</si>
  <si>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</si>
  <si>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</si>
  <si>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</si>
  <si>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</si>
  <si>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</si>
  <si>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</si>
  <si>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</si>
  <si>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</si>
  <si>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</si>
  <si>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</si>
  <si>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</si>
  <si>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</si>
  <si>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</si>
  <si>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</si>
  <si>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</si>
  <si>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24103237-R1</t>
  </si>
  <si>
    <t>FW12380</t>
  </si>
  <si>
    <t>21FW镜空蓝</t>
  </si>
  <si>
    <t>YES</t>
  </si>
  <si>
    <t>制表时间：2024/11/28</t>
  </si>
  <si>
    <t>测试人签名：陈凤敏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</si>
  <si>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</si>
  <si>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</si>
  <si>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</si>
  <si>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</si>
  <si>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</si>
  <si>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</si>
  <si>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</si>
  <si>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</si>
  <si>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</si>
  <si>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1.1%/0.8%</t>
  </si>
  <si>
    <t>1.9%/1.2%</t>
  </si>
  <si>
    <t>1.5%/1%</t>
  </si>
  <si>
    <t>制表时间：2023-12-2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</si>
  <si>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</si>
  <si>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</si>
  <si>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</si>
  <si>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</si>
  <si>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</si>
  <si>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</si>
  <si>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</si>
  <si>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</si>
  <si>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</si>
  <si>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</si>
  <si>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</si>
  <si>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</si>
  <si>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锦纶加皱肌理超轻梭织羽绒服面料</t>
  </si>
  <si>
    <t>FW07860</t>
  </si>
  <si>
    <t>20D无胆防绒哑光面为正</t>
  </si>
  <si>
    <t>赢合</t>
  </si>
  <si>
    <t>FK00510</t>
  </si>
  <si>
    <t>140g超细天鹅绒</t>
  </si>
  <si>
    <t>新颜</t>
  </si>
  <si>
    <t xml:space="preserve">5#树脂开尾，DU拉头，含注塑上止 </t>
  </si>
  <si>
    <t>拉链</t>
  </si>
  <si>
    <t>YKK</t>
  </si>
  <si>
    <t>3#尼龙闭尾反装，DABLH拉头，不含上下止（拉头在中间）</t>
  </si>
  <si>
    <t>物料6</t>
  </si>
  <si>
    <t>物料7</t>
  </si>
  <si>
    <t>物料8</t>
  </si>
  <si>
    <t>物料9</t>
  </si>
  <si>
    <t>物料10</t>
  </si>
  <si>
    <t>ZM00054</t>
  </si>
  <si>
    <t>主标</t>
  </si>
  <si>
    <t>常美</t>
  </si>
  <si>
    <t>XJ00002</t>
  </si>
  <si>
    <t>弹力绳</t>
  </si>
  <si>
    <t>锦湾</t>
  </si>
  <si>
    <t>ZD00014</t>
  </si>
  <si>
    <t>定卡织带（0.6CM）</t>
  </si>
  <si>
    <t>ZM00057</t>
  </si>
  <si>
    <t>尺码标</t>
  </si>
  <si>
    <t>BZ00035</t>
  </si>
  <si>
    <t>洗唛</t>
  </si>
  <si>
    <t>宝绅科技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</si>
  <si>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</si>
  <si>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</si>
  <si>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</si>
  <si>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</si>
  <si>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</si>
  <si>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</si>
  <si>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</si>
  <si>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</si>
  <si>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</si>
  <si>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</si>
  <si>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</si>
  <si>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</si>
  <si>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</si>
  <si>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</si>
  <si>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</si>
  <si>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</si>
  <si>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</si>
  <si>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</si>
  <si>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油墨印花</t>
  </si>
  <si>
    <t>制表时间：2024-11-28</t>
  </si>
  <si>
    <t>测试人签名：薛红芳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</si>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</sst>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8" borderId="7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6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78" applyNumberFormat="0" applyAlignment="0" applyProtection="0">
      <alignment vertical="center"/>
    </xf>
    <xf numFmtId="0" fontId="46" fillId="10" borderId="79" applyNumberFormat="0" applyAlignment="0" applyProtection="0">
      <alignment vertical="center"/>
    </xf>
    <xf numFmtId="0" fontId="47" fillId="10" borderId="78" applyNumberFormat="0" applyAlignment="0" applyProtection="0">
      <alignment vertical="center"/>
    </xf>
    <xf numFmtId="0" fontId="48" fillId="11" borderId="80" applyNumberFormat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  <xf numFmtId="0" fontId="19" fillId="0" borderId="0"/>
    <xf numFmtId="0" fontId="19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8" fillId="0" borderId="0">
      <alignment horizontal="center" vertical="center"/>
    </xf>
    <xf numFmtId="0" fontId="56" fillId="0" borderId="0">
      <alignment vertical="center"/>
    </xf>
    <xf numFmtId="0" fontId="57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6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10" xfId="6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8" fillId="0" borderId="0" xfId="6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11" xfId="6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0" xfId="51" applyFont="1" applyFill="1"/>
    <xf numFmtId="0" fontId="12" fillId="0" borderId="0" xfId="0" applyFont="1" applyFill="1" applyAlignment="1">
      <alignment vertical="center"/>
    </xf>
    <xf numFmtId="0" fontId="13" fillId="3" borderId="12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3" applyFont="1" applyBorder="1" applyAlignment="1">
      <alignment horizontal="center"/>
    </xf>
    <xf numFmtId="0" fontId="14" fillId="0" borderId="3" xfId="53" applyFont="1" applyBorder="1" applyAlignment="1">
      <alignment horizontal="left" vertical="center"/>
    </xf>
    <xf numFmtId="0" fontId="14" fillId="0" borderId="3" xfId="53" applyFont="1" applyBorder="1" applyAlignment="1">
      <alignment horizontal="center" vertical="center"/>
    </xf>
    <xf numFmtId="0" fontId="14" fillId="0" borderId="0" xfId="53" applyFont="1" applyAlignment="1">
      <alignment horizontal="center" vertical="center"/>
    </xf>
    <xf numFmtId="0" fontId="15" fillId="0" borderId="13" xfId="58" applyFont="1" applyBorder="1" applyAlignment="1">
      <alignment horizontal="center" vertical="center" shrinkToFit="1"/>
    </xf>
    <xf numFmtId="0" fontId="16" fillId="0" borderId="2" xfId="62" applyFont="1" applyBorder="1" applyAlignment="1">
      <alignment horizontal="center" vertical="center"/>
    </xf>
    <xf numFmtId="0" fontId="16" fillId="0" borderId="2" xfId="62" applyFont="1" applyBorder="1" applyAlignment="1">
      <alignment horizontal="center"/>
    </xf>
    <xf numFmtId="0" fontId="15" fillId="0" borderId="14" xfId="58" applyFont="1" applyBorder="1" applyAlignment="1">
      <alignment horizontal="center" vertical="center" shrinkToFit="1"/>
    </xf>
    <xf numFmtId="0" fontId="17" fillId="0" borderId="2" xfId="62" applyFont="1" applyBorder="1" applyAlignment="1">
      <alignment horizontal="center" vertical="center"/>
    </xf>
    <xf numFmtId="176" fontId="17" fillId="0" borderId="2" xfId="62" applyNumberFormat="1" applyFont="1" applyBorder="1" applyAlignment="1">
      <alignment horizontal="center" vertical="center"/>
    </xf>
    <xf numFmtId="176" fontId="16" fillId="0" borderId="2" xfId="62" applyNumberFormat="1" applyFont="1" applyBorder="1" applyAlignment="1">
      <alignment horizontal="center" vertical="center"/>
    </xf>
    <xf numFmtId="177" fontId="17" fillId="0" borderId="2" xfId="62" applyNumberFormat="1" applyFont="1" applyBorder="1" applyAlignment="1">
      <alignment horizontal="center" vertical="center"/>
    </xf>
    <xf numFmtId="0" fontId="17" fillId="0" borderId="2" xfId="62" applyFont="1" applyBorder="1" applyAlignment="1">
      <alignment horizontal="center"/>
    </xf>
    <xf numFmtId="176" fontId="17" fillId="4" borderId="2" xfId="62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5" xfId="53" applyFont="1" applyFill="1" applyBorder="1" applyAlignment="1">
      <alignment horizontal="center" vertical="center"/>
    </xf>
    <xf numFmtId="0" fontId="14" fillId="0" borderId="15" xfId="53" applyFont="1" applyBorder="1" applyAlignment="1">
      <alignment horizontal="center"/>
    </xf>
    <xf numFmtId="0" fontId="14" fillId="0" borderId="4" xfId="53" applyFont="1" applyBorder="1" applyAlignment="1">
      <alignment horizontal="center"/>
    </xf>
    <xf numFmtId="0" fontId="14" fillId="0" borderId="16" xfId="53" applyFont="1" applyBorder="1" applyAlignment="1">
      <alignment horizontal="center"/>
    </xf>
    <xf numFmtId="0" fontId="14" fillId="0" borderId="5" xfId="53" applyFont="1" applyBorder="1" applyAlignment="1">
      <alignment horizontal="center"/>
    </xf>
    <xf numFmtId="49" fontId="14" fillId="0" borderId="2" xfId="53" applyNumberFormat="1" applyFont="1" applyBorder="1" applyAlignment="1">
      <alignment horizontal="center"/>
    </xf>
    <xf numFmtId="49" fontId="14" fillId="0" borderId="7" xfId="53" applyNumberFormat="1" applyFont="1" applyBorder="1" applyAlignment="1">
      <alignment horizontal="center"/>
    </xf>
    <xf numFmtId="0" fontId="0" fillId="3" borderId="0" xfId="52" applyFont="1" applyFill="1">
      <alignment vertical="center"/>
    </xf>
    <xf numFmtId="0" fontId="13" fillId="3" borderId="0" xfId="51" applyFont="1" applyFill="1"/>
    <xf numFmtId="14" fontId="13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7" xfId="50" applyFont="1" applyFill="1" applyBorder="1" applyAlignment="1">
      <alignment horizontal="center" vertical="top"/>
    </xf>
    <xf numFmtId="0" fontId="21" fillId="0" borderId="18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center" vertical="center"/>
    </xf>
    <xf numFmtId="0" fontId="23" fillId="0" borderId="19" xfId="50" applyFont="1" applyFill="1" applyBorder="1" applyAlignment="1">
      <alignment vertical="center"/>
    </xf>
    <xf numFmtId="0" fontId="21" fillId="0" borderId="19" xfId="50" applyFont="1" applyFill="1" applyBorder="1" applyAlignment="1">
      <alignment vertical="center"/>
    </xf>
    <xf numFmtId="0" fontId="23" fillId="0" borderId="19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vertical="center"/>
    </xf>
    <xf numFmtId="0" fontId="22" fillId="0" borderId="21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178" fontId="23" fillId="0" borderId="21" xfId="50" applyNumberFormat="1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right" vertical="center"/>
    </xf>
    <xf numFmtId="0" fontId="21" fillId="0" borderId="21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vertical="center"/>
    </xf>
    <xf numFmtId="0" fontId="22" fillId="0" borderId="23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vertical="center"/>
    </xf>
    <xf numFmtId="0" fontId="23" fillId="0" borderId="23" xfId="50" applyFont="1" applyFill="1" applyBorder="1" applyAlignment="1">
      <alignment vertical="center"/>
    </xf>
    <xf numFmtId="0" fontId="23" fillId="0" borderId="23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0" borderId="18" xfId="50" applyFont="1" applyFill="1" applyBorder="1" applyAlignment="1">
      <alignment vertical="center"/>
    </xf>
    <xf numFmtId="0" fontId="21" fillId="0" borderId="24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vertical="center"/>
    </xf>
    <xf numFmtId="0" fontId="23" fillId="0" borderId="26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 wrapText="1"/>
    </xf>
    <xf numFmtId="0" fontId="23" fillId="0" borderId="21" xfId="50" applyFont="1" applyFill="1" applyBorder="1" applyAlignment="1">
      <alignment horizontal="left" vertical="center" wrapText="1"/>
    </xf>
    <xf numFmtId="0" fontId="21" fillId="0" borderId="22" xfId="50" applyFont="1" applyFill="1" applyBorder="1" applyAlignment="1">
      <alignment horizontal="left" vertical="center"/>
    </xf>
    <xf numFmtId="0" fontId="19" fillId="0" borderId="23" xfId="50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4" fillId="0" borderId="18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3" fillId="0" borderId="23" xfId="50" applyFont="1" applyFill="1" applyBorder="1" applyAlignment="1">
      <alignment horizontal="center" vertical="center"/>
    </xf>
    <xf numFmtId="178" fontId="23" fillId="0" borderId="23" xfId="50" applyNumberFormat="1" applyFont="1" applyFill="1" applyBorder="1" applyAlignment="1">
      <alignment vertical="center"/>
    </xf>
    <xf numFmtId="0" fontId="21" fillId="0" borderId="23" xfId="50" applyFont="1" applyFill="1" applyBorder="1" applyAlignment="1">
      <alignment horizontal="center" vertical="center"/>
    </xf>
    <xf numFmtId="0" fontId="23" fillId="0" borderId="34" xfId="50" applyFont="1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center" vertical="center"/>
    </xf>
    <xf numFmtId="0" fontId="24" fillId="0" borderId="38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 wrapText="1"/>
    </xf>
    <xf numFmtId="0" fontId="19" fillId="0" borderId="36" xfId="50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center" vertical="center"/>
    </xf>
    <xf numFmtId="0" fontId="13" fillId="3" borderId="40" xfId="51" applyFont="1" applyFill="1" applyBorder="1" applyAlignment="1">
      <alignment horizontal="left" vertical="center"/>
    </xf>
    <xf numFmtId="0" fontId="13" fillId="3" borderId="41" xfId="51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4" fillId="0" borderId="2" xfId="53" applyFont="1" applyBorder="1" applyAlignment="1">
      <alignment horizontal="center" vertical="center"/>
    </xf>
    <xf numFmtId="0" fontId="14" fillId="0" borderId="7" xfId="53" applyFont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14" fillId="0" borderId="7" xfId="53" applyFont="1" applyBorder="1" applyAlignment="1">
      <alignment horizontal="center"/>
    </xf>
    <xf numFmtId="0" fontId="14" fillId="0" borderId="2" xfId="53" applyFont="1" applyBorder="1" applyAlignment="1">
      <alignment horizontal="left"/>
    </xf>
    <xf numFmtId="0" fontId="11" fillId="3" borderId="42" xfId="51" applyFont="1" applyFill="1" applyBorder="1" applyAlignment="1"/>
    <xf numFmtId="49" fontId="11" fillId="3" borderId="43" xfId="51" applyNumberFormat="1" applyFont="1" applyFill="1" applyBorder="1" applyAlignment="1">
      <alignment horizontal="center"/>
    </xf>
    <xf numFmtId="49" fontId="11" fillId="3" borderId="43" xfId="51" applyNumberFormat="1" applyFont="1" applyFill="1" applyBorder="1" applyAlignment="1">
      <alignment horizontal="right"/>
    </xf>
    <xf numFmtId="49" fontId="11" fillId="3" borderId="43" xfId="51" applyNumberFormat="1" applyFont="1" applyFill="1" applyBorder="1" applyAlignment="1">
      <alignment horizontal="right" vertical="center"/>
    </xf>
    <xf numFmtId="49" fontId="11" fillId="3" borderId="44" xfId="51" applyNumberFormat="1" applyFont="1" applyFill="1" applyBorder="1" applyAlignment="1">
      <alignment horizontal="center"/>
    </xf>
    <xf numFmtId="0" fontId="11" fillId="3" borderId="45" xfId="5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4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47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1" fillId="3" borderId="2" xfId="51" applyFont="1" applyFill="1" applyBorder="1" applyAlignment="1"/>
    <xf numFmtId="0" fontId="19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5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center" vertical="center"/>
    </xf>
    <xf numFmtId="0" fontId="25" fillId="0" borderId="49" xfId="50" applyFont="1" applyBorder="1" applyAlignment="1">
      <alignment horizontal="center" vertical="center"/>
    </xf>
    <xf numFmtId="0" fontId="24" fillId="0" borderId="49" xfId="50" applyFont="1" applyBorder="1" applyAlignment="1">
      <alignment horizontal="left" vertical="center"/>
    </xf>
    <xf numFmtId="0" fontId="24" fillId="0" borderId="18" xfId="50" applyFont="1" applyBorder="1" applyAlignment="1">
      <alignment horizontal="center" vertical="center"/>
    </xf>
    <xf numFmtId="0" fontId="24" fillId="0" borderId="19" xfId="50" applyFont="1" applyBorder="1" applyAlignment="1">
      <alignment horizontal="center" vertical="center"/>
    </xf>
    <xf numFmtId="0" fontId="24" fillId="0" borderId="34" xfId="50" applyFont="1" applyBorder="1" applyAlignment="1">
      <alignment horizontal="center" vertical="center"/>
    </xf>
    <xf numFmtId="0" fontId="25" fillId="0" borderId="18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25" fillId="0" borderId="34" xfId="50" applyFont="1" applyBorder="1" applyAlignment="1">
      <alignment horizontal="center" vertical="center"/>
    </xf>
    <xf numFmtId="0" fontId="24" fillId="0" borderId="20" xfId="50" applyFont="1" applyBorder="1" applyAlignment="1">
      <alignment horizontal="left" vertical="center"/>
    </xf>
    <xf numFmtId="0" fontId="22" fillId="0" borderId="21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4" fillId="0" borderId="21" xfId="50" applyFont="1" applyBorder="1" applyAlignment="1">
      <alignment horizontal="left" vertical="center"/>
    </xf>
    <xf numFmtId="14" fontId="22" fillId="0" borderId="21" xfId="50" applyNumberFormat="1" applyFont="1" applyBorder="1" applyAlignment="1">
      <alignment horizontal="center" vertical="center"/>
    </xf>
    <xf numFmtId="14" fontId="22" fillId="0" borderId="35" xfId="50" applyNumberFormat="1" applyFont="1" applyBorder="1" applyAlignment="1">
      <alignment horizontal="center" vertical="center"/>
    </xf>
    <xf numFmtId="0" fontId="24" fillId="0" borderId="20" xfId="50" applyFont="1" applyBorder="1" applyAlignment="1">
      <alignment vertical="center"/>
    </xf>
    <xf numFmtId="0" fontId="22" fillId="0" borderId="21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4" fillId="0" borderId="20" xfId="50" applyFont="1" applyBorder="1" applyAlignment="1">
      <alignment horizontal="center" vertical="center"/>
    </xf>
    <xf numFmtId="0" fontId="22" fillId="0" borderId="26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7" fillId="0" borderId="22" xfId="50" applyFont="1" applyBorder="1" applyAlignment="1">
      <alignment vertical="center"/>
    </xf>
    <xf numFmtId="0" fontId="28" fillId="0" borderId="23" xfId="6" applyNumberFormat="1" applyFont="1" applyFill="1" applyBorder="1" applyAlignment="1" applyProtection="1">
      <alignment horizontal="center" vertical="center" wrapText="1"/>
    </xf>
    <xf numFmtId="0" fontId="22" fillId="0" borderId="36" xfId="50" applyFont="1" applyBorder="1" applyAlignment="1">
      <alignment horizontal="center" vertical="center" wrapText="1"/>
    </xf>
    <xf numFmtId="0" fontId="24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14" fontId="22" fillId="0" borderId="23" xfId="50" applyNumberFormat="1" applyFont="1" applyBorder="1" applyAlignment="1">
      <alignment horizontal="center" vertical="center"/>
    </xf>
    <xf numFmtId="14" fontId="22" fillId="0" borderId="36" xfId="50" applyNumberFormat="1" applyFont="1" applyBorder="1" applyAlignment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4" fillId="0" borderId="18" xfId="50" applyFont="1" applyBorder="1" applyAlignment="1">
      <alignment vertical="center"/>
    </xf>
    <xf numFmtId="0" fontId="19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24" fillId="0" borderId="19" xfId="50" applyFont="1" applyBorder="1" applyAlignment="1">
      <alignment vertical="center"/>
    </xf>
    <xf numFmtId="0" fontId="19" fillId="0" borderId="21" xfId="50" applyFont="1" applyBorder="1" applyAlignment="1">
      <alignment horizontal="left" vertical="center"/>
    </xf>
    <xf numFmtId="0" fontId="19" fillId="0" borderId="21" xfId="50" applyFont="1" applyBorder="1" applyAlignment="1">
      <alignment vertical="center"/>
    </xf>
    <xf numFmtId="0" fontId="24" fillId="0" borderId="21" xfId="50" applyFont="1" applyBorder="1" applyAlignment="1">
      <alignment vertical="center"/>
    </xf>
    <xf numFmtId="0" fontId="24" fillId="0" borderId="0" xfId="50" applyFont="1" applyBorder="1" applyAlignment="1">
      <alignment horizontal="left" vertical="center"/>
    </xf>
    <xf numFmtId="0" fontId="23" fillId="0" borderId="18" xfId="50" applyFont="1" applyBorder="1" applyAlignment="1">
      <alignment horizontal="left" vertical="center"/>
    </xf>
    <xf numFmtId="0" fontId="23" fillId="0" borderId="19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0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left" vertical="center"/>
    </xf>
    <xf numFmtId="0" fontId="24" fillId="0" borderId="22" xfId="50" applyFont="1" applyBorder="1" applyAlignment="1">
      <alignment horizontal="center" vertical="center"/>
    </xf>
    <xf numFmtId="0" fontId="24" fillId="0" borderId="23" xfId="50" applyFont="1" applyBorder="1" applyAlignment="1">
      <alignment horizontal="center" vertical="center"/>
    </xf>
    <xf numFmtId="0" fontId="24" fillId="0" borderId="21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4" fillId="0" borderId="28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5" fillId="0" borderId="50" xfId="50" applyFont="1" applyBorder="1" applyAlignment="1">
      <alignment vertical="center"/>
    </xf>
    <xf numFmtId="0" fontId="22" fillId="0" borderId="51" xfId="50" applyFont="1" applyBorder="1" applyAlignment="1">
      <alignment horizontal="center" vertical="center"/>
    </xf>
    <xf numFmtId="0" fontId="25" fillId="0" borderId="51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58" fontId="19" fillId="0" borderId="51" xfId="50" applyNumberFormat="1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5" fillId="0" borderId="52" xfId="50" applyFont="1" applyFill="1" applyBorder="1" applyAlignment="1">
      <alignment horizontal="left" vertical="center"/>
    </xf>
    <xf numFmtId="0" fontId="25" fillId="0" borderId="51" xfId="50" applyFont="1" applyFill="1" applyBorder="1" applyAlignment="1">
      <alignment horizontal="left" vertical="center"/>
    </xf>
    <xf numFmtId="0" fontId="25" fillId="0" borderId="53" xfId="50" applyFont="1" applyFill="1" applyBorder="1" applyAlignment="1">
      <alignment horizontal="center" vertical="center"/>
    </xf>
    <xf numFmtId="0" fontId="25" fillId="0" borderId="54" xfId="50" applyFont="1" applyFill="1" applyBorder="1" applyAlignment="1">
      <alignment horizontal="center" vertical="center"/>
    </xf>
    <xf numFmtId="0" fontId="25" fillId="0" borderId="22" xfId="50" applyFont="1" applyFill="1" applyBorder="1" applyAlignment="1">
      <alignment horizontal="center" vertical="center"/>
    </xf>
    <xf numFmtId="0" fontId="25" fillId="0" borderId="23" xfId="50" applyFont="1" applyFill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24" fillId="0" borderId="35" xfId="50" applyFont="1" applyBorder="1" applyAlignment="1">
      <alignment horizontal="center" vertical="center"/>
    </xf>
    <xf numFmtId="0" fontId="24" fillId="0" borderId="36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4" fillId="0" borderId="36" xfId="50" applyFont="1" applyBorder="1" applyAlignment="1">
      <alignment horizontal="center" vertical="center"/>
    </xf>
    <xf numFmtId="0" fontId="21" fillId="0" borderId="35" xfId="50" applyFont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22" fillId="0" borderId="56" xfId="50" applyFont="1" applyBorder="1" applyAlignment="1">
      <alignment horizontal="center" vertical="center"/>
    </xf>
    <xf numFmtId="0" fontId="25" fillId="0" borderId="57" xfId="50" applyFont="1" applyFill="1" applyBorder="1" applyAlignment="1">
      <alignment horizontal="left" vertical="center"/>
    </xf>
    <xf numFmtId="0" fontId="25" fillId="0" borderId="58" xfId="50" applyFont="1" applyFill="1" applyBorder="1" applyAlignment="1">
      <alignment horizontal="center" vertical="center"/>
    </xf>
    <xf numFmtId="0" fontId="25" fillId="0" borderId="36" xfId="50" applyFont="1" applyFill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9" fillId="0" borderId="17" xfId="50" applyFont="1" applyBorder="1" applyAlignment="1">
      <alignment horizontal="center" vertical="top"/>
    </xf>
    <xf numFmtId="0" fontId="22" fillId="0" borderId="21" xfId="50" applyFont="1" applyBorder="1" applyAlignment="1">
      <alignment vertical="center"/>
    </xf>
    <xf numFmtId="0" fontId="22" fillId="0" borderId="35" xfId="50" applyFont="1" applyBorder="1" applyAlignment="1">
      <alignment vertical="center"/>
    </xf>
    <xf numFmtId="0" fontId="24" fillId="0" borderId="59" xfId="50" applyFont="1" applyBorder="1" applyAlignment="1">
      <alignment horizontal="left" vertical="center"/>
    </xf>
    <xf numFmtId="0" fontId="24" fillId="0" borderId="29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/>
    </xf>
    <xf numFmtId="0" fontId="25" fillId="0" borderId="51" xfId="50" applyFont="1" applyBorder="1" applyAlignment="1">
      <alignment horizontal="left" vertical="center"/>
    </xf>
    <xf numFmtId="0" fontId="24" fillId="0" borderId="53" xfId="50" applyFont="1" applyBorder="1" applyAlignment="1">
      <alignment vertical="center"/>
    </xf>
    <xf numFmtId="0" fontId="19" fillId="0" borderId="54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24" fillId="0" borderId="54" xfId="50" applyFont="1" applyBorder="1" applyAlignment="1">
      <alignment vertical="center"/>
    </xf>
    <xf numFmtId="0" fontId="24" fillId="0" borderId="53" xfId="50" applyFont="1" applyBorder="1" applyAlignment="1">
      <alignment horizontal="center" vertical="center"/>
    </xf>
    <xf numFmtId="0" fontId="22" fillId="0" borderId="54" xfId="50" applyFont="1" applyBorder="1" applyAlignment="1">
      <alignment horizontal="center" vertical="center"/>
    </xf>
    <xf numFmtId="0" fontId="24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24" fillId="0" borderId="31" xfId="50" applyFont="1" applyBorder="1" applyAlignment="1">
      <alignment horizontal="left" vertical="center" wrapText="1"/>
    </xf>
    <xf numFmtId="0" fontId="24" fillId="0" borderId="32" xfId="50" applyFont="1" applyBorder="1" applyAlignment="1">
      <alignment horizontal="left" vertical="center" wrapText="1"/>
    </xf>
    <xf numFmtId="0" fontId="24" fillId="0" borderId="53" xfId="50" applyFont="1" applyBorder="1" applyAlignment="1">
      <alignment horizontal="left" vertical="center"/>
    </xf>
    <xf numFmtId="0" fontId="24" fillId="0" borderId="54" xfId="50" applyFont="1" applyBorder="1" applyAlignment="1">
      <alignment horizontal="left" vertical="center"/>
    </xf>
    <xf numFmtId="0" fontId="30" fillId="0" borderId="60" xfId="50" applyFont="1" applyBorder="1" applyAlignment="1">
      <alignment horizontal="left" vertical="center" wrapText="1"/>
    </xf>
    <xf numFmtId="9" fontId="22" fillId="0" borderId="21" xfId="50" applyNumberFormat="1" applyFont="1" applyBorder="1" applyAlignment="1">
      <alignment horizontal="center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2" fillId="0" borderId="30" xfId="50" applyNumberFormat="1" applyFont="1" applyBorder="1" applyAlignment="1">
      <alignment horizontal="left" vertical="center"/>
    </xf>
    <xf numFmtId="9" fontId="22" fillId="0" borderId="25" xfId="50" applyNumberFormat="1" applyFont="1" applyBorder="1" applyAlignment="1">
      <alignment horizontal="left" vertical="center"/>
    </xf>
    <xf numFmtId="9" fontId="22" fillId="0" borderId="31" xfId="50" applyNumberFormat="1" applyFont="1" applyBorder="1" applyAlignment="1">
      <alignment horizontal="left" vertical="center"/>
    </xf>
    <xf numFmtId="9" fontId="22" fillId="0" borderId="32" xfId="50" applyNumberFormat="1" applyFont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6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2" fillId="0" borderId="62" xfId="50" applyFont="1" applyFill="1" applyBorder="1" applyAlignment="1">
      <alignment horizontal="left" vertical="center"/>
    </xf>
    <xf numFmtId="0" fontId="22" fillId="0" borderId="63" xfId="50" applyFont="1" applyFill="1" applyBorder="1" applyAlignment="1">
      <alignment horizontal="left" vertical="center"/>
    </xf>
    <xf numFmtId="0" fontId="25" fillId="0" borderId="48" xfId="50" applyFont="1" applyBorder="1" applyAlignment="1">
      <alignment vertical="center"/>
    </xf>
    <xf numFmtId="0" fontId="31" fillId="0" borderId="51" xfId="50" applyFont="1" applyBorder="1" applyAlignment="1">
      <alignment horizontal="center" vertical="center"/>
    </xf>
    <xf numFmtId="0" fontId="25" fillId="0" borderId="49" xfId="50" applyFont="1" applyBorder="1" applyAlignment="1">
      <alignment vertical="center"/>
    </xf>
    <xf numFmtId="0" fontId="22" fillId="0" borderId="64" xfId="50" applyFont="1" applyBorder="1" applyAlignment="1">
      <alignment vertical="center"/>
    </xf>
    <xf numFmtId="0" fontId="25" fillId="0" borderId="64" xfId="50" applyFont="1" applyBorder="1" applyAlignment="1">
      <alignment vertical="center"/>
    </xf>
    <xf numFmtId="58" fontId="19" fillId="0" borderId="49" xfId="50" applyNumberFormat="1" applyFont="1" applyBorder="1" applyAlignment="1">
      <alignment vertical="center"/>
    </xf>
    <xf numFmtId="0" fontId="25" fillId="0" borderId="29" xfId="50" applyFont="1" applyBorder="1" applyAlignment="1">
      <alignment horizontal="center" vertical="center"/>
    </xf>
    <xf numFmtId="0" fontId="22" fillId="0" borderId="59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64" xfId="50" applyFont="1" applyBorder="1" applyAlignment="1">
      <alignment vertical="center"/>
    </xf>
    <xf numFmtId="0" fontId="24" fillId="0" borderId="65" xfId="50" applyFont="1" applyBorder="1" applyAlignment="1">
      <alignment horizontal="left" vertical="center"/>
    </xf>
    <xf numFmtId="0" fontId="25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39" xfId="50" applyFont="1" applyBorder="1" applyAlignment="1">
      <alignment horizontal="left" vertical="center" wrapText="1"/>
    </xf>
    <xf numFmtId="0" fontId="24" fillId="0" borderId="58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 wrapText="1"/>
    </xf>
    <xf numFmtId="0" fontId="32" fillId="0" borderId="35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22" fillId="0" borderId="37" xfId="50" applyNumberFormat="1" applyFont="1" applyBorder="1" applyAlignment="1">
      <alignment horizontal="left" vertical="center"/>
    </xf>
    <xf numFmtId="9" fontId="22" fillId="0" borderId="39" xfId="50" applyNumberFormat="1" applyFont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2" fillId="0" borderId="66" xfId="50" applyFont="1" applyFill="1" applyBorder="1" applyAlignment="1">
      <alignment horizontal="left" vertical="center"/>
    </xf>
    <xf numFmtId="0" fontId="25" fillId="0" borderId="67" xfId="50" applyFont="1" applyBorder="1" applyAlignment="1">
      <alignment horizontal="center" vertical="center"/>
    </xf>
    <xf numFmtId="0" fontId="22" fillId="0" borderId="64" xfId="50" applyFont="1" applyBorder="1" applyAlignment="1">
      <alignment horizontal="center" vertical="center"/>
    </xf>
    <xf numFmtId="0" fontId="22" fillId="0" borderId="65" xfId="50" applyFont="1" applyBorder="1" applyAlignment="1">
      <alignment horizontal="center" vertical="center"/>
    </xf>
    <xf numFmtId="0" fontId="22" fillId="0" borderId="65" xfId="50" applyFont="1" applyFill="1" applyBorder="1" applyAlignment="1">
      <alignment horizontal="left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4" fillId="0" borderId="69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0" fillId="0" borderId="69" xfId="0" applyBorder="1"/>
    <xf numFmtId="0" fontId="0" fillId="5" borderId="2" xfId="0" applyFill="1" applyBorder="1"/>
    <xf numFmtId="0" fontId="0" fillId="0" borderId="14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/>
    </xf>
    <xf numFmtId="0" fontId="34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0" fillId="0" borderId="2" xfId="0" applyBorder="1" applyAlignment="1" quotePrefix="1">
      <alignment horizontal="center" wrapText="1"/>
    </xf>
    <xf numFmtId="0" fontId="8" fillId="0" borderId="8" xfId="6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8" fillId="0" borderId="10" xfId="60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 3 3" xfId="54"/>
    <cellStyle name="常规 71" xfId="55"/>
    <cellStyle name="常规 5 2" xfId="56"/>
    <cellStyle name="常规 5 10" xfId="57"/>
    <cellStyle name="常规 23 8" xfId="58"/>
    <cellStyle name="常规_110509_2006-09-28 3" xfId="59"/>
    <cellStyle name="S11" xfId="60"/>
    <cellStyle name="常规 2 2 3 4" xfId="61"/>
    <cellStyle name="常规 40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62170" y="73977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2670" y="73977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9670" y="74104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3047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3047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3047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7527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7527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2437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7527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8467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2437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2437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8477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xid_76ll69zbesyg22\FileStorage\File\2024-12\TADDFM92882&#21407;TADDFM92872&#22899;&#24335;&#36229;&#36731;&#32701;&#32466;&#26381;&#35268;&#26684;&#24847;&#35265;-12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意见"/>
      <sheetName val="跳码产前样意见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82" customWidth="1"/>
    <col min="3" max="3" width="10.1666666666667" customWidth="1"/>
  </cols>
  <sheetData>
    <row r="1" ht="21" customHeight="1" spans="1:2">
      <c r="A1" s="383"/>
      <c r="B1" s="384" t="s">
        <v>0</v>
      </c>
    </row>
    <row r="2" spans="1:2">
      <c r="A2" s="9">
        <v>1</v>
      </c>
      <c r="B2" s="385" t="s">
        <v>1</v>
      </c>
    </row>
    <row r="3" spans="1:2">
      <c r="A3" s="9">
        <v>2</v>
      </c>
      <c r="B3" s="385" t="s">
        <v>2</v>
      </c>
    </row>
    <row r="4" spans="1:2">
      <c r="A4" s="9">
        <v>3</v>
      </c>
      <c r="B4" s="385" t="s">
        <v>3</v>
      </c>
    </row>
    <row r="5" spans="1:2">
      <c r="A5" s="9">
        <v>4</v>
      </c>
      <c r="B5" s="385" t="s">
        <v>4</v>
      </c>
    </row>
    <row r="6" spans="1:2">
      <c r="A6" s="9">
        <v>5</v>
      </c>
      <c r="B6" s="385" t="s">
        <v>5</v>
      </c>
    </row>
    <row r="7" spans="1:2">
      <c r="A7" s="9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9" customHeight="1" spans="1:2">
      <c r="A9" s="383"/>
      <c r="B9" s="388" t="s">
        <v>8</v>
      </c>
    </row>
    <row r="10" ht="16" customHeight="1" spans="1:2">
      <c r="A10" s="9">
        <v>1</v>
      </c>
      <c r="B10" s="389" t="s">
        <v>9</v>
      </c>
    </row>
    <row r="11" spans="1:2">
      <c r="A11" s="9">
        <v>2</v>
      </c>
      <c r="B11" s="385" t="s">
        <v>10</v>
      </c>
    </row>
    <row r="12" spans="1:2">
      <c r="A12" s="9">
        <v>3</v>
      </c>
      <c r="B12" s="387" t="s">
        <v>11</v>
      </c>
    </row>
    <row r="13" spans="1:2">
      <c r="A13" s="9">
        <v>4</v>
      </c>
      <c r="B13" s="385" t="s">
        <v>12</v>
      </c>
    </row>
    <row r="14" spans="1:2">
      <c r="A14" s="9">
        <v>5</v>
      </c>
      <c r="B14" s="385" t="s">
        <v>13</v>
      </c>
    </row>
    <row r="15" spans="1:2">
      <c r="A15" s="9">
        <v>6</v>
      </c>
      <c r="B15" s="385" t="s">
        <v>14</v>
      </c>
    </row>
    <row r="16" spans="1:2">
      <c r="A16" s="9">
        <v>7</v>
      </c>
      <c r="B16" s="385" t="s">
        <v>15</v>
      </c>
    </row>
    <row r="17" spans="1:2">
      <c r="A17" s="9">
        <v>8</v>
      </c>
      <c r="B17" s="385" t="s">
        <v>16</v>
      </c>
    </row>
    <row r="18" spans="1:2">
      <c r="A18" s="9">
        <v>9</v>
      </c>
      <c r="B18" s="385" t="s">
        <v>17</v>
      </c>
    </row>
    <row r="19" spans="1:2">
      <c r="A19" s="9"/>
      <c r="B19" s="385"/>
    </row>
    <row r="20" ht="20.25" spans="1:2">
      <c r="A20" s="383"/>
      <c r="B20" s="384" t="s">
        <v>18</v>
      </c>
    </row>
    <row r="21" spans="1:2">
      <c r="A21" s="9">
        <v>1</v>
      </c>
      <c r="B21" s="390" t="s">
        <v>19</v>
      </c>
    </row>
    <row r="22" spans="1:2">
      <c r="A22" s="9">
        <v>2</v>
      </c>
      <c r="B22" s="385" t="s">
        <v>20</v>
      </c>
    </row>
    <row r="23" spans="1:2">
      <c r="A23" s="9">
        <v>3</v>
      </c>
      <c r="B23" s="385" t="s">
        <v>21</v>
      </c>
    </row>
    <row r="24" spans="1:2">
      <c r="A24" s="9">
        <v>4</v>
      </c>
      <c r="B24" s="385" t="s">
        <v>22</v>
      </c>
    </row>
    <row r="25" spans="1:2">
      <c r="A25" s="9">
        <v>5</v>
      </c>
      <c r="B25" s="385" t="s">
        <v>23</v>
      </c>
    </row>
    <row r="26" spans="1:2">
      <c r="A26" s="9">
        <v>6</v>
      </c>
      <c r="B26" s="385" t="s">
        <v>24</v>
      </c>
    </row>
    <row r="27" customFormat="1" spans="1:2">
      <c r="A27" s="9">
        <v>7</v>
      </c>
      <c r="B27" s="385" t="s">
        <v>25</v>
      </c>
    </row>
    <row r="28" spans="1:2">
      <c r="A28" s="9"/>
      <c r="B28" s="385"/>
    </row>
    <row r="29" ht="20.25" spans="1:2">
      <c r="A29" s="383"/>
      <c r="B29" s="384" t="s">
        <v>26</v>
      </c>
    </row>
    <row r="30" spans="1:2">
      <c r="A30" s="9">
        <v>1</v>
      </c>
      <c r="B30" s="390" t="s">
        <v>27</v>
      </c>
    </row>
    <row r="31" spans="1:2">
      <c r="A31" s="9">
        <v>2</v>
      </c>
      <c r="B31" s="385" t="s">
        <v>28</v>
      </c>
    </row>
    <row r="32" spans="1:2">
      <c r="A32" s="9">
        <v>3</v>
      </c>
      <c r="B32" s="385" t="s">
        <v>29</v>
      </c>
    </row>
    <row r="33" ht="28.5" spans="1:2">
      <c r="A33" s="9">
        <v>4</v>
      </c>
      <c r="B33" s="385" t="s">
        <v>30</v>
      </c>
    </row>
    <row r="34" spans="1:2">
      <c r="A34" s="9">
        <v>5</v>
      </c>
      <c r="B34" s="385" t="s">
        <v>31</v>
      </c>
    </row>
    <row r="35" spans="1:2">
      <c r="A35" s="9">
        <v>6</v>
      </c>
      <c r="B35" s="385" t="s">
        <v>32</v>
      </c>
    </row>
    <row r="36" customFormat="1" spans="1:2">
      <c r="A36" s="9">
        <v>7</v>
      </c>
      <c r="B36" s="385" t="s">
        <v>33</v>
      </c>
    </row>
    <row r="37" spans="1:2">
      <c r="A37" s="9"/>
      <c r="B37" s="385"/>
    </row>
    <row r="39" spans="1:2">
      <c r="A39" s="391" t="s">
        <v>34</v>
      </c>
      <c r="B39" s="39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A2" workbookViewId="0">
      <selection activeCell="G12" sqref="G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329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4" t="s">
        <v>353</v>
      </c>
      <c r="H2" s="4"/>
      <c r="I2" s="4" t="s">
        <v>354</v>
      </c>
      <c r="J2" s="4"/>
      <c r="K2" s="6" t="s">
        <v>355</v>
      </c>
      <c r="L2" s="53" t="s">
        <v>356</v>
      </c>
      <c r="M2" s="20" t="s">
        <v>357</v>
      </c>
    </row>
    <row r="3" s="1" customFormat="1" ht="16.5" spans="1:13">
      <c r="A3" s="4"/>
      <c r="B3" s="7"/>
      <c r="C3" s="7"/>
      <c r="D3" s="7"/>
      <c r="E3" s="7"/>
      <c r="F3" s="7"/>
      <c r="G3" s="4" t="s">
        <v>358</v>
      </c>
      <c r="H3" s="4" t="s">
        <v>359</v>
      </c>
      <c r="I3" s="4" t="s">
        <v>358</v>
      </c>
      <c r="J3" s="4" t="s">
        <v>359</v>
      </c>
      <c r="K3" s="8"/>
      <c r="L3" s="54"/>
      <c r="M3" s="21"/>
    </row>
    <row r="4" spans="1:13">
      <c r="A4" s="9">
        <v>1</v>
      </c>
      <c r="B4" s="10"/>
      <c r="C4" s="10" t="s">
        <v>345</v>
      </c>
      <c r="D4" s="393" t="s">
        <v>346</v>
      </c>
      <c r="E4" s="394" t="s">
        <v>347</v>
      </c>
      <c r="F4" s="11" t="s">
        <v>244</v>
      </c>
      <c r="G4" s="49">
        <v>0.008</v>
      </c>
      <c r="H4" s="49">
        <v>0.005</v>
      </c>
      <c r="I4" s="55">
        <v>0.003</v>
      </c>
      <c r="J4" s="55">
        <v>0.003</v>
      </c>
      <c r="K4" s="12" t="s">
        <v>360</v>
      </c>
      <c r="L4" s="10" t="s">
        <v>67</v>
      </c>
      <c r="M4" s="10" t="s">
        <v>348</v>
      </c>
    </row>
    <row r="5" spans="1:13">
      <c r="A5" s="9">
        <v>2</v>
      </c>
      <c r="B5" s="10"/>
      <c r="C5" s="10" t="s">
        <v>345</v>
      </c>
      <c r="D5" s="393" t="s">
        <v>346</v>
      </c>
      <c r="E5" s="394" t="s">
        <v>347</v>
      </c>
      <c r="F5" s="11" t="s">
        <v>244</v>
      </c>
      <c r="G5" s="49">
        <v>0.012</v>
      </c>
      <c r="H5" s="49">
        <v>0.007</v>
      </c>
      <c r="I5" s="55">
        <v>0.007</v>
      </c>
      <c r="J5" s="55">
        <v>0.005</v>
      </c>
      <c r="K5" s="12" t="s">
        <v>361</v>
      </c>
      <c r="L5" s="10" t="s">
        <v>67</v>
      </c>
      <c r="M5" s="10" t="s">
        <v>348</v>
      </c>
    </row>
    <row r="6" spans="1:13">
      <c r="A6" s="9">
        <v>3</v>
      </c>
      <c r="B6" s="10"/>
      <c r="C6" s="10" t="s">
        <v>345</v>
      </c>
      <c r="D6" s="393" t="s">
        <v>346</v>
      </c>
      <c r="E6" s="394" t="s">
        <v>347</v>
      </c>
      <c r="F6" s="11" t="s">
        <v>244</v>
      </c>
      <c r="G6" s="49">
        <v>0.01</v>
      </c>
      <c r="H6" s="49">
        <v>0.005</v>
      </c>
      <c r="I6" s="55">
        <v>0.005</v>
      </c>
      <c r="J6" s="55">
        <v>0.005</v>
      </c>
      <c r="K6" s="12" t="s">
        <v>362</v>
      </c>
      <c r="L6" s="10" t="s">
        <v>67</v>
      </c>
      <c r="M6" s="10" t="s">
        <v>348</v>
      </c>
    </row>
    <row r="7" spans="1:13">
      <c r="A7" s="9"/>
      <c r="B7" s="10"/>
      <c r="C7" s="50"/>
      <c r="D7" s="51"/>
      <c r="E7" s="11"/>
      <c r="F7" s="11"/>
      <c r="G7" s="49"/>
      <c r="H7" s="49"/>
      <c r="I7" s="55"/>
      <c r="J7" s="55"/>
      <c r="K7" s="10"/>
      <c r="L7" s="10"/>
      <c r="M7" s="10"/>
    </row>
    <row r="8" spans="1:13">
      <c r="A8" s="9"/>
      <c r="B8" s="10"/>
      <c r="C8" s="50"/>
      <c r="D8" s="51"/>
      <c r="E8" s="11"/>
      <c r="F8" s="11"/>
      <c r="G8" s="49"/>
      <c r="H8" s="49"/>
      <c r="I8" s="55"/>
      <c r="J8" s="55"/>
      <c r="K8" s="9"/>
      <c r="L8" s="10"/>
      <c r="M8" s="10"/>
    </row>
    <row r="9" spans="1:13">
      <c r="A9" s="9"/>
      <c r="B9" s="10"/>
      <c r="C9" s="50"/>
      <c r="D9" s="51"/>
      <c r="E9" s="11"/>
      <c r="F9" s="11"/>
      <c r="G9" s="49"/>
      <c r="H9" s="49"/>
      <c r="I9" s="55"/>
      <c r="J9" s="55"/>
      <c r="K9" s="9"/>
      <c r="L9" s="10"/>
      <c r="M9" s="10"/>
    </row>
    <row r="10" spans="1:13">
      <c r="A10" s="9"/>
      <c r="B10" s="11"/>
      <c r="C10" s="10"/>
      <c r="D10" s="51"/>
      <c r="E10" s="11"/>
      <c r="F10" s="11"/>
      <c r="G10" s="49"/>
      <c r="H10" s="49"/>
      <c r="I10" s="55"/>
      <c r="J10" s="55"/>
      <c r="K10" s="9"/>
      <c r="L10" s="10"/>
      <c r="M10" s="10"/>
    </row>
    <row r="11" spans="1:13">
      <c r="A11" s="9"/>
      <c r="B11" s="11"/>
      <c r="C11" s="10"/>
      <c r="D11" s="51"/>
      <c r="E11" s="11"/>
      <c r="F11" s="11"/>
      <c r="G11" s="49"/>
      <c r="H11" s="49"/>
      <c r="I11" s="55"/>
      <c r="J11" s="55"/>
      <c r="K11" s="9"/>
      <c r="L11" s="10"/>
      <c r="M11" s="10"/>
    </row>
    <row r="12" customFormat="1" spans="1:13">
      <c r="A12" s="9"/>
      <c r="B12" s="11"/>
      <c r="C12" s="10"/>
      <c r="D12" s="51"/>
      <c r="E12" s="10"/>
      <c r="F12" s="11"/>
      <c r="G12" s="49"/>
      <c r="H12" s="49"/>
      <c r="I12" s="55"/>
      <c r="J12" s="55"/>
      <c r="K12" s="9"/>
      <c r="L12" s="10"/>
      <c r="M12" s="10"/>
    </row>
    <row r="13" customFormat="1" spans="1:13">
      <c r="A13" s="9"/>
      <c r="B13" s="11"/>
      <c r="C13" s="10"/>
      <c r="D13" s="51"/>
      <c r="E13" s="10"/>
      <c r="F13" s="11"/>
      <c r="G13" s="49"/>
      <c r="H13" s="49"/>
      <c r="I13" s="55"/>
      <c r="J13" s="55"/>
      <c r="K13" s="9"/>
      <c r="L13" s="10"/>
      <c r="M13" s="10"/>
    </row>
    <row r="14" customFormat="1" spans="1:13">
      <c r="A14" s="9"/>
      <c r="B14" s="11"/>
      <c r="C14" s="10"/>
      <c r="D14" s="51"/>
      <c r="E14" s="11"/>
      <c r="F14" s="11"/>
      <c r="G14" s="49"/>
      <c r="H14" s="49"/>
      <c r="I14" s="55"/>
      <c r="J14" s="55"/>
      <c r="K14" s="9"/>
      <c r="L14" s="10"/>
      <c r="M14" s="10"/>
    </row>
    <row r="15" customFormat="1" spans="1:13">
      <c r="A15" s="9"/>
      <c r="B15" s="11"/>
      <c r="C15" s="10"/>
      <c r="D15" s="11"/>
      <c r="E15" s="11"/>
      <c r="F15" s="11"/>
      <c r="G15" s="49"/>
      <c r="H15" s="49"/>
      <c r="I15" s="55"/>
      <c r="J15" s="55"/>
      <c r="K15" s="9"/>
      <c r="L15" s="10"/>
      <c r="M15" s="10"/>
    </row>
    <row r="16" customFormat="1" spans="1:13">
      <c r="A16" s="9"/>
      <c r="B16" s="11"/>
      <c r="C16" s="10"/>
      <c r="D16" s="51"/>
      <c r="E16" s="11"/>
      <c r="F16" s="11"/>
      <c r="G16" s="49"/>
      <c r="H16" s="49"/>
      <c r="I16" s="55"/>
      <c r="J16" s="55"/>
      <c r="K16" s="9"/>
      <c r="L16" s="10"/>
      <c r="M16" s="10"/>
    </row>
    <row r="17" customFormat="1" spans="1:13">
      <c r="A17" s="9"/>
      <c r="B17" s="11"/>
      <c r="C17" s="10"/>
      <c r="D17" s="51"/>
      <c r="E17" s="11"/>
      <c r="F17" s="11"/>
      <c r="G17" s="49"/>
      <c r="H17" s="49"/>
      <c r="I17" s="55"/>
      <c r="J17" s="55"/>
      <c r="K17" s="9"/>
      <c r="L17" s="10"/>
      <c r="M17" s="10"/>
    </row>
    <row r="18" customFormat="1" spans="1:13">
      <c r="A18" s="9"/>
      <c r="B18" s="11"/>
      <c r="C18" s="10"/>
      <c r="D18" s="51"/>
      <c r="E18" s="11"/>
      <c r="F18" s="11"/>
      <c r="G18" s="49"/>
      <c r="H18" s="49"/>
      <c r="I18" s="55"/>
      <c r="J18" s="55"/>
      <c r="K18" s="9"/>
      <c r="L18" s="10"/>
      <c r="M18" s="10"/>
    </row>
    <row r="19" s="2" customFormat="1" ht="18.75" spans="1:13">
      <c r="A19" s="14" t="s">
        <v>363</v>
      </c>
      <c r="B19" s="15"/>
      <c r="C19" s="15"/>
      <c r="D19" s="15"/>
      <c r="E19" s="16"/>
      <c r="F19" s="17"/>
      <c r="G19" s="24"/>
      <c r="H19" s="14" t="s">
        <v>364</v>
      </c>
      <c r="I19" s="15"/>
      <c r="J19" s="15"/>
      <c r="K19" s="16"/>
      <c r="L19" s="56"/>
      <c r="M19" s="22"/>
    </row>
    <row r="20" ht="16.5" spans="1:13">
      <c r="A20" s="52" t="s">
        <v>365</v>
      </c>
      <c r="B20" s="5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workbookViewId="0">
      <selection activeCell="E4" sqref="E4:E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13" width="8.16666666666667" customWidth="1"/>
    <col min="14" max="14" width="10.3333333333333" customWidth="1"/>
    <col min="15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367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32" t="s">
        <v>368</v>
      </c>
      <c r="H2" s="33"/>
      <c r="I2" s="46"/>
      <c r="J2" s="32" t="s">
        <v>369</v>
      </c>
      <c r="K2" s="33"/>
      <c r="L2" s="46"/>
      <c r="M2" s="32" t="s">
        <v>370</v>
      </c>
      <c r="N2" s="33"/>
      <c r="O2" s="46"/>
      <c r="P2" s="32" t="s">
        <v>371</v>
      </c>
      <c r="Q2" s="33"/>
      <c r="R2" s="46"/>
      <c r="S2" s="33" t="s">
        <v>372</v>
      </c>
      <c r="T2" s="33"/>
      <c r="U2" s="46"/>
      <c r="V2" s="26" t="s">
        <v>373</v>
      </c>
      <c r="W2" s="26" t="s">
        <v>343</v>
      </c>
    </row>
    <row r="3" s="1" customFormat="1" ht="16.5" spans="1:23">
      <c r="A3" s="7"/>
      <c r="B3" s="34"/>
      <c r="C3" s="34"/>
      <c r="D3" s="34"/>
      <c r="E3" s="34"/>
      <c r="F3" s="34"/>
      <c r="G3" s="4" t="s">
        <v>374</v>
      </c>
      <c r="H3" s="4" t="s">
        <v>68</v>
      </c>
      <c r="I3" s="4" t="s">
        <v>334</v>
      </c>
      <c r="J3" s="4" t="s">
        <v>374</v>
      </c>
      <c r="K3" s="4" t="s">
        <v>68</v>
      </c>
      <c r="L3" s="4" t="s">
        <v>334</v>
      </c>
      <c r="M3" s="4" t="s">
        <v>374</v>
      </c>
      <c r="N3" s="4" t="s">
        <v>68</v>
      </c>
      <c r="O3" s="4" t="s">
        <v>334</v>
      </c>
      <c r="P3" s="4" t="s">
        <v>374</v>
      </c>
      <c r="Q3" s="4" t="s">
        <v>68</v>
      </c>
      <c r="R3" s="4" t="s">
        <v>334</v>
      </c>
      <c r="S3" s="4" t="s">
        <v>374</v>
      </c>
      <c r="T3" s="4" t="s">
        <v>68</v>
      </c>
      <c r="U3" s="4" t="s">
        <v>334</v>
      </c>
      <c r="V3" s="48"/>
      <c r="W3" s="48"/>
    </row>
    <row r="4" ht="128.25" spans="1:23">
      <c r="A4" s="35" t="s">
        <v>375</v>
      </c>
      <c r="B4" s="35"/>
      <c r="C4" s="35" t="s">
        <v>345</v>
      </c>
      <c r="D4" s="395" t="s">
        <v>346</v>
      </c>
      <c r="E4" s="396" t="s">
        <v>347</v>
      </c>
      <c r="F4" s="36" t="s">
        <v>244</v>
      </c>
      <c r="G4" s="397" t="s">
        <v>346</v>
      </c>
      <c r="H4" s="38" t="s">
        <v>376</v>
      </c>
      <c r="I4" s="45"/>
      <c r="J4" s="397" t="s">
        <v>377</v>
      </c>
      <c r="K4" s="38" t="s">
        <v>378</v>
      </c>
      <c r="L4" s="47" t="s">
        <v>379</v>
      </c>
      <c r="M4" s="47" t="s">
        <v>380</v>
      </c>
      <c r="N4" s="47" t="s">
        <v>381</v>
      </c>
      <c r="O4" s="47" t="s">
        <v>382</v>
      </c>
      <c r="P4" s="47" t="s">
        <v>383</v>
      </c>
      <c r="Q4" s="45" t="s">
        <v>384</v>
      </c>
      <c r="R4" s="47" t="s">
        <v>385</v>
      </c>
      <c r="S4" s="47" t="s">
        <v>386</v>
      </c>
      <c r="T4" s="45" t="s">
        <v>384</v>
      </c>
      <c r="U4" s="45" t="s">
        <v>385</v>
      </c>
      <c r="V4" s="45" t="s">
        <v>95</v>
      </c>
      <c r="W4" s="45" t="s">
        <v>348</v>
      </c>
    </row>
    <row r="5" ht="16.5" spans="1:23">
      <c r="A5" s="39"/>
      <c r="B5" s="39"/>
      <c r="C5" s="39"/>
      <c r="D5" s="40"/>
      <c r="E5" s="41"/>
      <c r="F5" s="40"/>
      <c r="G5" s="32" t="s">
        <v>387</v>
      </c>
      <c r="H5" s="33"/>
      <c r="I5" s="46"/>
      <c r="J5" s="32" t="s">
        <v>388</v>
      </c>
      <c r="K5" s="33"/>
      <c r="L5" s="46"/>
      <c r="M5" s="32" t="s">
        <v>389</v>
      </c>
      <c r="N5" s="33"/>
      <c r="O5" s="46"/>
      <c r="P5" s="32" t="s">
        <v>390</v>
      </c>
      <c r="Q5" s="33"/>
      <c r="R5" s="46"/>
      <c r="S5" s="33" t="s">
        <v>391</v>
      </c>
      <c r="T5" s="33"/>
      <c r="U5" s="46"/>
      <c r="V5" s="10"/>
      <c r="W5" s="10"/>
    </row>
    <row r="6" ht="16.5" spans="1:23">
      <c r="A6" s="39"/>
      <c r="B6" s="39"/>
      <c r="C6" s="39"/>
      <c r="D6" s="40"/>
      <c r="E6" s="41"/>
      <c r="F6" s="40"/>
      <c r="G6" s="4" t="s">
        <v>374</v>
      </c>
      <c r="H6" s="4" t="s">
        <v>68</v>
      </c>
      <c r="I6" s="4" t="s">
        <v>334</v>
      </c>
      <c r="J6" s="4" t="s">
        <v>374</v>
      </c>
      <c r="K6" s="4" t="s">
        <v>68</v>
      </c>
      <c r="L6" s="4" t="s">
        <v>334</v>
      </c>
      <c r="M6" s="4" t="s">
        <v>374</v>
      </c>
      <c r="N6" s="4" t="s">
        <v>68</v>
      </c>
      <c r="O6" s="4" t="s">
        <v>334</v>
      </c>
      <c r="P6" s="4" t="s">
        <v>374</v>
      </c>
      <c r="Q6" s="4" t="s">
        <v>68</v>
      </c>
      <c r="R6" s="4" t="s">
        <v>334</v>
      </c>
      <c r="S6" s="4" t="s">
        <v>374</v>
      </c>
      <c r="T6" s="4" t="s">
        <v>68</v>
      </c>
      <c r="U6" s="4" t="s">
        <v>334</v>
      </c>
      <c r="V6" s="10"/>
      <c r="W6" s="10"/>
    </row>
    <row r="7" ht="57" customHeight="1" spans="1:23">
      <c r="A7" s="42"/>
      <c r="B7" s="42"/>
      <c r="C7" s="42"/>
      <c r="D7" s="43"/>
      <c r="E7" s="44"/>
      <c r="F7" s="43"/>
      <c r="G7" s="45" t="s">
        <v>392</v>
      </c>
      <c r="H7" s="45" t="s">
        <v>393</v>
      </c>
      <c r="I7" s="45" t="s">
        <v>394</v>
      </c>
      <c r="J7" s="45" t="s">
        <v>395</v>
      </c>
      <c r="K7" s="45" t="s">
        <v>396</v>
      </c>
      <c r="L7" s="45" t="s">
        <v>397</v>
      </c>
      <c r="M7" s="47" t="s">
        <v>398</v>
      </c>
      <c r="N7" s="47" t="s">
        <v>399</v>
      </c>
      <c r="O7" s="45" t="s">
        <v>397</v>
      </c>
      <c r="P7" s="45" t="s">
        <v>400</v>
      </c>
      <c r="Q7" s="45" t="s">
        <v>401</v>
      </c>
      <c r="R7" s="45" t="s">
        <v>394</v>
      </c>
      <c r="S7" s="45" t="s">
        <v>402</v>
      </c>
      <c r="T7" s="45" t="s">
        <v>403</v>
      </c>
      <c r="U7" s="47" t="s">
        <v>404</v>
      </c>
      <c r="V7" s="45" t="s">
        <v>95</v>
      </c>
      <c r="W7" s="45" t="s">
        <v>348</v>
      </c>
    </row>
    <row r="8" spans="1:23">
      <c r="A8" s="35"/>
      <c r="B8" s="35"/>
      <c r="C8" s="35"/>
      <c r="D8" s="36"/>
      <c r="E8" s="35"/>
      <c r="F8" s="35"/>
      <c r="G8" s="38"/>
      <c r="H8" s="38"/>
      <c r="I8" s="45"/>
      <c r="J8" s="38"/>
      <c r="K8" s="38"/>
      <c r="L8" s="47"/>
      <c r="M8" s="47"/>
      <c r="N8" s="45"/>
      <c r="O8" s="47"/>
      <c r="P8" s="47"/>
      <c r="Q8" s="45"/>
      <c r="R8" s="47"/>
      <c r="S8" s="45"/>
      <c r="T8" s="45"/>
      <c r="U8" s="45"/>
      <c r="V8" s="45"/>
      <c r="W8" s="10"/>
    </row>
    <row r="9" ht="16.5" spans="1:23">
      <c r="A9" s="39"/>
      <c r="B9" s="39"/>
      <c r="C9" s="39"/>
      <c r="D9" s="40"/>
      <c r="E9" s="39"/>
      <c r="F9" s="39"/>
      <c r="G9" s="32"/>
      <c r="H9" s="33"/>
      <c r="I9" s="46"/>
      <c r="J9" s="32"/>
      <c r="K9" s="33"/>
      <c r="L9" s="46"/>
      <c r="M9" s="32"/>
      <c r="N9" s="33"/>
      <c r="O9" s="46"/>
      <c r="P9" s="32"/>
      <c r="Q9" s="33"/>
      <c r="R9" s="46"/>
      <c r="S9" s="33"/>
      <c r="T9" s="33"/>
      <c r="U9" s="46"/>
      <c r="V9" s="10"/>
      <c r="W9" s="10"/>
    </row>
    <row r="10" ht="16.5" spans="1:23">
      <c r="A10" s="39"/>
      <c r="B10" s="39"/>
      <c r="C10" s="39"/>
      <c r="D10" s="40"/>
      <c r="E10" s="39"/>
      <c r="F10" s="3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0"/>
      <c r="W10" s="10"/>
    </row>
    <row r="11" ht="57" customHeight="1" spans="1:23">
      <c r="A11" s="42"/>
      <c r="B11" s="42"/>
      <c r="C11" s="42"/>
      <c r="D11" s="43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/>
      <c r="B12" s="35"/>
      <c r="C12" s="35"/>
      <c r="D12" s="36"/>
      <c r="E12" s="35"/>
      <c r="F12" s="35"/>
      <c r="G12" s="38"/>
      <c r="H12" s="38"/>
      <c r="I12" s="45"/>
      <c r="J12" s="38"/>
      <c r="K12" s="38"/>
      <c r="L12" s="47"/>
      <c r="M12" s="47"/>
      <c r="N12" s="45"/>
      <c r="O12" s="47"/>
      <c r="P12" s="47"/>
      <c r="Q12" s="45"/>
      <c r="R12" s="47"/>
      <c r="S12" s="45"/>
      <c r="T12" s="45"/>
      <c r="U12" s="45"/>
      <c r="V12" s="45"/>
      <c r="W12" s="10"/>
    </row>
    <row r="13" ht="16.5" spans="1:23">
      <c r="A13" s="39"/>
      <c r="B13" s="39"/>
      <c r="C13" s="39"/>
      <c r="D13" s="40"/>
      <c r="E13" s="39"/>
      <c r="F13" s="39"/>
      <c r="G13" s="32"/>
      <c r="H13" s="33"/>
      <c r="I13" s="46"/>
      <c r="J13" s="32"/>
      <c r="K13" s="33"/>
      <c r="L13" s="46"/>
      <c r="M13" s="32"/>
      <c r="N13" s="33"/>
      <c r="O13" s="46"/>
      <c r="P13" s="32"/>
      <c r="Q13" s="33"/>
      <c r="R13" s="46"/>
      <c r="S13" s="33"/>
      <c r="T13" s="33"/>
      <c r="U13" s="46"/>
      <c r="V13" s="10"/>
      <c r="W13" s="10"/>
    </row>
    <row r="14" ht="16.5" spans="1:23">
      <c r="A14" s="39"/>
      <c r="B14" s="39"/>
      <c r="C14" s="39"/>
      <c r="D14" s="40"/>
      <c r="E14" s="39"/>
      <c r="F14" s="3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0"/>
      <c r="W14" s="10"/>
    </row>
    <row r="15" ht="57" customHeight="1" spans="1:23">
      <c r="A15" s="42"/>
      <c r="B15" s="42"/>
      <c r="C15" s="42"/>
      <c r="D15" s="43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405</v>
      </c>
      <c r="B17" s="15"/>
      <c r="C17" s="15"/>
      <c r="D17" s="15"/>
      <c r="E17" s="16"/>
      <c r="F17" s="17"/>
      <c r="G17" s="24"/>
      <c r="H17" s="31"/>
      <c r="I17" s="31"/>
      <c r="J17" s="14" t="s">
        <v>364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16.5" spans="1:23">
      <c r="A18" s="18" t="s">
        <v>406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J20" sqref="J20"/>
    </sheetView>
  </sheetViews>
  <sheetFormatPr defaultColWidth="9" defaultRowHeight="14.25"/>
  <cols>
    <col min="1" max="1" width="9.375" customWidth="1"/>
    <col min="2" max="2" width="12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408</v>
      </c>
      <c r="B2" s="26" t="s">
        <v>330</v>
      </c>
      <c r="C2" s="26" t="s">
        <v>331</v>
      </c>
      <c r="D2" s="26" t="s">
        <v>332</v>
      </c>
      <c r="E2" s="26" t="s">
        <v>333</v>
      </c>
      <c r="F2" s="26" t="s">
        <v>334</v>
      </c>
      <c r="G2" s="25" t="s">
        <v>409</v>
      </c>
      <c r="H2" s="25" t="s">
        <v>410</v>
      </c>
      <c r="I2" s="25" t="s">
        <v>411</v>
      </c>
      <c r="J2" s="25" t="s">
        <v>410</v>
      </c>
      <c r="K2" s="25" t="s">
        <v>412</v>
      </c>
      <c r="L2" s="25" t="s">
        <v>410</v>
      </c>
      <c r="M2" s="26" t="s">
        <v>373</v>
      </c>
      <c r="N2" s="26" t="s">
        <v>343</v>
      </c>
    </row>
    <row r="3" spans="1:14">
      <c r="A3" s="27"/>
      <c r="B3" s="10"/>
      <c r="C3" s="10"/>
      <c r="D3" s="10"/>
      <c r="E3" s="10"/>
      <c r="F3" s="10"/>
      <c r="G3" s="28"/>
      <c r="H3" s="10"/>
      <c r="I3" s="28"/>
      <c r="J3" s="10"/>
      <c r="K3" s="10"/>
      <c r="L3" s="10"/>
      <c r="M3" s="10"/>
      <c r="N3" s="10"/>
    </row>
    <row r="4" ht="16.5" spans="1:14">
      <c r="A4" s="29"/>
      <c r="B4" s="30"/>
      <c r="C4" s="30"/>
      <c r="D4" s="30"/>
      <c r="E4" s="26"/>
      <c r="F4" s="26"/>
      <c r="G4" s="25"/>
      <c r="H4" s="25"/>
      <c r="I4" s="25"/>
      <c r="J4" s="25"/>
      <c r="K4" s="25"/>
      <c r="L4" s="25"/>
      <c r="M4" s="26"/>
      <c r="N4" s="26"/>
    </row>
    <row r="5" spans="1:14">
      <c r="A5" s="27"/>
      <c r="B5" s="10"/>
      <c r="C5" s="10"/>
      <c r="D5" s="10"/>
      <c r="E5" s="10"/>
      <c r="F5" s="10"/>
      <c r="G5" s="28"/>
      <c r="H5" s="10"/>
      <c r="I5" s="10"/>
      <c r="J5" s="10"/>
      <c r="K5" s="10"/>
      <c r="L5" s="10"/>
      <c r="M5" s="10"/>
      <c r="N5" s="10"/>
    </row>
    <row r="6" ht="16.5" spans="1:14">
      <c r="A6" s="29"/>
      <c r="B6" s="30"/>
      <c r="C6" s="30"/>
      <c r="D6" s="30"/>
      <c r="E6" s="26"/>
      <c r="F6" s="26"/>
      <c r="G6" s="25"/>
      <c r="H6" s="25"/>
      <c r="I6" s="25"/>
      <c r="J6" s="25"/>
      <c r="K6" s="25"/>
      <c r="L6" s="25"/>
      <c r="M6" s="26"/>
      <c r="N6" s="26"/>
    </row>
    <row r="7" spans="1:14">
      <c r="A7" s="27"/>
      <c r="B7" s="10"/>
      <c r="C7" s="10"/>
      <c r="D7" s="10"/>
      <c r="E7" s="10"/>
      <c r="F7" s="10"/>
      <c r="I7" s="28"/>
      <c r="J7" s="10"/>
      <c r="K7" s="10"/>
      <c r="L7" s="10"/>
      <c r="M7" s="10"/>
      <c r="N7" s="10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413</v>
      </c>
      <c r="B11" s="15"/>
      <c r="C11" s="15"/>
      <c r="D11" s="16"/>
      <c r="E11" s="17"/>
      <c r="F11" s="31"/>
      <c r="G11" s="24"/>
      <c r="H11" s="31"/>
      <c r="I11" s="14" t="s">
        <v>414</v>
      </c>
      <c r="J11" s="15"/>
      <c r="K11" s="15"/>
      <c r="L11" s="15"/>
      <c r="M11" s="15"/>
      <c r="N11" s="22"/>
    </row>
    <row r="12" ht="16.5" spans="1:14">
      <c r="A12" s="18" t="s">
        <v>415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5" sqref="G5"/>
    </sheetView>
  </sheetViews>
  <sheetFormatPr defaultColWidth="9" defaultRowHeight="14.25"/>
  <cols>
    <col min="1" max="1" width="14.1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367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4" t="s">
        <v>417</v>
      </c>
      <c r="H2" s="4" t="s">
        <v>418</v>
      </c>
      <c r="I2" s="4" t="s">
        <v>419</v>
      </c>
      <c r="J2" s="4" t="s">
        <v>420</v>
      </c>
      <c r="K2" s="5" t="s">
        <v>373</v>
      </c>
      <c r="L2" s="5" t="s">
        <v>343</v>
      </c>
    </row>
    <row r="3" spans="1:12">
      <c r="A3" s="9" t="s">
        <v>421</v>
      </c>
      <c r="B3" s="9"/>
      <c r="C3" s="10" t="s">
        <v>345</v>
      </c>
      <c r="D3" s="393" t="s">
        <v>346</v>
      </c>
      <c r="E3" s="394" t="s">
        <v>347</v>
      </c>
      <c r="F3" s="11" t="s">
        <v>244</v>
      </c>
      <c r="G3" s="11" t="s">
        <v>422</v>
      </c>
      <c r="H3" s="10" t="s">
        <v>423</v>
      </c>
      <c r="I3" s="10"/>
      <c r="J3" s="10"/>
      <c r="K3" s="10"/>
      <c r="L3" s="10" t="s">
        <v>348</v>
      </c>
    </row>
    <row r="4" spans="1:12">
      <c r="A4" s="9"/>
      <c r="B4" s="9"/>
      <c r="C4" s="10"/>
      <c r="D4" s="11"/>
      <c r="E4" s="11"/>
      <c r="F4" s="11"/>
      <c r="G4" s="11"/>
      <c r="H4" s="10"/>
      <c r="I4" s="10"/>
      <c r="J4" s="10"/>
      <c r="K4" s="10"/>
      <c r="L4" s="10"/>
    </row>
    <row r="5" spans="1:12">
      <c r="A5" s="9"/>
      <c r="B5" s="9"/>
      <c r="C5" s="10"/>
      <c r="D5" s="11"/>
      <c r="E5" s="11"/>
      <c r="F5" s="11"/>
      <c r="G5" s="11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424</v>
      </c>
      <c r="B9" s="15"/>
      <c r="C9" s="15"/>
      <c r="D9" s="15"/>
      <c r="E9" s="16"/>
      <c r="F9" s="17"/>
      <c r="G9" s="24"/>
      <c r="H9" s="14" t="s">
        <v>425</v>
      </c>
      <c r="I9" s="15"/>
      <c r="J9" s="15"/>
      <c r="K9" s="15"/>
      <c r="L9" s="22"/>
    </row>
    <row r="10" ht="16.5" spans="1:12">
      <c r="A10" s="18" t="s">
        <v>426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329</v>
      </c>
      <c r="B2" s="5" t="s">
        <v>334</v>
      </c>
      <c r="C2" s="5" t="s">
        <v>374</v>
      </c>
      <c r="D2" s="5" t="s">
        <v>332</v>
      </c>
      <c r="E2" s="5" t="s">
        <v>333</v>
      </c>
      <c r="F2" s="4" t="s">
        <v>428</v>
      </c>
      <c r="G2" s="4" t="s">
        <v>354</v>
      </c>
      <c r="H2" s="6" t="s">
        <v>355</v>
      </c>
      <c r="I2" s="20" t="s">
        <v>357</v>
      </c>
    </row>
    <row r="3" s="1" customFormat="1" ht="16.5" spans="1:9">
      <c r="A3" s="4"/>
      <c r="B3" s="7"/>
      <c r="C3" s="7"/>
      <c r="D3" s="7"/>
      <c r="E3" s="7"/>
      <c r="F3" s="4" t="s">
        <v>429</v>
      </c>
      <c r="G3" s="4" t="s">
        <v>358</v>
      </c>
      <c r="H3" s="8"/>
      <c r="I3" s="21"/>
    </row>
    <row r="4" spans="1:9">
      <c r="A4" s="9">
        <v>1</v>
      </c>
      <c r="B4" s="9"/>
      <c r="C4" s="10"/>
      <c r="D4" s="10"/>
      <c r="E4" s="11"/>
      <c r="F4" s="12"/>
      <c r="G4" s="13"/>
      <c r="H4" s="12"/>
      <c r="I4" s="10"/>
    </row>
    <row r="5" spans="1:9">
      <c r="A5" s="9">
        <v>2</v>
      </c>
      <c r="B5" s="9"/>
      <c r="C5" s="10"/>
      <c r="D5" s="10"/>
      <c r="E5" s="11"/>
      <c r="F5" s="12"/>
      <c r="G5" s="13"/>
      <c r="H5" s="12"/>
      <c r="I5" s="10"/>
    </row>
    <row r="6" spans="1:9">
      <c r="A6" s="9">
        <v>3</v>
      </c>
      <c r="B6" s="9"/>
      <c r="C6" s="10"/>
      <c r="D6" s="10"/>
      <c r="E6" s="11"/>
      <c r="F6" s="12"/>
      <c r="G6" s="13"/>
      <c r="H6" s="12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4" t="s">
        <v>413</v>
      </c>
      <c r="B11" s="15"/>
      <c r="C11" s="15"/>
      <c r="D11" s="16"/>
      <c r="E11" s="17"/>
      <c r="F11" s="14" t="s">
        <v>414</v>
      </c>
      <c r="G11" s="15"/>
      <c r="H11" s="16"/>
      <c r="I11" s="22"/>
    </row>
    <row r="12" ht="16.5" spans="1:9">
      <c r="A12" s="18" t="s">
        <v>430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1" t="s">
        <v>35</v>
      </c>
      <c r="C2" s="362"/>
      <c r="D2" s="362"/>
      <c r="E2" s="362"/>
      <c r="F2" s="362"/>
      <c r="G2" s="362"/>
      <c r="H2" s="362"/>
      <c r="I2" s="376"/>
    </row>
    <row r="3" ht="28" customHeight="1" spans="2:9">
      <c r="B3" s="363"/>
      <c r="C3" s="364"/>
      <c r="D3" s="365" t="s">
        <v>36</v>
      </c>
      <c r="E3" s="366"/>
      <c r="F3" s="367" t="s">
        <v>37</v>
      </c>
      <c r="G3" s="368"/>
      <c r="H3" s="365" t="s">
        <v>38</v>
      </c>
      <c r="I3" s="377"/>
    </row>
    <row r="4" ht="28" customHeight="1" spans="2:9">
      <c r="B4" s="363" t="s">
        <v>39</v>
      </c>
      <c r="C4" s="364" t="s">
        <v>40</v>
      </c>
      <c r="D4" s="364" t="s">
        <v>41</v>
      </c>
      <c r="E4" s="364" t="s">
        <v>42</v>
      </c>
      <c r="F4" s="369" t="s">
        <v>41</v>
      </c>
      <c r="G4" s="369" t="s">
        <v>42</v>
      </c>
      <c r="H4" s="364" t="s">
        <v>41</v>
      </c>
      <c r="I4" s="378" t="s">
        <v>42</v>
      </c>
    </row>
    <row r="5" ht="28" customHeight="1" spans="2:9">
      <c r="B5" s="370" t="s">
        <v>43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8" customHeight="1" spans="2:9">
      <c r="B6" s="370" t="s">
        <v>44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8" customHeight="1" spans="2:9">
      <c r="B7" s="370" t="s">
        <v>45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8" customHeight="1" spans="2:9">
      <c r="B8" s="370" t="s">
        <v>46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8" customHeight="1" spans="2:9">
      <c r="B9" s="370" t="s">
        <v>47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8" customHeight="1" spans="2:9">
      <c r="B10" s="370" t="s">
        <v>48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8" customHeight="1" spans="2:9">
      <c r="B11" s="370" t="s">
        <v>49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8" customHeight="1" spans="2:9">
      <c r="B12" s="372" t="s">
        <v>50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51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S23" sqref="S23"/>
    </sheetView>
  </sheetViews>
  <sheetFormatPr defaultColWidth="10.3333333333333" defaultRowHeight="16.5" customHeight="1"/>
  <cols>
    <col min="1" max="1" width="11.1166666666667" style="193" customWidth="1"/>
    <col min="2" max="9" width="10.3333333333333" style="193"/>
    <col min="10" max="10" width="8.83333333333333" style="193" customWidth="1"/>
    <col min="11" max="11" width="12" style="193" customWidth="1"/>
    <col min="12" max="16384" width="10.3333333333333" style="193"/>
  </cols>
  <sheetData>
    <row r="1" ht="21" spans="1:11">
      <c r="A1" s="296" t="s">
        <v>52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195" t="s">
        <v>53</v>
      </c>
      <c r="B2" s="196" t="s">
        <v>54</v>
      </c>
      <c r="C2" s="196"/>
      <c r="D2" s="197" t="s">
        <v>55</v>
      </c>
      <c r="E2" s="197"/>
      <c r="F2" s="196" t="s">
        <v>56</v>
      </c>
      <c r="G2" s="196"/>
      <c r="H2" s="198" t="s">
        <v>57</v>
      </c>
      <c r="I2" s="271" t="s">
        <v>58</v>
      </c>
      <c r="J2" s="271"/>
      <c r="K2" s="272"/>
    </row>
    <row r="3" ht="14.25" spans="1:11">
      <c r="A3" s="199" t="s">
        <v>59</v>
      </c>
      <c r="B3" s="200"/>
      <c r="C3" s="201"/>
      <c r="D3" s="202" t="s">
        <v>60</v>
      </c>
      <c r="E3" s="203"/>
      <c r="F3" s="203"/>
      <c r="G3" s="204"/>
      <c r="H3" s="202" t="s">
        <v>61</v>
      </c>
      <c r="I3" s="203"/>
      <c r="J3" s="203"/>
      <c r="K3" s="204"/>
    </row>
    <row r="4" ht="14.25" spans="1:11">
      <c r="A4" s="205" t="s">
        <v>62</v>
      </c>
      <c r="B4" s="206" t="s">
        <v>63</v>
      </c>
      <c r="C4" s="207"/>
      <c r="D4" s="205" t="s">
        <v>64</v>
      </c>
      <c r="E4" s="208"/>
      <c r="F4" s="209">
        <v>44895</v>
      </c>
      <c r="G4" s="210"/>
      <c r="H4" s="205" t="s">
        <v>65</v>
      </c>
      <c r="I4" s="208"/>
      <c r="J4" s="206" t="s">
        <v>66</v>
      </c>
      <c r="K4" s="207" t="s">
        <v>67</v>
      </c>
    </row>
    <row r="5" ht="14.25" spans="1:11">
      <c r="A5" s="211" t="s">
        <v>68</v>
      </c>
      <c r="B5" s="206" t="s">
        <v>69</v>
      </c>
      <c r="C5" s="207"/>
      <c r="D5" s="205" t="s">
        <v>70</v>
      </c>
      <c r="E5" s="208"/>
      <c r="F5" s="209">
        <v>44864</v>
      </c>
      <c r="G5" s="210"/>
      <c r="H5" s="205" t="s">
        <v>71</v>
      </c>
      <c r="I5" s="208"/>
      <c r="J5" s="206" t="s">
        <v>66</v>
      </c>
      <c r="K5" s="207" t="s">
        <v>67</v>
      </c>
    </row>
    <row r="6" ht="14.25" spans="1:11">
      <c r="A6" s="205" t="s">
        <v>72</v>
      </c>
      <c r="B6" s="297">
        <v>3</v>
      </c>
      <c r="C6" s="298">
        <v>6</v>
      </c>
      <c r="D6" s="211" t="s">
        <v>73</v>
      </c>
      <c r="E6" s="233"/>
      <c r="F6" s="209">
        <v>44894</v>
      </c>
      <c r="G6" s="210"/>
      <c r="H6" s="205" t="s">
        <v>74</v>
      </c>
      <c r="I6" s="208"/>
      <c r="J6" s="206" t="s">
        <v>66</v>
      </c>
      <c r="K6" s="207" t="s">
        <v>67</v>
      </c>
    </row>
    <row r="7" ht="14.25" spans="1:11">
      <c r="A7" s="205" t="s">
        <v>75</v>
      </c>
      <c r="B7" s="215">
        <v>4544</v>
      </c>
      <c r="C7" s="216"/>
      <c r="D7" s="211" t="s">
        <v>76</v>
      </c>
      <c r="E7" s="232"/>
      <c r="F7" s="209">
        <v>44895</v>
      </c>
      <c r="G7" s="210"/>
      <c r="H7" s="205" t="s">
        <v>77</v>
      </c>
      <c r="I7" s="208"/>
      <c r="J7" s="206" t="s">
        <v>66</v>
      </c>
      <c r="K7" s="207" t="s">
        <v>67</v>
      </c>
    </row>
    <row r="8" ht="28" customHeight="1" spans="1:11">
      <c r="A8" s="218" t="s">
        <v>78</v>
      </c>
      <c r="B8" s="219" t="s">
        <v>79</v>
      </c>
      <c r="C8" s="220"/>
      <c r="D8" s="221" t="s">
        <v>80</v>
      </c>
      <c r="E8" s="222"/>
      <c r="F8" s="223">
        <v>44895</v>
      </c>
      <c r="G8" s="224"/>
      <c r="H8" s="221" t="s">
        <v>81</v>
      </c>
      <c r="I8" s="222"/>
      <c r="J8" s="242" t="s">
        <v>66</v>
      </c>
      <c r="K8" s="281" t="s">
        <v>67</v>
      </c>
    </row>
    <row r="9" ht="15" spans="1:11">
      <c r="A9" s="299" t="s">
        <v>82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ht="15" spans="1:11">
      <c r="A10" s="301" t="s">
        <v>83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ht="14.25" spans="1:11">
      <c r="A11" s="303" t="s">
        <v>84</v>
      </c>
      <c r="B11" s="304" t="s">
        <v>85</v>
      </c>
      <c r="C11" s="305" t="s">
        <v>86</v>
      </c>
      <c r="D11" s="306"/>
      <c r="E11" s="307" t="s">
        <v>87</v>
      </c>
      <c r="F11" s="304" t="s">
        <v>85</v>
      </c>
      <c r="G11" s="305" t="s">
        <v>86</v>
      </c>
      <c r="H11" s="305" t="s">
        <v>88</v>
      </c>
      <c r="I11" s="307" t="s">
        <v>89</v>
      </c>
      <c r="J11" s="304" t="s">
        <v>85</v>
      </c>
      <c r="K11" s="344" t="s">
        <v>86</v>
      </c>
    </row>
    <row r="12" ht="14.25" spans="1:11">
      <c r="A12" s="211" t="s">
        <v>90</v>
      </c>
      <c r="B12" s="231" t="s">
        <v>85</v>
      </c>
      <c r="C12" s="206" t="s">
        <v>86</v>
      </c>
      <c r="D12" s="232"/>
      <c r="E12" s="233" t="s">
        <v>91</v>
      </c>
      <c r="F12" s="231" t="s">
        <v>85</v>
      </c>
      <c r="G12" s="206" t="s">
        <v>86</v>
      </c>
      <c r="H12" s="206" t="s">
        <v>88</v>
      </c>
      <c r="I12" s="233" t="s">
        <v>92</v>
      </c>
      <c r="J12" s="231" t="s">
        <v>85</v>
      </c>
      <c r="K12" s="207" t="s">
        <v>86</v>
      </c>
    </row>
    <row r="13" ht="14.25" spans="1:11">
      <c r="A13" s="211" t="s">
        <v>93</v>
      </c>
      <c r="B13" s="231" t="s">
        <v>85</v>
      </c>
      <c r="C13" s="206" t="s">
        <v>86</v>
      </c>
      <c r="D13" s="232"/>
      <c r="E13" s="233" t="s">
        <v>94</v>
      </c>
      <c r="F13" s="206" t="s">
        <v>95</v>
      </c>
      <c r="G13" s="206" t="s">
        <v>96</v>
      </c>
      <c r="H13" s="206" t="s">
        <v>88</v>
      </c>
      <c r="I13" s="233" t="s">
        <v>97</v>
      </c>
      <c r="J13" s="231" t="s">
        <v>85</v>
      </c>
      <c r="K13" s="207" t="s">
        <v>86</v>
      </c>
    </row>
    <row r="14" ht="15" spans="1:11">
      <c r="A14" s="221" t="s">
        <v>98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4"/>
    </row>
    <row r="15" ht="15" spans="1:11">
      <c r="A15" s="301" t="s">
        <v>99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ht="14.25" spans="1:11">
      <c r="A16" s="308" t="s">
        <v>100</v>
      </c>
      <c r="B16" s="305" t="s">
        <v>95</v>
      </c>
      <c r="C16" s="305" t="s">
        <v>96</v>
      </c>
      <c r="D16" s="309"/>
      <c r="E16" s="310" t="s">
        <v>101</v>
      </c>
      <c r="F16" s="305" t="s">
        <v>95</v>
      </c>
      <c r="G16" s="305" t="s">
        <v>96</v>
      </c>
      <c r="H16" s="311"/>
      <c r="I16" s="310" t="s">
        <v>102</v>
      </c>
      <c r="J16" s="305" t="s">
        <v>95</v>
      </c>
      <c r="K16" s="344" t="s">
        <v>96</v>
      </c>
    </row>
    <row r="17" customHeight="1" spans="1:22">
      <c r="A17" s="214" t="s">
        <v>103</v>
      </c>
      <c r="B17" s="206" t="s">
        <v>95</v>
      </c>
      <c r="C17" s="206" t="s">
        <v>96</v>
      </c>
      <c r="D17" s="212"/>
      <c r="E17" s="248" t="s">
        <v>104</v>
      </c>
      <c r="F17" s="206" t="s">
        <v>95</v>
      </c>
      <c r="G17" s="206" t="s">
        <v>96</v>
      </c>
      <c r="H17" s="312"/>
      <c r="I17" s="248" t="s">
        <v>105</v>
      </c>
      <c r="J17" s="206" t="s">
        <v>95</v>
      </c>
      <c r="K17" s="207" t="s">
        <v>96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106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5" customFormat="1" ht="18" customHeight="1" spans="1:11">
      <c r="A19" s="301" t="s">
        <v>107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customHeight="1" spans="1:11">
      <c r="A20" s="315" t="s">
        <v>108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109</v>
      </c>
      <c r="B21" s="248" t="s">
        <v>110</v>
      </c>
      <c r="C21" s="248" t="s">
        <v>111</v>
      </c>
      <c r="D21" s="248" t="s">
        <v>112</v>
      </c>
      <c r="E21" s="248" t="s">
        <v>113</v>
      </c>
      <c r="F21" s="248" t="s">
        <v>114</v>
      </c>
      <c r="G21" s="248" t="s">
        <v>115</v>
      </c>
      <c r="H21" s="248"/>
      <c r="I21" s="248"/>
      <c r="J21" s="248"/>
      <c r="K21" s="284" t="s">
        <v>116</v>
      </c>
    </row>
    <row r="22" customHeight="1" spans="1:11">
      <c r="A22" s="217" t="s">
        <v>117</v>
      </c>
      <c r="B22" s="318" t="s">
        <v>95</v>
      </c>
      <c r="C22" s="318" t="s">
        <v>95</v>
      </c>
      <c r="D22" s="318" t="s">
        <v>95</v>
      </c>
      <c r="E22" s="318" t="s">
        <v>95</v>
      </c>
      <c r="F22" s="318" t="s">
        <v>95</v>
      </c>
      <c r="G22" s="318" t="s">
        <v>95</v>
      </c>
      <c r="H22" s="318"/>
      <c r="I22" s="318"/>
      <c r="J22" s="318"/>
      <c r="K22" s="348"/>
    </row>
    <row r="23" customHeight="1" spans="1:11">
      <c r="A23" s="217" t="s">
        <v>118</v>
      </c>
      <c r="B23" s="318" t="s">
        <v>95</v>
      </c>
      <c r="C23" s="318" t="s">
        <v>95</v>
      </c>
      <c r="D23" s="318" t="s">
        <v>95</v>
      </c>
      <c r="E23" s="318" t="s">
        <v>95</v>
      </c>
      <c r="F23" s="318" t="s">
        <v>95</v>
      </c>
      <c r="G23" s="318" t="s">
        <v>95</v>
      </c>
      <c r="H23" s="318"/>
      <c r="I23" s="318"/>
      <c r="J23" s="318"/>
      <c r="K23" s="349"/>
    </row>
    <row r="24" customHeight="1" spans="1:11">
      <c r="A24" s="217" t="s">
        <v>119</v>
      </c>
      <c r="B24" s="318" t="s">
        <v>95</v>
      </c>
      <c r="C24" s="318" t="s">
        <v>95</v>
      </c>
      <c r="D24" s="318" t="s">
        <v>95</v>
      </c>
      <c r="E24" s="318" t="s">
        <v>95</v>
      </c>
      <c r="F24" s="318" t="s">
        <v>95</v>
      </c>
      <c r="G24" s="318" t="s">
        <v>95</v>
      </c>
      <c r="H24" s="318"/>
      <c r="I24" s="318"/>
      <c r="J24" s="318"/>
      <c r="K24" s="349"/>
    </row>
    <row r="25" customHeight="1" spans="1:11">
      <c r="A25" s="217"/>
      <c r="B25" s="318"/>
      <c r="C25" s="318"/>
      <c r="D25" s="318"/>
      <c r="E25" s="318"/>
      <c r="F25" s="318"/>
      <c r="G25" s="318"/>
      <c r="H25" s="318"/>
      <c r="I25" s="318"/>
      <c r="J25" s="318"/>
      <c r="K25" s="350"/>
    </row>
    <row r="26" customHeight="1" spans="1:11">
      <c r="A26" s="217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customHeight="1" spans="1:11">
      <c r="A27" s="217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customHeight="1" spans="1:11">
      <c r="A28" s="217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ht="18" customHeight="1" spans="1:11">
      <c r="A29" s="319" t="s">
        <v>120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121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122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4.25" spans="1:11">
      <c r="A33" s="325" t="s">
        <v>123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" spans="1:11">
      <c r="A34" s="105" t="s">
        <v>124</v>
      </c>
      <c r="B34" s="107"/>
      <c r="C34" s="206" t="s">
        <v>66</v>
      </c>
      <c r="D34" s="206" t="s">
        <v>67</v>
      </c>
      <c r="E34" s="327" t="s">
        <v>125</v>
      </c>
      <c r="F34" s="328"/>
      <c r="G34" s="328"/>
      <c r="H34" s="328"/>
      <c r="I34" s="328"/>
      <c r="J34" s="328"/>
      <c r="K34" s="355"/>
    </row>
    <row r="35" ht="15" spans="1:11">
      <c r="A35" s="329" t="s">
        <v>126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127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ht="14.25" spans="1:11">
      <c r="A37" s="255" t="s">
        <v>128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4.25" spans="1:11">
      <c r="A38" s="255" t="s">
        <v>129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4.25" spans="1:11">
      <c r="A39" s="255" t="s">
        <v>130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5" spans="1:11">
      <c r="A43" s="250" t="s">
        <v>131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ht="15" spans="1:11">
      <c r="A44" s="301" t="s">
        <v>132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ht="14.25" spans="1:11">
      <c r="A45" s="308" t="s">
        <v>133</v>
      </c>
      <c r="B45" s="305" t="s">
        <v>95</v>
      </c>
      <c r="C45" s="305" t="s">
        <v>96</v>
      </c>
      <c r="D45" s="305" t="s">
        <v>88</v>
      </c>
      <c r="E45" s="310" t="s">
        <v>134</v>
      </c>
      <c r="F45" s="305" t="s">
        <v>95</v>
      </c>
      <c r="G45" s="305" t="s">
        <v>96</v>
      </c>
      <c r="H45" s="305" t="s">
        <v>88</v>
      </c>
      <c r="I45" s="310" t="s">
        <v>135</v>
      </c>
      <c r="J45" s="305" t="s">
        <v>95</v>
      </c>
      <c r="K45" s="344" t="s">
        <v>96</v>
      </c>
    </row>
    <row r="46" ht="14.25" spans="1:11">
      <c r="A46" s="214" t="s">
        <v>87</v>
      </c>
      <c r="B46" s="206" t="s">
        <v>95</v>
      </c>
      <c r="C46" s="206" t="s">
        <v>96</v>
      </c>
      <c r="D46" s="206" t="s">
        <v>88</v>
      </c>
      <c r="E46" s="248" t="s">
        <v>94</v>
      </c>
      <c r="F46" s="206" t="s">
        <v>95</v>
      </c>
      <c r="G46" s="206" t="s">
        <v>96</v>
      </c>
      <c r="H46" s="206" t="s">
        <v>88</v>
      </c>
      <c r="I46" s="248" t="s">
        <v>105</v>
      </c>
      <c r="J46" s="206" t="s">
        <v>95</v>
      </c>
      <c r="K46" s="207" t="s">
        <v>96</v>
      </c>
    </row>
    <row r="47" ht="15" spans="1:11">
      <c r="A47" s="221" t="s">
        <v>98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4"/>
    </row>
    <row r="48" ht="15" spans="1:11">
      <c r="A48" s="329" t="s">
        <v>136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ht="15" spans="1:11">
      <c r="A50" s="332" t="s">
        <v>137</v>
      </c>
      <c r="B50" s="333" t="s">
        <v>138</v>
      </c>
      <c r="C50" s="333"/>
      <c r="D50" s="334" t="s">
        <v>139</v>
      </c>
      <c r="E50" s="335" t="s">
        <v>140</v>
      </c>
      <c r="F50" s="336" t="s">
        <v>141</v>
      </c>
      <c r="G50" s="337">
        <v>44873</v>
      </c>
      <c r="H50" s="338" t="s">
        <v>142</v>
      </c>
      <c r="I50" s="357"/>
      <c r="J50" s="358" t="s">
        <v>143</v>
      </c>
      <c r="K50" s="359"/>
    </row>
    <row r="51" ht="15" spans="1:11">
      <c r="A51" s="329" t="s">
        <v>144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ht="15" spans="1:11">
      <c r="A53" s="332" t="s">
        <v>137</v>
      </c>
      <c r="B53" s="333" t="s">
        <v>138</v>
      </c>
      <c r="C53" s="333"/>
      <c r="D53" s="334" t="s">
        <v>139</v>
      </c>
      <c r="E53" s="341"/>
      <c r="F53" s="336" t="s">
        <v>145</v>
      </c>
      <c r="G53" s="337"/>
      <c r="H53" s="338" t="s">
        <v>142</v>
      </c>
      <c r="I53" s="357"/>
      <c r="J53" s="358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I6" sqref="I6:N21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7" width="9.33333333333333" style="58" customWidth="1"/>
    <col min="8" max="8" width="1.33333333333333" style="58" customWidth="1"/>
    <col min="9" max="9" width="22.25" style="58" customWidth="1"/>
    <col min="10" max="10" width="8.375" style="58" customWidth="1"/>
    <col min="11" max="11" width="13.625" style="58" customWidth="1"/>
    <col min="12" max="12" width="8.375" style="58" customWidth="1"/>
    <col min="13" max="13" width="14.625" style="58" customWidth="1"/>
    <col min="14" max="14" width="9.375" style="58" customWidth="1"/>
    <col min="15" max="16384" width="9" style="58"/>
  </cols>
  <sheetData>
    <row r="1" ht="30" customHeight="1" spans="1:14">
      <c r="A1" s="60" t="s">
        <v>146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59" customFormat="1" ht="25" customHeight="1" spans="1:14">
      <c r="A2" s="62" t="s">
        <v>62</v>
      </c>
      <c r="B2" s="166" t="s">
        <v>63</v>
      </c>
      <c r="C2" s="167"/>
      <c r="D2" s="63" t="s">
        <v>147</v>
      </c>
      <c r="E2" s="64" t="s">
        <v>148</v>
      </c>
      <c r="F2" s="64"/>
      <c r="G2" s="64"/>
      <c r="H2" s="168"/>
      <c r="I2" s="180" t="s">
        <v>57</v>
      </c>
      <c r="J2" s="181" t="s">
        <v>58</v>
      </c>
      <c r="K2" s="182"/>
      <c r="L2" s="182"/>
      <c r="M2" s="182"/>
      <c r="N2" s="183"/>
    </row>
    <row r="3" s="59" customFormat="1" ht="23" customHeight="1" spans="1:14">
      <c r="A3" s="169" t="s">
        <v>149</v>
      </c>
      <c r="B3" s="170" t="s">
        <v>150</v>
      </c>
      <c r="C3" s="171"/>
      <c r="D3" s="171"/>
      <c r="E3" s="171"/>
      <c r="F3" s="171"/>
      <c r="G3" s="171"/>
      <c r="H3" s="62"/>
      <c r="I3" s="170" t="s">
        <v>151</v>
      </c>
      <c r="J3" s="171"/>
      <c r="K3" s="171"/>
      <c r="L3" s="171"/>
      <c r="M3" s="171"/>
      <c r="N3" s="171"/>
    </row>
    <row r="4" s="59" customFormat="1" ht="23" customHeight="1" spans="1:14">
      <c r="A4" s="171"/>
      <c r="B4" s="81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62"/>
      <c r="I4" s="81" t="s">
        <v>110</v>
      </c>
      <c r="J4" s="82" t="s">
        <v>111</v>
      </c>
      <c r="K4" s="82" t="s">
        <v>112</v>
      </c>
      <c r="L4" s="82" t="s">
        <v>113</v>
      </c>
      <c r="M4" s="82" t="s">
        <v>114</v>
      </c>
      <c r="N4" s="82" t="s">
        <v>115</v>
      </c>
    </row>
    <row r="5" s="59" customFormat="1" ht="23" customHeight="1" spans="1:14">
      <c r="A5" s="169"/>
      <c r="B5" s="172" t="s">
        <v>152</v>
      </c>
      <c r="C5" s="62" t="s">
        <v>153</v>
      </c>
      <c r="D5" s="62" t="s">
        <v>154</v>
      </c>
      <c r="E5" s="62" t="s">
        <v>155</v>
      </c>
      <c r="F5" s="62" t="s">
        <v>156</v>
      </c>
      <c r="G5" s="62" t="s">
        <v>157</v>
      </c>
      <c r="H5" s="62"/>
      <c r="I5" s="172" t="s">
        <v>152</v>
      </c>
      <c r="J5" s="62" t="s">
        <v>153</v>
      </c>
      <c r="K5" s="62" t="s">
        <v>154</v>
      </c>
      <c r="L5" s="62" t="s">
        <v>155</v>
      </c>
      <c r="M5" s="62" t="s">
        <v>156</v>
      </c>
      <c r="N5" s="62" t="s">
        <v>157</v>
      </c>
    </row>
    <row r="6" s="59" customFormat="1" ht="21" customHeight="1" spans="1:14">
      <c r="A6" s="173" t="s">
        <v>158</v>
      </c>
      <c r="B6" s="62">
        <f>C6-1</f>
        <v>71</v>
      </c>
      <c r="C6" s="62">
        <f>D6-2</f>
        <v>72</v>
      </c>
      <c r="D6" s="62">
        <v>74</v>
      </c>
      <c r="E6" s="62">
        <f>D6+2</f>
        <v>76</v>
      </c>
      <c r="F6" s="62">
        <f>E6+2</f>
        <v>78</v>
      </c>
      <c r="G6" s="62">
        <f>F6+1</f>
        <v>79</v>
      </c>
      <c r="H6" s="62"/>
      <c r="I6" s="62" t="s">
        <v>159</v>
      </c>
      <c r="J6" s="62" t="s">
        <v>160</v>
      </c>
      <c r="K6" s="62" t="s">
        <v>161</v>
      </c>
      <c r="L6" s="62" t="s">
        <v>160</v>
      </c>
      <c r="M6" s="62" t="s">
        <v>159</v>
      </c>
      <c r="N6" s="62" t="s">
        <v>162</v>
      </c>
    </row>
    <row r="7" s="59" customFormat="1" ht="21" customHeight="1" spans="1:14">
      <c r="A7" s="173" t="s">
        <v>163</v>
      </c>
      <c r="B7" s="62">
        <f>C7-1</f>
        <v>70</v>
      </c>
      <c r="C7" s="62">
        <f>D7-2</f>
        <v>71</v>
      </c>
      <c r="D7" s="62">
        <v>73</v>
      </c>
      <c r="E7" s="62">
        <f>D7+2</f>
        <v>75</v>
      </c>
      <c r="F7" s="62">
        <f>E7+2</f>
        <v>77</v>
      </c>
      <c r="G7" s="62">
        <f>F7+1</f>
        <v>78</v>
      </c>
      <c r="H7" s="62"/>
      <c r="I7" s="62" t="s">
        <v>164</v>
      </c>
      <c r="J7" s="62" t="s">
        <v>160</v>
      </c>
      <c r="K7" s="62" t="s">
        <v>164</v>
      </c>
      <c r="L7" s="62" t="s">
        <v>161</v>
      </c>
      <c r="M7" s="62" t="s">
        <v>165</v>
      </c>
      <c r="N7" s="62" t="s">
        <v>166</v>
      </c>
    </row>
    <row r="8" s="59" customFormat="1" ht="21" customHeight="1" spans="1:14">
      <c r="A8" s="173" t="s">
        <v>167</v>
      </c>
      <c r="B8" s="62">
        <f t="shared" ref="B8:B10" si="0">C8-4</f>
        <v>110</v>
      </c>
      <c r="C8" s="62">
        <f t="shared" ref="C8:C10" si="1">D8-4</f>
        <v>114</v>
      </c>
      <c r="D8" s="62">
        <v>118</v>
      </c>
      <c r="E8" s="62">
        <f t="shared" ref="E8:E10" si="2">D8+4</f>
        <v>122</v>
      </c>
      <c r="F8" s="62">
        <f>E8+4</f>
        <v>126</v>
      </c>
      <c r="G8" s="62">
        <f t="shared" ref="G8:G10" si="3">F8+6</f>
        <v>132</v>
      </c>
      <c r="H8" s="62"/>
      <c r="I8" s="62" t="s">
        <v>166</v>
      </c>
      <c r="J8" s="62" t="s">
        <v>160</v>
      </c>
      <c r="K8" s="62" t="s">
        <v>160</v>
      </c>
      <c r="L8" s="62" t="s">
        <v>160</v>
      </c>
      <c r="M8" s="62" t="s">
        <v>160</v>
      </c>
      <c r="N8" s="62" t="s">
        <v>160</v>
      </c>
    </row>
    <row r="9" s="59" customFormat="1" ht="21" customHeight="1" spans="1:14">
      <c r="A9" s="173" t="s">
        <v>168</v>
      </c>
      <c r="B9" s="62">
        <f t="shared" si="0"/>
        <v>106</v>
      </c>
      <c r="C9" s="62">
        <f t="shared" si="1"/>
        <v>110</v>
      </c>
      <c r="D9" s="62">
        <v>114</v>
      </c>
      <c r="E9" s="62">
        <f t="shared" si="2"/>
        <v>118</v>
      </c>
      <c r="F9" s="62">
        <f>E9+5</f>
        <v>123</v>
      </c>
      <c r="G9" s="62">
        <f t="shared" si="3"/>
        <v>129</v>
      </c>
      <c r="H9" s="62"/>
      <c r="I9" s="62" t="s">
        <v>160</v>
      </c>
      <c r="J9" s="62" t="s">
        <v>160</v>
      </c>
      <c r="K9" s="62" t="s">
        <v>160</v>
      </c>
      <c r="L9" s="62" t="s">
        <v>169</v>
      </c>
      <c r="M9" s="62" t="s">
        <v>160</v>
      </c>
      <c r="N9" s="62" t="s">
        <v>160</v>
      </c>
    </row>
    <row r="10" s="59" customFormat="1" ht="21" customHeight="1" spans="1:14">
      <c r="A10" s="173" t="s">
        <v>170</v>
      </c>
      <c r="B10" s="62">
        <f t="shared" si="0"/>
        <v>106</v>
      </c>
      <c r="C10" s="62">
        <f t="shared" si="1"/>
        <v>110</v>
      </c>
      <c r="D10" s="62">
        <v>114</v>
      </c>
      <c r="E10" s="62">
        <f t="shared" si="2"/>
        <v>118</v>
      </c>
      <c r="F10" s="62">
        <f>E10+5</f>
        <v>123</v>
      </c>
      <c r="G10" s="62">
        <f t="shared" si="3"/>
        <v>129</v>
      </c>
      <c r="H10" s="62"/>
      <c r="I10" s="62" t="s">
        <v>160</v>
      </c>
      <c r="J10" s="62" t="s">
        <v>160</v>
      </c>
      <c r="K10" s="62" t="s">
        <v>160</v>
      </c>
      <c r="L10" s="62" t="s">
        <v>160</v>
      </c>
      <c r="M10" s="62" t="s">
        <v>160</v>
      </c>
      <c r="N10" s="62" t="s">
        <v>160</v>
      </c>
    </row>
    <row r="11" s="59" customFormat="1" ht="21" customHeight="1" spans="1:14">
      <c r="A11" s="173" t="s">
        <v>171</v>
      </c>
      <c r="B11" s="62">
        <f>C11-1.2</f>
        <v>47.6</v>
      </c>
      <c r="C11" s="62">
        <f>D11-1.2</f>
        <v>48.8</v>
      </c>
      <c r="D11" s="62">
        <v>50</v>
      </c>
      <c r="E11" s="62">
        <f>D11+1.2</f>
        <v>51.2</v>
      </c>
      <c r="F11" s="62">
        <f>E11+1.2</f>
        <v>52.4</v>
      </c>
      <c r="G11" s="62">
        <f>F11+1.4</f>
        <v>53.8</v>
      </c>
      <c r="H11" s="62"/>
      <c r="I11" s="62" t="s">
        <v>172</v>
      </c>
      <c r="J11" s="62" t="s">
        <v>173</v>
      </c>
      <c r="K11" s="62" t="s">
        <v>174</v>
      </c>
      <c r="L11" s="62" t="s">
        <v>175</v>
      </c>
      <c r="M11" s="62" t="s">
        <v>173</v>
      </c>
      <c r="N11" s="62" t="s">
        <v>176</v>
      </c>
    </row>
    <row r="12" s="59" customFormat="1" ht="21" customHeight="1" spans="1:14">
      <c r="A12" s="173" t="s">
        <v>177</v>
      </c>
      <c r="B12" s="62">
        <f>C12</f>
        <v>12</v>
      </c>
      <c r="C12" s="62">
        <f>D12</f>
        <v>12</v>
      </c>
      <c r="D12" s="62">
        <v>12</v>
      </c>
      <c r="E12" s="62">
        <f t="shared" ref="E12:G12" si="4">D12</f>
        <v>12</v>
      </c>
      <c r="F12" s="62">
        <f t="shared" si="4"/>
        <v>12</v>
      </c>
      <c r="G12" s="62">
        <f t="shared" si="4"/>
        <v>12</v>
      </c>
      <c r="H12" s="62"/>
      <c r="I12" s="62" t="s">
        <v>178</v>
      </c>
      <c r="J12" s="62" t="s">
        <v>179</v>
      </c>
      <c r="K12" s="62" t="s">
        <v>160</v>
      </c>
      <c r="L12" s="62" t="s">
        <v>169</v>
      </c>
      <c r="M12" s="62" t="s">
        <v>160</v>
      </c>
      <c r="N12" s="62" t="s">
        <v>180</v>
      </c>
    </row>
    <row r="13" s="59" customFormat="1" ht="21" customHeight="1" spans="1:14">
      <c r="A13" s="173" t="s">
        <v>181</v>
      </c>
      <c r="B13" s="62">
        <f>C13-1</f>
        <v>56</v>
      </c>
      <c r="C13" s="62">
        <f>D13-1</f>
        <v>57</v>
      </c>
      <c r="D13" s="62">
        <v>58</v>
      </c>
      <c r="E13" s="62">
        <f>D13+1</f>
        <v>59</v>
      </c>
      <c r="F13" s="62">
        <f>E13+1</f>
        <v>60</v>
      </c>
      <c r="G13" s="62">
        <f>F13+1.5</f>
        <v>61.5</v>
      </c>
      <c r="H13" s="62"/>
      <c r="I13" s="62" t="s">
        <v>182</v>
      </c>
      <c r="J13" s="62" t="s">
        <v>183</v>
      </c>
      <c r="K13" s="62" t="s">
        <v>183</v>
      </c>
      <c r="L13" s="62" t="s">
        <v>183</v>
      </c>
      <c r="M13" s="62" t="s">
        <v>183</v>
      </c>
      <c r="N13" s="62" t="s">
        <v>183</v>
      </c>
    </row>
    <row r="14" s="59" customFormat="1" ht="21" customHeight="1" spans="1:14">
      <c r="A14" s="173" t="s">
        <v>184</v>
      </c>
      <c r="B14" s="62">
        <f>C14-0.6</f>
        <v>62.7</v>
      </c>
      <c r="C14" s="62">
        <f>D14-1.2</f>
        <v>63.3</v>
      </c>
      <c r="D14" s="62">
        <v>64.5</v>
      </c>
      <c r="E14" s="62">
        <f>D14+1.2</f>
        <v>65.7</v>
      </c>
      <c r="F14" s="62">
        <f>E14+1.2</f>
        <v>66.9</v>
      </c>
      <c r="G14" s="62">
        <f>F14+0.6</f>
        <v>67.5</v>
      </c>
      <c r="H14" s="62"/>
      <c r="I14" s="62" t="s">
        <v>161</v>
      </c>
      <c r="J14" s="62" t="s">
        <v>160</v>
      </c>
      <c r="K14" s="62" t="s">
        <v>182</v>
      </c>
      <c r="L14" s="62" t="s">
        <v>182</v>
      </c>
      <c r="M14" s="62" t="s">
        <v>183</v>
      </c>
      <c r="N14" s="62" t="s">
        <v>183</v>
      </c>
    </row>
    <row r="15" s="59" customFormat="1" ht="21" customHeight="1" spans="1:14">
      <c r="A15" s="173" t="s">
        <v>185</v>
      </c>
      <c r="B15" s="62">
        <f>C15-0.8</f>
        <v>20.9</v>
      </c>
      <c r="C15" s="62">
        <f>D15-0.8</f>
        <v>21.7</v>
      </c>
      <c r="D15" s="62">
        <v>22.5</v>
      </c>
      <c r="E15" s="62">
        <f>D15+0.8</f>
        <v>23.3</v>
      </c>
      <c r="F15" s="62">
        <f>E15+0.8</f>
        <v>24.1</v>
      </c>
      <c r="G15" s="62">
        <f>F15+1.3</f>
        <v>25.4</v>
      </c>
      <c r="H15" s="62"/>
      <c r="I15" s="62" t="s">
        <v>160</v>
      </c>
      <c r="J15" s="62" t="s">
        <v>160</v>
      </c>
      <c r="K15" s="62" t="s">
        <v>160</v>
      </c>
      <c r="L15" s="62" t="s">
        <v>160</v>
      </c>
      <c r="M15" s="62" t="s">
        <v>160</v>
      </c>
      <c r="N15" s="62" t="s">
        <v>160</v>
      </c>
    </row>
    <row r="16" s="59" customFormat="1" ht="21" customHeight="1" spans="1:14">
      <c r="A16" s="173" t="s">
        <v>186</v>
      </c>
      <c r="B16" s="62">
        <f>C16-0.7</f>
        <v>16.6</v>
      </c>
      <c r="C16" s="62">
        <f>D16-0.7</f>
        <v>17.3</v>
      </c>
      <c r="D16" s="62">
        <v>18</v>
      </c>
      <c r="E16" s="62">
        <f>D16+0.7</f>
        <v>18.7</v>
      </c>
      <c r="F16" s="62">
        <f>E16+0.7</f>
        <v>19.4</v>
      </c>
      <c r="G16" s="62">
        <f>F16+1</f>
        <v>20.4</v>
      </c>
      <c r="H16" s="62"/>
      <c r="I16" s="62" t="s">
        <v>160</v>
      </c>
      <c r="J16" s="62" t="s">
        <v>160</v>
      </c>
      <c r="K16" s="62" t="s">
        <v>160</v>
      </c>
      <c r="L16" s="62" t="s">
        <v>160</v>
      </c>
      <c r="M16" s="62" t="s">
        <v>160</v>
      </c>
      <c r="N16" s="62" t="s">
        <v>160</v>
      </c>
    </row>
    <row r="17" s="59" customFormat="1" ht="21" customHeight="1" spans="1:14">
      <c r="A17" s="173" t="s">
        <v>187</v>
      </c>
      <c r="B17" s="62">
        <f t="shared" ref="B17:B19" si="5">C17-0.5</f>
        <v>13</v>
      </c>
      <c r="C17" s="62">
        <f t="shared" ref="C17:C19" si="6">D17-0.5</f>
        <v>13.5</v>
      </c>
      <c r="D17" s="62">
        <v>14</v>
      </c>
      <c r="E17" s="62">
        <f>D17+0.5</f>
        <v>14.5</v>
      </c>
      <c r="F17" s="62">
        <f>E17+0.5</f>
        <v>15</v>
      </c>
      <c r="G17" s="62">
        <f>F17+0.7</f>
        <v>15.7</v>
      </c>
      <c r="H17" s="62"/>
      <c r="I17" s="62" t="s">
        <v>160</v>
      </c>
      <c r="J17" s="62" t="s">
        <v>160</v>
      </c>
      <c r="K17" s="62" t="s">
        <v>160</v>
      </c>
      <c r="L17" s="62" t="s">
        <v>160</v>
      </c>
      <c r="M17" s="62" t="s">
        <v>160</v>
      </c>
      <c r="N17" s="62" t="s">
        <v>160</v>
      </c>
    </row>
    <row r="18" s="59" customFormat="1" ht="21" customHeight="1" spans="1:14">
      <c r="A18" s="173" t="s">
        <v>188</v>
      </c>
      <c r="B18" s="62">
        <f t="shared" si="5"/>
        <v>35</v>
      </c>
      <c r="C18" s="62">
        <f t="shared" si="6"/>
        <v>35.5</v>
      </c>
      <c r="D18" s="62">
        <v>36</v>
      </c>
      <c r="E18" s="62">
        <f t="shared" ref="E18:G18" si="7">D18+0.5</f>
        <v>36.5</v>
      </c>
      <c r="F18" s="62">
        <f t="shared" si="7"/>
        <v>37</v>
      </c>
      <c r="G18" s="62">
        <f t="shared" si="7"/>
        <v>37.5</v>
      </c>
      <c r="H18" s="62"/>
      <c r="I18" s="62" t="s">
        <v>189</v>
      </c>
      <c r="J18" s="62" t="s">
        <v>183</v>
      </c>
      <c r="K18" s="62" t="s">
        <v>183</v>
      </c>
      <c r="L18" s="62" t="s">
        <v>190</v>
      </c>
      <c r="M18" s="62" t="s">
        <v>183</v>
      </c>
      <c r="N18" s="62" t="s">
        <v>159</v>
      </c>
    </row>
    <row r="19" s="59" customFormat="1" ht="21" customHeight="1" spans="1:14">
      <c r="A19" s="173" t="s">
        <v>191</v>
      </c>
      <c r="B19" s="62">
        <f t="shared" si="5"/>
        <v>24.5</v>
      </c>
      <c r="C19" s="62">
        <f t="shared" si="6"/>
        <v>25</v>
      </c>
      <c r="D19" s="62">
        <v>25.5</v>
      </c>
      <c r="E19" s="62">
        <f>D19+0.5</f>
        <v>26</v>
      </c>
      <c r="F19" s="62">
        <f>E19+0.5</f>
        <v>26.5</v>
      </c>
      <c r="G19" s="62">
        <f>F19+0.75</f>
        <v>27.25</v>
      </c>
      <c r="H19" s="62"/>
      <c r="I19" s="62" t="s">
        <v>161</v>
      </c>
      <c r="J19" s="62" t="s">
        <v>160</v>
      </c>
      <c r="K19" s="62" t="s">
        <v>182</v>
      </c>
      <c r="L19" s="62" t="s">
        <v>182</v>
      </c>
      <c r="M19" s="62" t="s">
        <v>183</v>
      </c>
      <c r="N19" s="62" t="s">
        <v>183</v>
      </c>
    </row>
    <row r="20" s="59" customFormat="1" ht="21" customHeight="1" spans="1:14">
      <c r="A20" s="173" t="s">
        <v>192</v>
      </c>
      <c r="B20" s="62">
        <f>C20</f>
        <v>18</v>
      </c>
      <c r="C20" s="62">
        <f>D20-1</f>
        <v>18</v>
      </c>
      <c r="D20" s="62">
        <v>19</v>
      </c>
      <c r="E20" s="62">
        <f>D20</f>
        <v>19</v>
      </c>
      <c r="F20" s="62">
        <f>E20+1.5</f>
        <v>20.5</v>
      </c>
      <c r="G20" s="62">
        <f>F20</f>
        <v>20.5</v>
      </c>
      <c r="H20" s="62"/>
      <c r="I20" s="62" t="s">
        <v>160</v>
      </c>
      <c r="J20" s="62" t="s">
        <v>160</v>
      </c>
      <c r="K20" s="62" t="s">
        <v>160</v>
      </c>
      <c r="L20" s="62" t="s">
        <v>160</v>
      </c>
      <c r="M20" s="62" t="s">
        <v>160</v>
      </c>
      <c r="N20" s="62" t="s">
        <v>160</v>
      </c>
    </row>
    <row r="21" s="59" customFormat="1" ht="21" customHeight="1" spans="1:14">
      <c r="A21" s="173" t="s">
        <v>193</v>
      </c>
      <c r="B21" s="62">
        <v>19</v>
      </c>
      <c r="C21" s="62">
        <v>19</v>
      </c>
      <c r="D21" s="62">
        <v>20</v>
      </c>
      <c r="E21" s="62">
        <v>20</v>
      </c>
      <c r="F21" s="62">
        <v>21</v>
      </c>
      <c r="G21" s="62">
        <v>21</v>
      </c>
      <c r="H21" s="62"/>
      <c r="I21" s="62" t="s">
        <v>160</v>
      </c>
      <c r="J21" s="62" t="s">
        <v>160</v>
      </c>
      <c r="K21" s="62" t="s">
        <v>160</v>
      </c>
      <c r="L21" s="62" t="s">
        <v>160</v>
      </c>
      <c r="M21" s="62" t="s">
        <v>160</v>
      </c>
      <c r="N21" s="62" t="s">
        <v>160</v>
      </c>
    </row>
    <row r="22" ht="29" customHeight="1" spans="1:14">
      <c r="A22" s="174"/>
      <c r="B22" s="175"/>
      <c r="C22" s="176"/>
      <c r="D22" s="176"/>
      <c r="E22" s="177"/>
      <c r="F22" s="177"/>
      <c r="G22" s="178"/>
      <c r="H22" s="179"/>
      <c r="I22" s="175"/>
      <c r="J22" s="176"/>
      <c r="K22" s="176"/>
      <c r="L22" s="177"/>
      <c r="M22" s="177"/>
      <c r="N22" s="178"/>
    </row>
    <row r="23" ht="15" spans="1:14">
      <c r="A23" s="88" t="s">
        <v>125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4.25" spans="1:14">
      <c r="A24" s="58" t="s">
        <v>194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87"/>
      <c r="B25" s="87"/>
      <c r="C25" s="87"/>
      <c r="D25" s="87"/>
      <c r="E25" s="87"/>
      <c r="F25" s="87"/>
      <c r="G25" s="87"/>
      <c r="H25" s="87"/>
      <c r="I25" s="88" t="s">
        <v>195</v>
      </c>
      <c r="J25" s="89"/>
      <c r="K25" s="88" t="s">
        <v>196</v>
      </c>
      <c r="L25" s="88"/>
      <c r="M25" s="88" t="s">
        <v>197</v>
      </c>
      <c r="N25" s="5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1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93" customWidth="1"/>
    <col min="2" max="16384" width="10" style="193"/>
  </cols>
  <sheetData>
    <row r="1" ht="22.5" customHeight="1" spans="1:11">
      <c r="A1" s="194" t="s">
        <v>198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7.25" customHeight="1" spans="1:11">
      <c r="A2" s="195" t="s">
        <v>53</v>
      </c>
      <c r="B2" s="196" t="s">
        <v>54</v>
      </c>
      <c r="C2" s="196"/>
      <c r="D2" s="197" t="s">
        <v>55</v>
      </c>
      <c r="E2" s="197"/>
      <c r="F2" s="196" t="s">
        <v>56</v>
      </c>
      <c r="G2" s="196"/>
      <c r="H2" s="198" t="s">
        <v>57</v>
      </c>
      <c r="I2" s="271" t="s">
        <v>58</v>
      </c>
      <c r="J2" s="271"/>
      <c r="K2" s="272"/>
    </row>
    <row r="3" customHeight="1" spans="1:11">
      <c r="A3" s="199" t="s">
        <v>59</v>
      </c>
      <c r="B3" s="200"/>
      <c r="C3" s="201"/>
      <c r="D3" s="202" t="s">
        <v>60</v>
      </c>
      <c r="E3" s="203"/>
      <c r="F3" s="203"/>
      <c r="G3" s="204"/>
      <c r="H3" s="202" t="s">
        <v>61</v>
      </c>
      <c r="I3" s="203"/>
      <c r="J3" s="203"/>
      <c r="K3" s="204"/>
    </row>
    <row r="4" customHeight="1" spans="1:11">
      <c r="A4" s="205" t="s">
        <v>62</v>
      </c>
      <c r="B4" s="206" t="s">
        <v>63</v>
      </c>
      <c r="C4" s="207"/>
      <c r="D4" s="205" t="s">
        <v>64</v>
      </c>
      <c r="E4" s="208"/>
      <c r="F4" s="209">
        <v>44895</v>
      </c>
      <c r="G4" s="210"/>
      <c r="H4" s="205" t="s">
        <v>199</v>
      </c>
      <c r="I4" s="208"/>
      <c r="J4" s="206" t="s">
        <v>66</v>
      </c>
      <c r="K4" s="207" t="s">
        <v>67</v>
      </c>
    </row>
    <row r="5" customHeight="1" spans="1:11">
      <c r="A5" s="211" t="s">
        <v>68</v>
      </c>
      <c r="B5" s="206" t="s">
        <v>69</v>
      </c>
      <c r="C5" s="207"/>
      <c r="D5" s="205" t="s">
        <v>200</v>
      </c>
      <c r="E5" s="208"/>
      <c r="F5" s="212">
        <v>1781</v>
      </c>
      <c r="G5" s="213"/>
      <c r="H5" s="205" t="s">
        <v>201</v>
      </c>
      <c r="I5" s="208"/>
      <c r="J5" s="206" t="s">
        <v>66</v>
      </c>
      <c r="K5" s="207" t="s">
        <v>67</v>
      </c>
    </row>
    <row r="6" customHeight="1" spans="1:11">
      <c r="A6" s="205" t="s">
        <v>72</v>
      </c>
      <c r="B6" s="206">
        <v>3</v>
      </c>
      <c r="C6" s="207">
        <v>6</v>
      </c>
      <c r="D6" s="205" t="s">
        <v>202</v>
      </c>
      <c r="E6" s="208"/>
      <c r="F6" s="212">
        <v>760</v>
      </c>
      <c r="G6" s="213"/>
      <c r="H6" s="214" t="s">
        <v>203</v>
      </c>
      <c r="I6" s="248"/>
      <c r="J6" s="248"/>
      <c r="K6" s="273"/>
    </row>
    <row r="7" customHeight="1" spans="1:11">
      <c r="A7" s="205" t="s">
        <v>75</v>
      </c>
      <c r="B7" s="215">
        <v>4544</v>
      </c>
      <c r="C7" s="216"/>
      <c r="D7" s="205" t="s">
        <v>204</v>
      </c>
      <c r="E7" s="208"/>
      <c r="F7" s="212">
        <v>120</v>
      </c>
      <c r="G7" s="213"/>
      <c r="H7" s="217"/>
      <c r="I7" s="206"/>
      <c r="J7" s="206"/>
      <c r="K7" s="207"/>
    </row>
    <row r="8" ht="34" customHeight="1" spans="1:11">
      <c r="A8" s="218" t="s">
        <v>78</v>
      </c>
      <c r="B8" s="219" t="s">
        <v>79</v>
      </c>
      <c r="C8" s="220"/>
      <c r="D8" s="221" t="s">
        <v>80</v>
      </c>
      <c r="E8" s="222"/>
      <c r="F8" s="223">
        <v>44894</v>
      </c>
      <c r="G8" s="224"/>
      <c r="H8" s="221"/>
      <c r="I8" s="222"/>
      <c r="J8" s="222"/>
      <c r="K8" s="274"/>
    </row>
    <row r="9" customHeight="1" spans="1:11">
      <c r="A9" s="225" t="s">
        <v>205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84</v>
      </c>
      <c r="B10" s="227" t="s">
        <v>85</v>
      </c>
      <c r="C10" s="228" t="s">
        <v>86</v>
      </c>
      <c r="D10" s="229"/>
      <c r="E10" s="230" t="s">
        <v>89</v>
      </c>
      <c r="F10" s="227" t="s">
        <v>85</v>
      </c>
      <c r="G10" s="228" t="s">
        <v>86</v>
      </c>
      <c r="H10" s="227"/>
      <c r="I10" s="230" t="s">
        <v>87</v>
      </c>
      <c r="J10" s="227" t="s">
        <v>85</v>
      </c>
      <c r="K10" s="275" t="s">
        <v>86</v>
      </c>
    </row>
    <row r="11" customHeight="1" spans="1:11">
      <c r="A11" s="211" t="s">
        <v>90</v>
      </c>
      <c r="B11" s="231" t="s">
        <v>85</v>
      </c>
      <c r="C11" s="206" t="s">
        <v>86</v>
      </c>
      <c r="D11" s="232"/>
      <c r="E11" s="233" t="s">
        <v>92</v>
      </c>
      <c r="F11" s="231" t="s">
        <v>85</v>
      </c>
      <c r="G11" s="206" t="s">
        <v>86</v>
      </c>
      <c r="H11" s="231"/>
      <c r="I11" s="233" t="s">
        <v>97</v>
      </c>
      <c r="J11" s="231" t="s">
        <v>85</v>
      </c>
      <c r="K11" s="207" t="s">
        <v>86</v>
      </c>
    </row>
    <row r="12" customHeight="1" spans="1:11">
      <c r="A12" s="221" t="s">
        <v>125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4"/>
    </row>
    <row r="13" customHeight="1" spans="1:11">
      <c r="A13" s="234" t="s">
        <v>206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/>
      <c r="B14" s="236"/>
      <c r="C14" s="236"/>
      <c r="D14" s="236"/>
      <c r="E14" s="236"/>
      <c r="F14" s="236"/>
      <c r="G14" s="236"/>
      <c r="H14" s="236"/>
      <c r="I14" s="276"/>
      <c r="J14" s="276"/>
      <c r="K14" s="277"/>
    </row>
    <row r="15" customHeight="1" spans="1:11">
      <c r="A15" s="237"/>
      <c r="B15" s="238"/>
      <c r="C15" s="238"/>
      <c r="D15" s="239"/>
      <c r="E15" s="240"/>
      <c r="F15" s="238"/>
      <c r="G15" s="238"/>
      <c r="H15" s="239"/>
      <c r="I15" s="278"/>
      <c r="J15" s="279"/>
      <c r="K15" s="280"/>
    </row>
    <row r="16" customHeight="1" spans="1:1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81"/>
    </row>
    <row r="17" customHeight="1" spans="1:11">
      <c r="A17" s="234" t="s">
        <v>207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/>
      <c r="B18" s="236"/>
      <c r="C18" s="236"/>
      <c r="D18" s="236"/>
      <c r="E18" s="236"/>
      <c r="F18" s="236"/>
      <c r="G18" s="236"/>
      <c r="H18" s="236"/>
      <c r="I18" s="276"/>
      <c r="J18" s="276"/>
      <c r="K18" s="277"/>
    </row>
    <row r="19" customHeight="1" spans="1:11">
      <c r="A19" s="237"/>
      <c r="B19" s="238"/>
      <c r="C19" s="238"/>
      <c r="D19" s="239"/>
      <c r="E19" s="240"/>
      <c r="F19" s="238"/>
      <c r="G19" s="238"/>
      <c r="H19" s="239"/>
      <c r="I19" s="278"/>
      <c r="J19" s="279"/>
      <c r="K19" s="280"/>
    </row>
    <row r="20" customHeight="1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81"/>
    </row>
    <row r="21" customHeight="1" spans="1:11">
      <c r="A21" s="243" t="s">
        <v>122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94" t="s">
        <v>123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customHeight="1" spans="1:11">
      <c r="A23" s="105" t="s">
        <v>124</v>
      </c>
      <c r="B23" s="107"/>
      <c r="C23" s="206" t="s">
        <v>66</v>
      </c>
      <c r="D23" s="206" t="s">
        <v>67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244" t="s">
        <v>208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2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3"/>
    </row>
    <row r="26" customHeight="1" spans="1:11">
      <c r="A26" s="225" t="s">
        <v>132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199" t="s">
        <v>133</v>
      </c>
      <c r="B27" s="228" t="s">
        <v>95</v>
      </c>
      <c r="C27" s="228" t="s">
        <v>96</v>
      </c>
      <c r="D27" s="228" t="s">
        <v>88</v>
      </c>
      <c r="E27" s="200" t="s">
        <v>134</v>
      </c>
      <c r="F27" s="228" t="s">
        <v>95</v>
      </c>
      <c r="G27" s="228" t="s">
        <v>96</v>
      </c>
      <c r="H27" s="228" t="s">
        <v>88</v>
      </c>
      <c r="I27" s="200" t="s">
        <v>135</v>
      </c>
      <c r="J27" s="228" t="s">
        <v>95</v>
      </c>
      <c r="K27" s="275" t="s">
        <v>96</v>
      </c>
    </row>
    <row r="28" customHeight="1" spans="1:11">
      <c r="A28" s="214" t="s">
        <v>87</v>
      </c>
      <c r="B28" s="206" t="s">
        <v>95</v>
      </c>
      <c r="C28" s="206" t="s">
        <v>96</v>
      </c>
      <c r="D28" s="206" t="s">
        <v>88</v>
      </c>
      <c r="E28" s="248" t="s">
        <v>94</v>
      </c>
      <c r="F28" s="206" t="s">
        <v>95</v>
      </c>
      <c r="G28" s="206" t="s">
        <v>96</v>
      </c>
      <c r="H28" s="206" t="s">
        <v>88</v>
      </c>
      <c r="I28" s="248" t="s">
        <v>105</v>
      </c>
      <c r="J28" s="206" t="s">
        <v>95</v>
      </c>
      <c r="K28" s="207" t="s">
        <v>96</v>
      </c>
    </row>
    <row r="29" customHeight="1" spans="1:11">
      <c r="A29" s="205" t="s">
        <v>98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4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5"/>
    </row>
    <row r="31" customHeight="1" spans="1:11">
      <c r="A31" s="252" t="s">
        <v>209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/>
      <c r="B32" s="254"/>
      <c r="C32" s="254"/>
      <c r="D32" s="254"/>
      <c r="E32" s="254"/>
      <c r="F32" s="254"/>
      <c r="G32" s="254"/>
      <c r="H32" s="254"/>
      <c r="I32" s="254"/>
      <c r="J32" s="254"/>
      <c r="K32" s="286"/>
    </row>
    <row r="33" ht="17.25" customHeight="1" spans="1:1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87"/>
    </row>
    <row r="34" ht="17.25" customHeight="1" spans="1:1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7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87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7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7.25" customHeight="1" spans="1:11">
      <c r="A43" s="250" t="s">
        <v>131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customHeight="1" spans="1:11">
      <c r="A44" s="252" t="s">
        <v>210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125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8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8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3"/>
    </row>
    <row r="48" ht="21" customHeight="1" spans="1:11">
      <c r="A48" s="259" t="s">
        <v>137</v>
      </c>
      <c r="B48" s="260" t="s">
        <v>138</v>
      </c>
      <c r="C48" s="260"/>
      <c r="D48" s="261" t="s">
        <v>139</v>
      </c>
      <c r="E48" s="262" t="s">
        <v>211</v>
      </c>
      <c r="F48" s="261" t="s">
        <v>141</v>
      </c>
      <c r="G48" s="263">
        <v>44699</v>
      </c>
      <c r="H48" s="264" t="s">
        <v>142</v>
      </c>
      <c r="I48" s="264"/>
      <c r="J48" s="260" t="s">
        <v>143</v>
      </c>
      <c r="K48" s="289"/>
    </row>
    <row r="49" customHeight="1" spans="1:11">
      <c r="A49" s="265" t="s">
        <v>144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0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1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2"/>
    </row>
    <row r="52" ht="21" customHeight="1" spans="1:11">
      <c r="A52" s="259" t="s">
        <v>137</v>
      </c>
      <c r="B52" s="260" t="s">
        <v>138</v>
      </c>
      <c r="C52" s="260"/>
      <c r="D52" s="261" t="s">
        <v>139</v>
      </c>
      <c r="E52" s="261"/>
      <c r="F52" s="261" t="s">
        <v>141</v>
      </c>
      <c r="G52" s="261"/>
      <c r="H52" s="264" t="s">
        <v>142</v>
      </c>
      <c r="I52" s="264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I18" sqref="I18:J18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7" width="9.33333333333333" style="58" customWidth="1"/>
    <col min="8" max="8" width="1.33333333333333" style="58" customWidth="1"/>
    <col min="9" max="9" width="12.175" style="58" customWidth="1"/>
    <col min="10" max="10" width="10.375" style="58" customWidth="1"/>
    <col min="11" max="11" width="16" style="58" customWidth="1"/>
    <col min="12" max="12" width="16.0916666666667" style="58" customWidth="1"/>
    <col min="13" max="13" width="14.625" style="58" customWidth="1"/>
    <col min="14" max="14" width="15" style="58" customWidth="1"/>
    <col min="15" max="16384" width="9" style="58"/>
  </cols>
  <sheetData>
    <row r="1" s="58" customFormat="1" ht="30" customHeight="1" spans="1:14">
      <c r="A1" s="60" t="s">
        <v>146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59" customFormat="1" ht="25" customHeight="1" spans="1:14">
      <c r="A2" s="62" t="s">
        <v>62</v>
      </c>
      <c r="B2" s="166" t="s">
        <v>63</v>
      </c>
      <c r="C2" s="167"/>
      <c r="D2" s="63" t="s">
        <v>147</v>
      </c>
      <c r="E2" s="64" t="s">
        <v>148</v>
      </c>
      <c r="F2" s="64"/>
      <c r="G2" s="64"/>
      <c r="H2" s="168"/>
      <c r="I2" s="180" t="s">
        <v>57</v>
      </c>
      <c r="J2" s="181" t="s">
        <v>58</v>
      </c>
      <c r="K2" s="182"/>
      <c r="L2" s="182"/>
      <c r="M2" s="182"/>
      <c r="N2" s="183"/>
    </row>
    <row r="3" s="59" customFormat="1" ht="23" customHeight="1" spans="1:14">
      <c r="A3" s="169" t="s">
        <v>149</v>
      </c>
      <c r="B3" s="170" t="s">
        <v>150</v>
      </c>
      <c r="C3" s="171"/>
      <c r="D3" s="171"/>
      <c r="E3" s="171"/>
      <c r="F3" s="171"/>
      <c r="G3" s="171"/>
      <c r="H3" s="62"/>
      <c r="I3" s="170" t="s">
        <v>151</v>
      </c>
      <c r="J3" s="171"/>
      <c r="K3" s="171"/>
      <c r="L3" s="171"/>
      <c r="M3" s="171"/>
      <c r="N3" s="171"/>
    </row>
    <row r="4" s="59" customFormat="1" ht="23" customHeight="1" spans="1:14">
      <c r="A4" s="171"/>
      <c r="B4" s="81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62"/>
      <c r="I4" s="184" t="s">
        <v>212</v>
      </c>
      <c r="J4" s="184"/>
      <c r="K4" s="184"/>
      <c r="L4" s="184"/>
      <c r="M4" s="184"/>
      <c r="N4" s="185"/>
    </row>
    <row r="5" s="59" customFormat="1" ht="23" customHeight="1" spans="1:14">
      <c r="A5" s="169"/>
      <c r="B5" s="172" t="s">
        <v>152</v>
      </c>
      <c r="C5" s="62" t="s">
        <v>153</v>
      </c>
      <c r="D5" s="62" t="s">
        <v>154</v>
      </c>
      <c r="E5" s="62" t="s">
        <v>155</v>
      </c>
      <c r="F5" s="62" t="s">
        <v>156</v>
      </c>
      <c r="G5" s="62" t="s">
        <v>157</v>
      </c>
      <c r="H5" s="62"/>
      <c r="I5" s="186" t="s">
        <v>213</v>
      </c>
      <c r="J5" s="186" t="s">
        <v>214</v>
      </c>
      <c r="K5" s="186" t="s">
        <v>215</v>
      </c>
      <c r="L5" s="186" t="s">
        <v>216</v>
      </c>
      <c r="M5" s="186"/>
      <c r="N5" s="187"/>
    </row>
    <row r="6" s="59" customFormat="1" ht="21" customHeight="1" spans="1:14">
      <c r="A6" s="173" t="s">
        <v>158</v>
      </c>
      <c r="B6" s="62">
        <f>C6-1</f>
        <v>71</v>
      </c>
      <c r="C6" s="62">
        <f>D6-2</f>
        <v>72</v>
      </c>
      <c r="D6" s="62">
        <v>74</v>
      </c>
      <c r="E6" s="62">
        <f>D6+2</f>
        <v>76</v>
      </c>
      <c r="F6" s="62">
        <f>E6+2</f>
        <v>78</v>
      </c>
      <c r="G6" s="62">
        <f>F6+1</f>
        <v>79</v>
      </c>
      <c r="H6" s="62"/>
      <c r="I6" s="188" t="s">
        <v>217</v>
      </c>
      <c r="J6" s="188" t="s">
        <v>218</v>
      </c>
      <c r="K6" s="188" t="s">
        <v>219</v>
      </c>
      <c r="L6" s="188" t="s">
        <v>220</v>
      </c>
      <c r="M6" s="189"/>
      <c r="N6" s="190"/>
    </row>
    <row r="7" s="59" customFormat="1" ht="21" customHeight="1" spans="1:14">
      <c r="A7" s="173" t="s">
        <v>163</v>
      </c>
      <c r="B7" s="62">
        <f>C7-1</f>
        <v>70</v>
      </c>
      <c r="C7" s="62">
        <f>D7-2</f>
        <v>71</v>
      </c>
      <c r="D7" s="62">
        <v>73</v>
      </c>
      <c r="E7" s="62">
        <f>D7+2</f>
        <v>75</v>
      </c>
      <c r="F7" s="62">
        <f>E7+2</f>
        <v>77</v>
      </c>
      <c r="G7" s="62">
        <f>F7+1</f>
        <v>78</v>
      </c>
      <c r="H7" s="62"/>
      <c r="I7" s="188" t="s">
        <v>221</v>
      </c>
      <c r="J7" s="188" t="s">
        <v>222</v>
      </c>
      <c r="K7" s="188" t="s">
        <v>223</v>
      </c>
      <c r="L7" s="188" t="s">
        <v>224</v>
      </c>
      <c r="M7" s="188"/>
      <c r="N7" s="188"/>
    </row>
    <row r="8" s="59" customFormat="1" ht="21" customHeight="1" spans="1:14">
      <c r="A8" s="173" t="s">
        <v>167</v>
      </c>
      <c r="B8" s="62">
        <f t="shared" ref="B8:B10" si="0">C8-4</f>
        <v>110</v>
      </c>
      <c r="C8" s="62">
        <f t="shared" ref="C8:C10" si="1">D8-4</f>
        <v>114</v>
      </c>
      <c r="D8" s="62">
        <v>118</v>
      </c>
      <c r="E8" s="62">
        <f t="shared" ref="E8:E10" si="2">D8+4</f>
        <v>122</v>
      </c>
      <c r="F8" s="62">
        <f>E8+4</f>
        <v>126</v>
      </c>
      <c r="G8" s="62">
        <f t="shared" ref="G8:G10" si="3">F8+6</f>
        <v>132</v>
      </c>
      <c r="H8" s="62"/>
      <c r="I8" s="191" t="s">
        <v>225</v>
      </c>
      <c r="J8" s="191" t="s">
        <v>175</v>
      </c>
      <c r="K8" s="191" t="s">
        <v>175</v>
      </c>
      <c r="L8" s="191" t="s">
        <v>226</v>
      </c>
      <c r="M8" s="191"/>
      <c r="N8" s="191"/>
    </row>
    <row r="9" s="59" customFormat="1" ht="21" customHeight="1" spans="1:14">
      <c r="A9" s="173" t="s">
        <v>168</v>
      </c>
      <c r="B9" s="62">
        <f t="shared" si="0"/>
        <v>106</v>
      </c>
      <c r="C9" s="62">
        <f t="shared" si="1"/>
        <v>110</v>
      </c>
      <c r="D9" s="62">
        <v>114</v>
      </c>
      <c r="E9" s="62">
        <f t="shared" si="2"/>
        <v>118</v>
      </c>
      <c r="F9" s="62">
        <f>E9+5</f>
        <v>123</v>
      </c>
      <c r="G9" s="62">
        <f t="shared" si="3"/>
        <v>129</v>
      </c>
      <c r="H9" s="62"/>
      <c r="I9" s="191" t="s">
        <v>217</v>
      </c>
      <c r="J9" s="191" t="s">
        <v>227</v>
      </c>
      <c r="K9" s="188" t="s">
        <v>180</v>
      </c>
      <c r="L9" s="188" t="s">
        <v>228</v>
      </c>
      <c r="M9" s="188"/>
      <c r="N9" s="188"/>
    </row>
    <row r="10" s="59" customFormat="1" ht="21" customHeight="1" spans="1:14">
      <c r="A10" s="173" t="s">
        <v>170</v>
      </c>
      <c r="B10" s="62">
        <f t="shared" si="0"/>
        <v>106</v>
      </c>
      <c r="C10" s="62">
        <f t="shared" si="1"/>
        <v>110</v>
      </c>
      <c r="D10" s="62">
        <v>114</v>
      </c>
      <c r="E10" s="62">
        <f t="shared" si="2"/>
        <v>118</v>
      </c>
      <c r="F10" s="62">
        <f>E10+5</f>
        <v>123</v>
      </c>
      <c r="G10" s="62">
        <f t="shared" si="3"/>
        <v>129</v>
      </c>
      <c r="H10" s="62"/>
      <c r="I10" s="191" t="s">
        <v>169</v>
      </c>
      <c r="J10" s="191" t="s">
        <v>169</v>
      </c>
      <c r="K10" s="188" t="s">
        <v>229</v>
      </c>
      <c r="L10" s="188" t="s">
        <v>229</v>
      </c>
      <c r="M10" s="191"/>
      <c r="N10" s="191"/>
    </row>
    <row r="11" s="59" customFormat="1" ht="21" customHeight="1" spans="1:14">
      <c r="A11" s="173" t="s">
        <v>171</v>
      </c>
      <c r="B11" s="62">
        <f>C11-1.2</f>
        <v>47.6</v>
      </c>
      <c r="C11" s="62">
        <f>D11-1.2</f>
        <v>48.8</v>
      </c>
      <c r="D11" s="62">
        <v>50</v>
      </c>
      <c r="E11" s="62">
        <f>D11+1.2</f>
        <v>51.2</v>
      </c>
      <c r="F11" s="62">
        <f>E11+1.2</f>
        <v>52.4</v>
      </c>
      <c r="G11" s="62">
        <f>F11+1.4</f>
        <v>53.8</v>
      </c>
      <c r="H11" s="62"/>
      <c r="I11" s="191" t="s">
        <v>160</v>
      </c>
      <c r="J11" s="191" t="s">
        <v>160</v>
      </c>
      <c r="K11" s="191" t="s">
        <v>160</v>
      </c>
      <c r="L11" s="191" t="s">
        <v>160</v>
      </c>
      <c r="M11" s="191"/>
      <c r="N11" s="191"/>
    </row>
    <row r="12" s="59" customFormat="1" ht="21" customHeight="1" spans="1:14">
      <c r="A12" s="173" t="s">
        <v>177</v>
      </c>
      <c r="B12" s="62">
        <f>C12</f>
        <v>12</v>
      </c>
      <c r="C12" s="62">
        <f>D12</f>
        <v>12</v>
      </c>
      <c r="D12" s="62">
        <v>12</v>
      </c>
      <c r="E12" s="62">
        <f t="shared" ref="E12:G12" si="4">D12</f>
        <v>12</v>
      </c>
      <c r="F12" s="62">
        <f t="shared" si="4"/>
        <v>12</v>
      </c>
      <c r="G12" s="62">
        <f t="shared" si="4"/>
        <v>12</v>
      </c>
      <c r="H12" s="62"/>
      <c r="I12" s="191" t="s">
        <v>160</v>
      </c>
      <c r="J12" s="191" t="s">
        <v>169</v>
      </c>
      <c r="K12" s="191" t="s">
        <v>160</v>
      </c>
      <c r="L12" s="191" t="s">
        <v>160</v>
      </c>
      <c r="M12" s="191"/>
      <c r="N12" s="191"/>
    </row>
    <row r="13" s="59" customFormat="1" ht="21" customHeight="1" spans="1:14">
      <c r="A13" s="173" t="s">
        <v>181</v>
      </c>
      <c r="B13" s="62">
        <f>C13-1</f>
        <v>56</v>
      </c>
      <c r="C13" s="62">
        <f>D13-1</f>
        <v>57</v>
      </c>
      <c r="D13" s="62">
        <v>58</v>
      </c>
      <c r="E13" s="62">
        <f>D13+1</f>
        <v>59</v>
      </c>
      <c r="F13" s="62">
        <f>E13+1</f>
        <v>60</v>
      </c>
      <c r="G13" s="62">
        <f>F13+1.5</f>
        <v>61.5</v>
      </c>
      <c r="H13" s="62"/>
      <c r="I13" s="191" t="s">
        <v>223</v>
      </c>
      <c r="J13" s="191" t="s">
        <v>223</v>
      </c>
      <c r="K13" s="191" t="s">
        <v>230</v>
      </c>
      <c r="L13" s="191" t="s">
        <v>230</v>
      </c>
      <c r="M13" s="191"/>
      <c r="N13" s="191"/>
    </row>
    <row r="14" s="59" customFormat="1" ht="21" customHeight="1" spans="1:14">
      <c r="A14" s="173" t="s">
        <v>184</v>
      </c>
      <c r="B14" s="62">
        <f>C14-0.6</f>
        <v>62.7</v>
      </c>
      <c r="C14" s="62">
        <f>D14-1.2</f>
        <v>63.3</v>
      </c>
      <c r="D14" s="62">
        <v>64.5</v>
      </c>
      <c r="E14" s="62">
        <f>D14+1.2</f>
        <v>65.7</v>
      </c>
      <c r="F14" s="62">
        <f>E14+1.2</f>
        <v>66.9</v>
      </c>
      <c r="G14" s="62">
        <f>F14+0.6</f>
        <v>67.5</v>
      </c>
      <c r="H14" s="62"/>
      <c r="I14" s="191" t="s">
        <v>231</v>
      </c>
      <c r="J14" s="191" t="s">
        <v>231</v>
      </c>
      <c r="K14" s="191" t="s">
        <v>160</v>
      </c>
      <c r="L14" s="191" t="s">
        <v>160</v>
      </c>
      <c r="M14" s="191"/>
      <c r="N14" s="191"/>
    </row>
    <row r="15" s="59" customFormat="1" ht="21" customHeight="1" spans="1:14">
      <c r="A15" s="173" t="s">
        <v>185</v>
      </c>
      <c r="B15" s="62">
        <f>C15-0.8</f>
        <v>20.9</v>
      </c>
      <c r="C15" s="62">
        <f>D15-0.8</f>
        <v>21.7</v>
      </c>
      <c r="D15" s="62">
        <v>22.5</v>
      </c>
      <c r="E15" s="62">
        <f>D15+0.8</f>
        <v>23.3</v>
      </c>
      <c r="F15" s="62">
        <f>E15+0.8</f>
        <v>24.1</v>
      </c>
      <c r="G15" s="62">
        <f>F15+1.3</f>
        <v>25.4</v>
      </c>
      <c r="H15" s="62"/>
      <c r="I15" s="191" t="s">
        <v>232</v>
      </c>
      <c r="J15" s="191" t="s">
        <v>232</v>
      </c>
      <c r="K15" s="191" t="s">
        <v>233</v>
      </c>
      <c r="L15" s="191" t="s">
        <v>234</v>
      </c>
      <c r="M15" s="191"/>
      <c r="N15" s="191"/>
    </row>
    <row r="16" s="59" customFormat="1" ht="21" customHeight="1" spans="1:14">
      <c r="A16" s="173" t="s">
        <v>186</v>
      </c>
      <c r="B16" s="62">
        <f>C16-0.7</f>
        <v>16.6</v>
      </c>
      <c r="C16" s="62">
        <f>D16-0.7</f>
        <v>17.3</v>
      </c>
      <c r="D16" s="62">
        <v>18</v>
      </c>
      <c r="E16" s="62">
        <f>D16+0.7</f>
        <v>18.7</v>
      </c>
      <c r="F16" s="62">
        <f>E16+0.7</f>
        <v>19.4</v>
      </c>
      <c r="G16" s="62">
        <f>F16+1</f>
        <v>20.4</v>
      </c>
      <c r="H16" s="62"/>
      <c r="I16" s="191" t="s">
        <v>235</v>
      </c>
      <c r="J16" s="191" t="s">
        <v>231</v>
      </c>
      <c r="K16" s="191" t="s">
        <v>236</v>
      </c>
      <c r="L16" s="191" t="s">
        <v>237</v>
      </c>
      <c r="M16" s="191"/>
      <c r="N16" s="191"/>
    </row>
    <row r="17" s="59" customFormat="1" ht="21" customHeight="1" spans="1:14">
      <c r="A17" s="173" t="s">
        <v>187</v>
      </c>
      <c r="B17" s="62">
        <f t="shared" ref="B17:B19" si="5">C17-0.5</f>
        <v>13</v>
      </c>
      <c r="C17" s="62">
        <f t="shared" ref="C17:C19" si="6">D17-0.5</f>
        <v>13.5</v>
      </c>
      <c r="D17" s="62">
        <v>14</v>
      </c>
      <c r="E17" s="62">
        <f>D17+0.5</f>
        <v>14.5</v>
      </c>
      <c r="F17" s="62">
        <f>E17+0.5</f>
        <v>15</v>
      </c>
      <c r="G17" s="62">
        <f>F17+0.7</f>
        <v>15.7</v>
      </c>
      <c r="H17" s="62"/>
      <c r="I17" s="191" t="s">
        <v>235</v>
      </c>
      <c r="J17" s="191" t="s">
        <v>231</v>
      </c>
      <c r="K17" s="191" t="s">
        <v>233</v>
      </c>
      <c r="L17" s="191" t="s">
        <v>224</v>
      </c>
      <c r="M17" s="191"/>
      <c r="N17" s="191"/>
    </row>
    <row r="18" s="59" customFormat="1" ht="21" customHeight="1" spans="1:14">
      <c r="A18" s="173" t="s">
        <v>188</v>
      </c>
      <c r="B18" s="62">
        <f t="shared" si="5"/>
        <v>35</v>
      </c>
      <c r="C18" s="62">
        <f t="shared" si="6"/>
        <v>35.5</v>
      </c>
      <c r="D18" s="62">
        <v>36</v>
      </c>
      <c r="E18" s="62">
        <f t="shared" ref="E18:G18" si="7">D18+0.5</f>
        <v>36.5</v>
      </c>
      <c r="F18" s="62">
        <f t="shared" si="7"/>
        <v>37</v>
      </c>
      <c r="G18" s="62">
        <f t="shared" si="7"/>
        <v>37.5</v>
      </c>
      <c r="H18" s="62"/>
      <c r="I18" s="191" t="s">
        <v>238</v>
      </c>
      <c r="J18" s="191" t="s">
        <v>239</v>
      </c>
      <c r="K18" s="191" t="s">
        <v>223</v>
      </c>
      <c r="L18" s="191" t="s">
        <v>240</v>
      </c>
      <c r="M18" s="191"/>
      <c r="N18" s="191"/>
    </row>
    <row r="19" s="59" customFormat="1" ht="21" customHeight="1" spans="1:14">
      <c r="A19" s="173" t="s">
        <v>191</v>
      </c>
      <c r="B19" s="62">
        <f t="shared" si="5"/>
        <v>24.5</v>
      </c>
      <c r="C19" s="62">
        <f t="shared" si="6"/>
        <v>25</v>
      </c>
      <c r="D19" s="62">
        <v>25.5</v>
      </c>
      <c r="E19" s="62">
        <f>D19+0.5</f>
        <v>26</v>
      </c>
      <c r="F19" s="62">
        <f>E19+0.5</f>
        <v>26.5</v>
      </c>
      <c r="G19" s="62">
        <f>F19+0.75</f>
        <v>27.25</v>
      </c>
      <c r="H19" s="62"/>
      <c r="I19" s="191" t="s">
        <v>241</v>
      </c>
      <c r="J19" s="191" t="s">
        <v>242</v>
      </c>
      <c r="K19" s="191" t="s">
        <v>231</v>
      </c>
      <c r="L19" s="191" t="s">
        <v>222</v>
      </c>
      <c r="M19" s="192"/>
      <c r="N19" s="192"/>
    </row>
    <row r="20" s="59" customFormat="1" ht="21" customHeight="1" spans="1:14">
      <c r="A20" s="173" t="s">
        <v>192</v>
      </c>
      <c r="B20" s="62">
        <f>C20</f>
        <v>18</v>
      </c>
      <c r="C20" s="62">
        <f>D20-1</f>
        <v>18</v>
      </c>
      <c r="D20" s="62">
        <v>19</v>
      </c>
      <c r="E20" s="62">
        <f>D20</f>
        <v>19</v>
      </c>
      <c r="F20" s="62">
        <f>E20+1.5</f>
        <v>20.5</v>
      </c>
      <c r="G20" s="62">
        <f>F20</f>
        <v>20.5</v>
      </c>
      <c r="H20" s="62"/>
      <c r="I20" s="191" t="s">
        <v>160</v>
      </c>
      <c r="J20" s="191" t="s">
        <v>160</v>
      </c>
      <c r="K20" s="191" t="s">
        <v>160</v>
      </c>
      <c r="L20" s="191" t="s">
        <v>160</v>
      </c>
      <c r="M20" s="192"/>
      <c r="N20" s="192"/>
    </row>
    <row r="21" s="59" customFormat="1" ht="21" customHeight="1" spans="1:14">
      <c r="A21" s="173" t="s">
        <v>193</v>
      </c>
      <c r="B21" s="62">
        <v>19</v>
      </c>
      <c r="C21" s="62">
        <v>19</v>
      </c>
      <c r="D21" s="62">
        <v>20</v>
      </c>
      <c r="E21" s="62">
        <v>20</v>
      </c>
      <c r="F21" s="62">
        <v>21</v>
      </c>
      <c r="G21" s="62">
        <v>21</v>
      </c>
      <c r="H21" s="62"/>
      <c r="I21" s="62" t="s">
        <v>160</v>
      </c>
      <c r="J21" s="62" t="s">
        <v>160</v>
      </c>
      <c r="K21" s="62" t="s">
        <v>160</v>
      </c>
      <c r="L21" s="62" t="s">
        <v>160</v>
      </c>
      <c r="M21" s="62"/>
      <c r="N21" s="62"/>
    </row>
    <row r="22" s="58" customFormat="1" ht="29" customHeight="1" spans="1:14">
      <c r="A22" s="174"/>
      <c r="B22" s="175"/>
      <c r="C22" s="176"/>
      <c r="D22" s="176"/>
      <c r="E22" s="177"/>
      <c r="F22" s="177"/>
      <c r="G22" s="178"/>
      <c r="H22" s="179"/>
      <c r="I22" s="175"/>
      <c r="J22" s="176"/>
      <c r="K22" s="176"/>
      <c r="L22" s="177"/>
      <c r="M22" s="177"/>
      <c r="N22" s="178"/>
    </row>
    <row r="23" s="58" customFormat="1" ht="15" spans="1:14">
      <c r="A23" s="88" t="s">
        <v>125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="58" customFormat="1" ht="14.25" spans="1:14">
      <c r="A24" s="58" t="s">
        <v>194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="58" customFormat="1" ht="14.25" spans="1:14">
      <c r="A25" s="87"/>
      <c r="B25" s="87"/>
      <c r="C25" s="87"/>
      <c r="D25" s="87"/>
      <c r="E25" s="87"/>
      <c r="F25" s="87"/>
      <c r="G25" s="87"/>
      <c r="H25" s="87"/>
      <c r="I25" s="88" t="s">
        <v>195</v>
      </c>
      <c r="J25" s="89"/>
      <c r="K25" s="88" t="s">
        <v>196</v>
      </c>
      <c r="L25" s="88"/>
      <c r="M25" s="88" t="s">
        <v>197</v>
      </c>
      <c r="N25" s="58" t="s">
        <v>143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22" workbookViewId="0">
      <selection activeCell="G43" sqref="G43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243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244</v>
      </c>
      <c r="F2" s="98" t="s">
        <v>245</v>
      </c>
      <c r="G2" s="99" t="s">
        <v>246</v>
      </c>
      <c r="H2" s="99"/>
      <c r="I2" s="128" t="s">
        <v>57</v>
      </c>
      <c r="J2" s="99" t="s">
        <v>247</v>
      </c>
      <c r="K2" s="150"/>
    </row>
    <row r="3" spans="1:11">
      <c r="A3" s="100" t="s">
        <v>75</v>
      </c>
      <c r="B3" s="101">
        <v>646</v>
      </c>
      <c r="C3" s="101"/>
      <c r="D3" s="102" t="s">
        <v>248</v>
      </c>
      <c r="E3" s="103">
        <v>45641</v>
      </c>
      <c r="F3" s="103"/>
      <c r="G3" s="103"/>
      <c r="H3" s="104" t="s">
        <v>249</v>
      </c>
      <c r="I3" s="104"/>
      <c r="J3" s="104"/>
      <c r="K3" s="151"/>
    </row>
    <row r="4" spans="1:11">
      <c r="A4" s="105" t="s">
        <v>72</v>
      </c>
      <c r="B4" s="106">
        <v>1</v>
      </c>
      <c r="C4" s="106">
        <v>6</v>
      </c>
      <c r="D4" s="107" t="s">
        <v>250</v>
      </c>
      <c r="E4" s="108" t="s">
        <v>251</v>
      </c>
      <c r="F4" s="108"/>
      <c r="G4" s="108"/>
      <c r="H4" s="107" t="s">
        <v>252</v>
      </c>
      <c r="I4" s="107"/>
      <c r="J4" s="121" t="s">
        <v>66</v>
      </c>
      <c r="K4" s="152" t="s">
        <v>67</v>
      </c>
    </row>
    <row r="5" spans="1:11">
      <c r="A5" s="105" t="s">
        <v>253</v>
      </c>
      <c r="B5" s="101">
        <v>1</v>
      </c>
      <c r="C5" s="101"/>
      <c r="D5" s="102" t="s">
        <v>254</v>
      </c>
      <c r="E5" s="102"/>
      <c r="F5" s="102" t="s">
        <v>255</v>
      </c>
      <c r="G5" s="102"/>
      <c r="H5" s="107" t="s">
        <v>256</v>
      </c>
      <c r="I5" s="107"/>
      <c r="J5" s="121" t="s">
        <v>66</v>
      </c>
      <c r="K5" s="152" t="s">
        <v>67</v>
      </c>
    </row>
    <row r="6" spans="1:11">
      <c r="A6" s="109" t="s">
        <v>257</v>
      </c>
      <c r="B6" s="110">
        <v>646</v>
      </c>
      <c r="C6" s="110"/>
      <c r="D6" s="111" t="s">
        <v>258</v>
      </c>
      <c r="E6" s="112">
        <v>646</v>
      </c>
      <c r="F6" s="113"/>
      <c r="G6" s="111"/>
      <c r="H6" s="114" t="s">
        <v>259</v>
      </c>
      <c r="I6" s="114"/>
      <c r="J6" s="113" t="s">
        <v>66</v>
      </c>
      <c r="K6" s="153" t="s">
        <v>67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260</v>
      </c>
      <c r="B8" s="98" t="s">
        <v>261</v>
      </c>
      <c r="C8" s="98" t="s">
        <v>262</v>
      </c>
      <c r="D8" s="98" t="s">
        <v>263</v>
      </c>
      <c r="E8" s="98" t="s">
        <v>264</v>
      </c>
      <c r="F8" s="98" t="s">
        <v>265</v>
      </c>
      <c r="G8" s="119" t="s">
        <v>266</v>
      </c>
      <c r="H8" s="120"/>
      <c r="I8" s="120"/>
      <c r="J8" s="120"/>
      <c r="K8" s="154"/>
    </row>
    <row r="9" spans="1:11">
      <c r="A9" s="105" t="s">
        <v>267</v>
      </c>
      <c r="B9" s="107"/>
      <c r="C9" s="121" t="s">
        <v>66</v>
      </c>
      <c r="D9" s="121" t="s">
        <v>67</v>
      </c>
      <c r="E9" s="102" t="s">
        <v>268</v>
      </c>
      <c r="F9" s="122" t="s">
        <v>269</v>
      </c>
      <c r="G9" s="123"/>
      <c r="H9" s="124"/>
      <c r="I9" s="124"/>
      <c r="J9" s="124"/>
      <c r="K9" s="155"/>
    </row>
    <row r="10" spans="1:11">
      <c r="A10" s="105" t="s">
        <v>270</v>
      </c>
      <c r="B10" s="107"/>
      <c r="C10" s="121" t="s">
        <v>66</v>
      </c>
      <c r="D10" s="121" t="s">
        <v>67</v>
      </c>
      <c r="E10" s="102" t="s">
        <v>271</v>
      </c>
      <c r="F10" s="122" t="s">
        <v>272</v>
      </c>
      <c r="G10" s="123" t="s">
        <v>273</v>
      </c>
      <c r="H10" s="124"/>
      <c r="I10" s="124"/>
      <c r="J10" s="124"/>
      <c r="K10" s="155"/>
    </row>
    <row r="11" spans="1:11">
      <c r="A11" s="125" t="s">
        <v>205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89</v>
      </c>
      <c r="B12" s="121" t="s">
        <v>85</v>
      </c>
      <c r="C12" s="121" t="s">
        <v>86</v>
      </c>
      <c r="D12" s="122"/>
      <c r="E12" s="102" t="s">
        <v>87</v>
      </c>
      <c r="F12" s="121" t="s">
        <v>85</v>
      </c>
      <c r="G12" s="121" t="s">
        <v>86</v>
      </c>
      <c r="H12" s="121"/>
      <c r="I12" s="102" t="s">
        <v>274</v>
      </c>
      <c r="J12" s="121" t="s">
        <v>85</v>
      </c>
      <c r="K12" s="152" t="s">
        <v>86</v>
      </c>
    </row>
    <row r="13" spans="1:11">
      <c r="A13" s="100" t="s">
        <v>92</v>
      </c>
      <c r="B13" s="121" t="s">
        <v>85</v>
      </c>
      <c r="C13" s="121" t="s">
        <v>86</v>
      </c>
      <c r="D13" s="122"/>
      <c r="E13" s="102" t="s">
        <v>97</v>
      </c>
      <c r="F13" s="121" t="s">
        <v>85</v>
      </c>
      <c r="G13" s="121" t="s">
        <v>86</v>
      </c>
      <c r="H13" s="121"/>
      <c r="I13" s="102" t="s">
        <v>275</v>
      </c>
      <c r="J13" s="121" t="s">
        <v>85</v>
      </c>
      <c r="K13" s="152" t="s">
        <v>86</v>
      </c>
    </row>
    <row r="14" ht="15" spans="1:11">
      <c r="A14" s="109" t="s">
        <v>276</v>
      </c>
      <c r="B14" s="113" t="s">
        <v>85</v>
      </c>
      <c r="C14" s="113" t="s">
        <v>86</v>
      </c>
      <c r="D14" s="112"/>
      <c r="E14" s="111" t="s">
        <v>277</v>
      </c>
      <c r="F14" s="113" t="s">
        <v>85</v>
      </c>
      <c r="G14" s="113" t="s">
        <v>86</v>
      </c>
      <c r="H14" s="113"/>
      <c r="I14" s="111" t="s">
        <v>278</v>
      </c>
      <c r="J14" s="113" t="s">
        <v>85</v>
      </c>
      <c r="K14" s="153" t="s">
        <v>86</v>
      </c>
    </row>
    <row r="15" ht="1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279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5" t="s">
        <v>280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281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/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5" t="s">
        <v>124</v>
      </c>
      <c r="B24" s="107"/>
      <c r="C24" s="121" t="s">
        <v>66</v>
      </c>
      <c r="D24" s="121" t="s">
        <v>67</v>
      </c>
      <c r="E24" s="104"/>
      <c r="F24" s="104"/>
      <c r="G24" s="104"/>
      <c r="H24" s="104"/>
      <c r="I24" s="104"/>
      <c r="J24" s="104"/>
      <c r="K24" s="151"/>
    </row>
    <row r="25" ht="15" spans="1:11">
      <c r="A25" s="134" t="s">
        <v>282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283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8" t="s">
        <v>284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spans="1:11">
      <c r="A29" s="138" t="s">
        <v>285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spans="1:11">
      <c r="A30" s="138" t="s">
        <v>286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9"/>
    </row>
    <row r="35" ht="23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287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1" customFormat="1" ht="18.75" customHeight="1" spans="1:11">
      <c r="A38" s="105" t="s">
        <v>288</v>
      </c>
      <c r="B38" s="107"/>
      <c r="C38" s="107"/>
      <c r="D38" s="104" t="s">
        <v>289</v>
      </c>
      <c r="E38" s="104"/>
      <c r="F38" s="145" t="s">
        <v>290</v>
      </c>
      <c r="G38" s="146"/>
      <c r="H38" s="107" t="s">
        <v>291</v>
      </c>
      <c r="I38" s="107"/>
      <c r="J38" s="107" t="s">
        <v>292</v>
      </c>
      <c r="K38" s="158"/>
    </row>
    <row r="39" ht="18.75" customHeight="1" spans="1:13">
      <c r="A39" s="105" t="s">
        <v>125</v>
      </c>
      <c r="B39" s="107" t="s">
        <v>293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137</v>
      </c>
      <c r="B42" s="147" t="s">
        <v>294</v>
      </c>
      <c r="C42" s="147"/>
      <c r="D42" s="111" t="s">
        <v>295</v>
      </c>
      <c r="E42" s="112"/>
      <c r="F42" s="111" t="s">
        <v>141</v>
      </c>
      <c r="G42" s="148">
        <v>45640</v>
      </c>
      <c r="H42" s="149" t="s">
        <v>142</v>
      </c>
      <c r="I42" s="149"/>
      <c r="J42" s="147" t="s">
        <v>296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zoomScale="80" zoomScaleNormal="80" workbookViewId="0">
      <selection activeCell="I23" sqref="I23"/>
    </sheetView>
  </sheetViews>
  <sheetFormatPr defaultColWidth="9" defaultRowHeight="26" customHeight="1"/>
  <cols>
    <col min="1" max="1" width="17.1666666666667" style="58" customWidth="1"/>
    <col min="2" max="9" width="9.33333333333333" style="58" customWidth="1"/>
    <col min="10" max="10" width="1.33333333333333" style="58" customWidth="1"/>
    <col min="11" max="11" width="15.3083333333333" style="58" customWidth="1"/>
    <col min="12" max="12" width="15.15" style="58" customWidth="1"/>
    <col min="13" max="13" width="16" style="58" customWidth="1"/>
    <col min="14" max="14" width="14.6833333333333" style="58" customWidth="1"/>
    <col min="15" max="15" width="14.625" style="58" customWidth="1"/>
    <col min="16" max="16" width="13.4333333333333" style="58" customWidth="1"/>
    <col min="17" max="16384" width="9" style="58"/>
  </cols>
  <sheetData>
    <row r="1" s="58" customFormat="1" ht="30" customHeight="1" spans="1:16">
      <c r="A1" s="60" t="s">
        <v>146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="59" customFormat="1" ht="25" customHeight="1" spans="1:17">
      <c r="A2" s="62" t="s">
        <v>62</v>
      </c>
      <c r="B2" s="63" t="s">
        <v>147</v>
      </c>
      <c r="C2" s="64" t="s">
        <v>246</v>
      </c>
      <c r="D2" s="64"/>
      <c r="E2" s="64"/>
      <c r="F2" s="65"/>
      <c r="G2" s="65"/>
      <c r="H2" s="65"/>
      <c r="I2" s="65"/>
      <c r="J2" s="76"/>
      <c r="K2" s="77" t="s">
        <v>57</v>
      </c>
      <c r="L2" s="78" t="s">
        <v>247</v>
      </c>
      <c r="M2" s="79"/>
      <c r="N2" s="79"/>
      <c r="O2" s="79"/>
      <c r="P2" s="79"/>
      <c r="Q2" s="79"/>
    </row>
    <row r="3" s="59" customFormat="1" ht="23" customHeight="1" spans="1:17">
      <c r="A3" s="66" t="s">
        <v>297</v>
      </c>
      <c r="B3" s="67" t="s">
        <v>110</v>
      </c>
      <c r="C3" s="67" t="s">
        <v>111</v>
      </c>
      <c r="D3" s="67" t="s">
        <v>112</v>
      </c>
      <c r="E3" s="67" t="s">
        <v>113</v>
      </c>
      <c r="F3" s="67" t="s">
        <v>114</v>
      </c>
      <c r="G3" s="67" t="s">
        <v>115</v>
      </c>
      <c r="H3" s="68" t="s">
        <v>298</v>
      </c>
      <c r="I3" s="80"/>
      <c r="J3" s="76"/>
      <c r="K3" s="81" t="s">
        <v>110</v>
      </c>
      <c r="L3" s="82" t="s">
        <v>111</v>
      </c>
      <c r="M3" s="82" t="s">
        <v>112</v>
      </c>
      <c r="N3" s="82" t="s">
        <v>113</v>
      </c>
      <c r="O3" s="82" t="s">
        <v>114</v>
      </c>
      <c r="P3" s="82" t="s">
        <v>115</v>
      </c>
      <c r="Q3" s="68" t="s">
        <v>298</v>
      </c>
    </row>
    <row r="4" s="59" customFormat="1" ht="23" customHeight="1" spans="1:17">
      <c r="A4" s="69" t="s">
        <v>299</v>
      </c>
      <c r="B4" s="67" t="s">
        <v>300</v>
      </c>
      <c r="C4" s="67" t="s">
        <v>301</v>
      </c>
      <c r="D4" s="68" t="s">
        <v>302</v>
      </c>
      <c r="E4" s="68" t="s">
        <v>303</v>
      </c>
      <c r="F4" s="68" t="s">
        <v>304</v>
      </c>
      <c r="G4" s="68" t="s">
        <v>305</v>
      </c>
      <c r="H4" s="68" t="s">
        <v>306</v>
      </c>
      <c r="I4" s="83"/>
      <c r="J4" s="76"/>
      <c r="K4" s="67" t="s">
        <v>300</v>
      </c>
      <c r="L4" s="67" t="s">
        <v>301</v>
      </c>
      <c r="M4" s="68" t="s">
        <v>302</v>
      </c>
      <c r="N4" s="68" t="s">
        <v>303</v>
      </c>
      <c r="O4" s="68" t="s">
        <v>304</v>
      </c>
      <c r="P4" s="68" t="s">
        <v>305</v>
      </c>
      <c r="Q4" s="68" t="s">
        <v>306</v>
      </c>
    </row>
    <row r="5" s="59" customFormat="1" ht="23" customHeight="1" spans="1:17">
      <c r="A5" s="70" t="s">
        <v>158</v>
      </c>
      <c r="B5" s="71">
        <f>C5-2</f>
        <v>60</v>
      </c>
      <c r="C5" s="72">
        <v>62</v>
      </c>
      <c r="D5" s="71">
        <f>C5+2</f>
        <v>64</v>
      </c>
      <c r="E5" s="71">
        <f>D5+2</f>
        <v>66</v>
      </c>
      <c r="F5" s="71">
        <f t="shared" ref="F5:H5" si="0">E5+1</f>
        <v>67</v>
      </c>
      <c r="G5" s="71">
        <f t="shared" si="0"/>
        <v>68</v>
      </c>
      <c r="H5" s="71">
        <f t="shared" si="0"/>
        <v>69</v>
      </c>
      <c r="I5" s="84"/>
      <c r="J5" s="76"/>
      <c r="K5" s="85" t="s">
        <v>307</v>
      </c>
      <c r="L5" s="85" t="s">
        <v>307</v>
      </c>
      <c r="M5" s="85" t="s">
        <v>308</v>
      </c>
      <c r="N5" s="85" t="s">
        <v>307</v>
      </c>
      <c r="O5" s="85" t="s">
        <v>309</v>
      </c>
      <c r="P5" s="85" t="s">
        <v>310</v>
      </c>
      <c r="Q5" s="86" t="s">
        <v>160</v>
      </c>
    </row>
    <row r="6" s="59" customFormat="1" ht="21" customHeight="1" spans="1:17">
      <c r="A6" s="70" t="s">
        <v>163</v>
      </c>
      <c r="B6" s="71">
        <f>C6-2</f>
        <v>59</v>
      </c>
      <c r="C6" s="72">
        <v>61</v>
      </c>
      <c r="D6" s="71">
        <f>C6+2</f>
        <v>63</v>
      </c>
      <c r="E6" s="71">
        <f>D6+2</f>
        <v>65</v>
      </c>
      <c r="F6" s="71">
        <f t="shared" ref="F6:H6" si="1">E6+1</f>
        <v>66</v>
      </c>
      <c r="G6" s="71">
        <f t="shared" si="1"/>
        <v>67</v>
      </c>
      <c r="H6" s="71">
        <f t="shared" si="1"/>
        <v>68</v>
      </c>
      <c r="I6" s="84"/>
      <c r="J6" s="76"/>
      <c r="K6" s="86" t="s">
        <v>160</v>
      </c>
      <c r="L6" s="85" t="s">
        <v>311</v>
      </c>
      <c r="M6" s="85" t="s">
        <v>164</v>
      </c>
      <c r="N6" s="85" t="s">
        <v>161</v>
      </c>
      <c r="O6" s="85" t="s">
        <v>165</v>
      </c>
      <c r="P6" s="85" t="s">
        <v>231</v>
      </c>
      <c r="Q6" s="85" t="s">
        <v>309</v>
      </c>
    </row>
    <row r="7" s="59" customFormat="1" ht="21" customHeight="1" spans="1:17">
      <c r="A7" s="70" t="s">
        <v>167</v>
      </c>
      <c r="B7" s="71">
        <f t="shared" ref="B7:B9" si="2">C7-4</f>
        <v>96</v>
      </c>
      <c r="C7" s="72">
        <v>100</v>
      </c>
      <c r="D7" s="71">
        <f t="shared" ref="D7:D9" si="3">C7+4</f>
        <v>104</v>
      </c>
      <c r="E7" s="71">
        <f>D7+4</f>
        <v>108</v>
      </c>
      <c r="F7" s="71">
        <f t="shared" ref="F7:H7" si="4">E7+6</f>
        <v>114</v>
      </c>
      <c r="G7" s="71">
        <f t="shared" si="4"/>
        <v>120</v>
      </c>
      <c r="H7" s="71">
        <f t="shared" si="4"/>
        <v>126</v>
      </c>
      <c r="I7" s="84"/>
      <c r="J7" s="76"/>
      <c r="K7" s="85" t="s">
        <v>312</v>
      </c>
      <c r="L7" s="85" t="s">
        <v>311</v>
      </c>
      <c r="M7" s="85" t="s">
        <v>164</v>
      </c>
      <c r="N7" s="85" t="s">
        <v>160</v>
      </c>
      <c r="O7" s="85" t="s">
        <v>312</v>
      </c>
      <c r="P7" s="85" t="s">
        <v>313</v>
      </c>
      <c r="Q7" s="85" t="s">
        <v>218</v>
      </c>
    </row>
    <row r="8" s="59" customFormat="1" ht="21" customHeight="1" spans="1:17">
      <c r="A8" s="70" t="s">
        <v>168</v>
      </c>
      <c r="B8" s="71">
        <f t="shared" si="2"/>
        <v>90</v>
      </c>
      <c r="C8" s="72">
        <v>94</v>
      </c>
      <c r="D8" s="71">
        <f t="shared" si="3"/>
        <v>98</v>
      </c>
      <c r="E8" s="71">
        <f>D8+5</f>
        <v>103</v>
      </c>
      <c r="F8" s="71">
        <f>E8+6</f>
        <v>109</v>
      </c>
      <c r="G8" s="71">
        <f>F8+7</f>
        <v>116</v>
      </c>
      <c r="H8" s="71">
        <f>G8+7</f>
        <v>123</v>
      </c>
      <c r="I8" s="84"/>
      <c r="J8" s="76"/>
      <c r="K8" s="85" t="s">
        <v>314</v>
      </c>
      <c r="L8" s="85" t="s">
        <v>231</v>
      </c>
      <c r="M8" s="85" t="s">
        <v>313</v>
      </c>
      <c r="N8" s="85" t="s">
        <v>315</v>
      </c>
      <c r="O8" s="85" t="s">
        <v>309</v>
      </c>
      <c r="P8" s="85" t="s">
        <v>183</v>
      </c>
      <c r="Q8" s="85" t="s">
        <v>314</v>
      </c>
    </row>
    <row r="9" s="59" customFormat="1" ht="16.5" spans="1:17">
      <c r="A9" s="70" t="s">
        <v>170</v>
      </c>
      <c r="B9" s="71">
        <f t="shared" si="2"/>
        <v>100</v>
      </c>
      <c r="C9" s="72">
        <v>104</v>
      </c>
      <c r="D9" s="71">
        <f t="shared" si="3"/>
        <v>108</v>
      </c>
      <c r="E9" s="71">
        <f>D9+5</f>
        <v>113</v>
      </c>
      <c r="F9" s="71">
        <f>E9+6</f>
        <v>119</v>
      </c>
      <c r="G9" s="71">
        <f>F9+7</f>
        <v>126</v>
      </c>
      <c r="H9" s="71">
        <f>G9+7</f>
        <v>133</v>
      </c>
      <c r="I9" s="84"/>
      <c r="J9" s="76"/>
      <c r="K9" s="85" t="s">
        <v>232</v>
      </c>
      <c r="L9" s="85" t="s">
        <v>313</v>
      </c>
      <c r="M9" s="85" t="s">
        <v>316</v>
      </c>
      <c r="N9" s="85" t="s">
        <v>218</v>
      </c>
      <c r="O9" s="85" t="s">
        <v>232</v>
      </c>
      <c r="P9" s="85" t="s">
        <v>313</v>
      </c>
      <c r="Q9" s="85" t="s">
        <v>218</v>
      </c>
    </row>
    <row r="10" s="59" customFormat="1" ht="21" customHeight="1" spans="1:17">
      <c r="A10" s="70" t="s">
        <v>171</v>
      </c>
      <c r="B10" s="71">
        <f>C10-1</f>
        <v>38</v>
      </c>
      <c r="C10" s="72">
        <v>39</v>
      </c>
      <c r="D10" s="71">
        <f>C10+1</f>
        <v>40</v>
      </c>
      <c r="E10" s="71">
        <f>D10+1</f>
        <v>41</v>
      </c>
      <c r="F10" s="71">
        <f t="shared" ref="F10:H10" si="5">E10+1.2</f>
        <v>42.2</v>
      </c>
      <c r="G10" s="71">
        <f t="shared" si="5"/>
        <v>43.4</v>
      </c>
      <c r="H10" s="71">
        <f t="shared" si="5"/>
        <v>44.6</v>
      </c>
      <c r="I10" s="84"/>
      <c r="J10" s="76"/>
      <c r="K10" s="85" t="s">
        <v>160</v>
      </c>
      <c r="L10" s="85" t="s">
        <v>307</v>
      </c>
      <c r="M10" s="85" t="s">
        <v>314</v>
      </c>
      <c r="N10" s="85" t="s">
        <v>183</v>
      </c>
      <c r="O10" s="85" t="s">
        <v>183</v>
      </c>
      <c r="P10" s="85" t="s">
        <v>233</v>
      </c>
      <c r="Q10" s="85" t="s">
        <v>310</v>
      </c>
    </row>
    <row r="11" s="59" customFormat="1" ht="21" customHeight="1" spans="1:17">
      <c r="A11" s="70" t="s">
        <v>184</v>
      </c>
      <c r="B11" s="71">
        <f>C11-1</f>
        <v>60.5</v>
      </c>
      <c r="C11" s="72">
        <v>61.5</v>
      </c>
      <c r="D11" s="71">
        <f>C11+1</f>
        <v>62.5</v>
      </c>
      <c r="E11" s="71">
        <f>D11+1</f>
        <v>63.5</v>
      </c>
      <c r="F11" s="71">
        <f t="shared" ref="F11:H11" si="6">E11+0.5</f>
        <v>64</v>
      </c>
      <c r="G11" s="71">
        <f t="shared" si="6"/>
        <v>64.5</v>
      </c>
      <c r="H11" s="71">
        <f t="shared" si="6"/>
        <v>65</v>
      </c>
      <c r="I11" s="84"/>
      <c r="J11" s="76"/>
      <c r="K11" s="86" t="s">
        <v>317</v>
      </c>
      <c r="L11" s="85" t="s">
        <v>318</v>
      </c>
      <c r="M11" s="85" t="s">
        <v>160</v>
      </c>
      <c r="N11" s="85" t="s">
        <v>180</v>
      </c>
      <c r="O11" s="85" t="s">
        <v>160</v>
      </c>
      <c r="P11" s="85" t="s">
        <v>314</v>
      </c>
      <c r="Q11" s="85" t="s">
        <v>160</v>
      </c>
    </row>
    <row r="12" s="59" customFormat="1" ht="21" customHeight="1" spans="1:17">
      <c r="A12" s="70" t="s">
        <v>319</v>
      </c>
      <c r="B12" s="71">
        <f>C12-0.7</f>
        <v>18.8</v>
      </c>
      <c r="C12" s="72">
        <v>19.5</v>
      </c>
      <c r="D12" s="71">
        <f>C12+0.7</f>
        <v>20.2</v>
      </c>
      <c r="E12" s="71">
        <f>D12+0.7</f>
        <v>20.9</v>
      </c>
      <c r="F12" s="71">
        <f t="shared" ref="F12:H12" si="7">E12+0.95</f>
        <v>21.85</v>
      </c>
      <c r="G12" s="71">
        <f t="shared" si="7"/>
        <v>22.8</v>
      </c>
      <c r="H12" s="71">
        <f t="shared" si="7"/>
        <v>23.75</v>
      </c>
      <c r="I12" s="84"/>
      <c r="J12" s="76"/>
      <c r="K12" s="86" t="s">
        <v>234</v>
      </c>
      <c r="L12" s="85" t="s">
        <v>183</v>
      </c>
      <c r="M12" s="85" t="s">
        <v>314</v>
      </c>
      <c r="N12" s="85" t="s">
        <v>314</v>
      </c>
      <c r="O12" s="85" t="s">
        <v>314</v>
      </c>
      <c r="P12" s="85" t="s">
        <v>307</v>
      </c>
      <c r="Q12" s="85" t="s">
        <v>310</v>
      </c>
    </row>
    <row r="13" s="59" customFormat="1" ht="21" customHeight="1" spans="1:17">
      <c r="A13" s="70" t="s">
        <v>186</v>
      </c>
      <c r="B13" s="71">
        <f>C13-0.6</f>
        <v>15.9</v>
      </c>
      <c r="C13" s="72">
        <v>16.5</v>
      </c>
      <c r="D13" s="71">
        <f>C13+0.6</f>
        <v>17.1</v>
      </c>
      <c r="E13" s="71">
        <f>D13+0.6</f>
        <v>17.7</v>
      </c>
      <c r="F13" s="73">
        <f t="shared" ref="F13:H13" si="8">E13+0.95</f>
        <v>18.65</v>
      </c>
      <c r="G13" s="73">
        <f t="shared" si="8"/>
        <v>19.6</v>
      </c>
      <c r="H13" s="73">
        <f t="shared" si="8"/>
        <v>20.55</v>
      </c>
      <c r="I13" s="84"/>
      <c r="J13" s="76"/>
      <c r="K13" s="85" t="s">
        <v>233</v>
      </c>
      <c r="L13" s="85" t="s">
        <v>160</v>
      </c>
      <c r="M13" s="85" t="s">
        <v>315</v>
      </c>
      <c r="N13" s="85" t="s">
        <v>310</v>
      </c>
      <c r="O13" s="85" t="s">
        <v>314</v>
      </c>
      <c r="P13" s="85" t="s">
        <v>307</v>
      </c>
      <c r="Q13" s="85" t="s">
        <v>183</v>
      </c>
    </row>
    <row r="14" s="59" customFormat="1" ht="21" customHeight="1" spans="1:17">
      <c r="A14" s="70" t="s">
        <v>320</v>
      </c>
      <c r="B14" s="71">
        <f>C14-0.4</f>
        <v>12.6</v>
      </c>
      <c r="C14" s="72">
        <v>13</v>
      </c>
      <c r="D14" s="71">
        <f>C14+0.4</f>
        <v>13.4</v>
      </c>
      <c r="E14" s="71">
        <f>D14+0.4</f>
        <v>13.8</v>
      </c>
      <c r="F14" s="71">
        <f t="shared" ref="F14:H14" si="9">E14+0.6</f>
        <v>14.4</v>
      </c>
      <c r="G14" s="71">
        <f t="shared" si="9"/>
        <v>15</v>
      </c>
      <c r="H14" s="71">
        <f t="shared" si="9"/>
        <v>15.6</v>
      </c>
      <c r="I14" s="84"/>
      <c r="J14" s="76"/>
      <c r="K14" s="86" t="s">
        <v>160</v>
      </c>
      <c r="L14" s="85" t="s">
        <v>160</v>
      </c>
      <c r="M14" s="85" t="s">
        <v>183</v>
      </c>
      <c r="N14" s="85" t="s">
        <v>307</v>
      </c>
      <c r="O14" s="85" t="s">
        <v>310</v>
      </c>
      <c r="P14" s="85" t="s">
        <v>314</v>
      </c>
      <c r="Q14" s="85" t="s">
        <v>307</v>
      </c>
    </row>
    <row r="15" s="59" customFormat="1" ht="21" customHeight="1" spans="1:17">
      <c r="A15" s="70" t="s">
        <v>321</v>
      </c>
      <c r="B15" s="71">
        <f>C15-0.4</f>
        <v>9.1</v>
      </c>
      <c r="C15" s="72">
        <v>9.5</v>
      </c>
      <c r="D15" s="71">
        <f>C15+0.4</f>
        <v>9.9</v>
      </c>
      <c r="E15" s="71">
        <f>D15+0.4</f>
        <v>10.3</v>
      </c>
      <c r="F15" s="71">
        <f t="shared" ref="F15:H15" si="10">E15+0.6</f>
        <v>10.9</v>
      </c>
      <c r="G15" s="71">
        <f t="shared" si="10"/>
        <v>11.5</v>
      </c>
      <c r="H15" s="71">
        <f t="shared" si="10"/>
        <v>12.1</v>
      </c>
      <c r="I15" s="84"/>
      <c r="J15" s="76"/>
      <c r="K15" s="86" t="s">
        <v>234</v>
      </c>
      <c r="L15" s="85" t="s">
        <v>314</v>
      </c>
      <c r="M15" s="85" t="s">
        <v>160</v>
      </c>
      <c r="N15" s="85" t="s">
        <v>160</v>
      </c>
      <c r="O15" s="85" t="s">
        <v>310</v>
      </c>
      <c r="P15" s="85" t="s">
        <v>311</v>
      </c>
      <c r="Q15" s="85" t="s">
        <v>160</v>
      </c>
    </row>
    <row r="16" s="59" customFormat="1" ht="21" customHeight="1" spans="1:17">
      <c r="A16" s="70" t="s">
        <v>177</v>
      </c>
      <c r="B16" s="74">
        <f>C16</f>
        <v>6.5</v>
      </c>
      <c r="C16" s="72">
        <v>6.5</v>
      </c>
      <c r="D16" s="74">
        <f t="shared" ref="D16:H16" si="11">C16</f>
        <v>6.5</v>
      </c>
      <c r="E16" s="74">
        <f t="shared" si="11"/>
        <v>6.5</v>
      </c>
      <c r="F16" s="74">
        <f t="shared" si="11"/>
        <v>6.5</v>
      </c>
      <c r="G16" s="74">
        <f t="shared" si="11"/>
        <v>6.5</v>
      </c>
      <c r="H16" s="74">
        <f t="shared" si="11"/>
        <v>6.5</v>
      </c>
      <c r="I16" s="84"/>
      <c r="J16" s="76"/>
      <c r="K16" s="86" t="s">
        <v>160</v>
      </c>
      <c r="L16" s="85" t="s">
        <v>160</v>
      </c>
      <c r="M16" s="86" t="s">
        <v>160</v>
      </c>
      <c r="N16" s="86" t="s">
        <v>160</v>
      </c>
      <c r="O16" s="86" t="s">
        <v>160</v>
      </c>
      <c r="P16" s="85" t="s">
        <v>160</v>
      </c>
      <c r="Q16" s="85" t="s">
        <v>180</v>
      </c>
    </row>
    <row r="17" s="59" customFormat="1" ht="21" customHeight="1" spans="1:17">
      <c r="A17" s="70" t="s">
        <v>322</v>
      </c>
      <c r="B17" s="71">
        <f t="shared" ref="B17:B19" si="12">C17-1</f>
        <v>45</v>
      </c>
      <c r="C17" s="72">
        <v>46</v>
      </c>
      <c r="D17" s="71">
        <f>C17+1</f>
        <v>47</v>
      </c>
      <c r="E17" s="71">
        <f>D17+1</f>
        <v>48</v>
      </c>
      <c r="F17" s="71">
        <f t="shared" ref="F17:H17" si="13">E17+1.5</f>
        <v>49.5</v>
      </c>
      <c r="G17" s="71">
        <f t="shared" si="13"/>
        <v>51</v>
      </c>
      <c r="H17" s="71">
        <f t="shared" si="13"/>
        <v>52.5</v>
      </c>
      <c r="I17" s="84"/>
      <c r="J17" s="76"/>
      <c r="K17" s="85" t="s">
        <v>307</v>
      </c>
      <c r="L17" s="85" t="s">
        <v>183</v>
      </c>
      <c r="M17" s="85" t="s">
        <v>183</v>
      </c>
      <c r="N17" s="85" t="s">
        <v>323</v>
      </c>
      <c r="O17" s="85" t="s">
        <v>324</v>
      </c>
      <c r="P17" s="85" t="s">
        <v>314</v>
      </c>
      <c r="Q17" s="85" t="s">
        <v>314</v>
      </c>
    </row>
    <row r="18" s="59" customFormat="1" ht="21" customHeight="1" spans="1:17">
      <c r="A18" s="70" t="s">
        <v>181</v>
      </c>
      <c r="B18" s="71">
        <f t="shared" si="12"/>
        <v>47</v>
      </c>
      <c r="C18" s="72">
        <v>48</v>
      </c>
      <c r="D18" s="71">
        <f>C18+1</f>
        <v>49</v>
      </c>
      <c r="E18" s="71">
        <f>D18+1</f>
        <v>50</v>
      </c>
      <c r="F18" s="71">
        <f t="shared" ref="F18:H18" si="14">E18+1.5</f>
        <v>51.5</v>
      </c>
      <c r="G18" s="71">
        <f t="shared" si="14"/>
        <v>53</v>
      </c>
      <c r="H18" s="71">
        <f t="shared" si="14"/>
        <v>54.5</v>
      </c>
      <c r="I18" s="84"/>
      <c r="J18" s="76"/>
      <c r="K18" s="85" t="s">
        <v>182</v>
      </c>
      <c r="L18" s="85" t="s">
        <v>314</v>
      </c>
      <c r="M18" s="85" t="s">
        <v>314</v>
      </c>
      <c r="N18" s="85" t="s">
        <v>183</v>
      </c>
      <c r="O18" s="85" t="s">
        <v>307</v>
      </c>
      <c r="P18" s="86" t="s">
        <v>160</v>
      </c>
      <c r="Q18" s="86" t="s">
        <v>160</v>
      </c>
    </row>
    <row r="19" s="59" customFormat="1" ht="21" customHeight="1" spans="1:17">
      <c r="A19" s="70" t="s">
        <v>325</v>
      </c>
      <c r="B19" s="71">
        <f t="shared" si="12"/>
        <v>16</v>
      </c>
      <c r="C19" s="72">
        <v>17</v>
      </c>
      <c r="D19" s="71">
        <f t="shared" ref="D19:G19" si="15">C19</f>
        <v>17</v>
      </c>
      <c r="E19" s="71">
        <f>C19+1.5</f>
        <v>18.5</v>
      </c>
      <c r="F19" s="71">
        <f t="shared" si="15"/>
        <v>18.5</v>
      </c>
      <c r="G19" s="71">
        <f t="shared" si="15"/>
        <v>18.5</v>
      </c>
      <c r="H19" s="75">
        <f>G19+1</f>
        <v>19.5</v>
      </c>
      <c r="I19" s="84"/>
      <c r="J19" s="76"/>
      <c r="K19" s="86" t="s">
        <v>160</v>
      </c>
      <c r="L19" s="86" t="s">
        <v>160</v>
      </c>
      <c r="M19" s="86" t="s">
        <v>160</v>
      </c>
      <c r="N19" s="86" t="s">
        <v>160</v>
      </c>
      <c r="O19" s="86" t="s">
        <v>160</v>
      </c>
      <c r="P19" s="86" t="s">
        <v>160</v>
      </c>
      <c r="Q19" s="86" t="s">
        <v>160</v>
      </c>
    </row>
    <row r="20" customHeight="1" spans="9:16">
      <c r="I20" s="87"/>
      <c r="K20" s="87"/>
      <c r="L20" s="87"/>
      <c r="M20" s="87"/>
      <c r="N20" s="87"/>
      <c r="O20" s="87"/>
      <c r="P20" s="87"/>
    </row>
    <row r="21" customHeight="1" spans="9:16">
      <c r="I21" s="87"/>
      <c r="K21" s="88" t="s">
        <v>326</v>
      </c>
      <c r="L21" s="89"/>
      <c r="M21" s="88" t="s">
        <v>327</v>
      </c>
      <c r="N21" s="88"/>
      <c r="O21" s="88" t="s">
        <v>197</v>
      </c>
      <c r="P21" s="58" t="s">
        <v>296</v>
      </c>
    </row>
    <row r="22" customHeight="1" spans="9:9">
      <c r="I22" s="87"/>
    </row>
  </sheetData>
  <mergeCells count="4">
    <mergeCell ref="A1:P1"/>
    <mergeCell ref="C2:E2"/>
    <mergeCell ref="L2:Q2"/>
    <mergeCell ref="J2:J19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B4" sqref="B4:E4"/>
    </sheetView>
  </sheetViews>
  <sheetFormatPr defaultColWidth="9" defaultRowHeight="14.25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335</v>
      </c>
      <c r="H2" s="5" t="s">
        <v>336</v>
      </c>
      <c r="I2" s="4" t="s">
        <v>337</v>
      </c>
      <c r="J2" s="4" t="s">
        <v>338</v>
      </c>
      <c r="K2" s="4" t="s">
        <v>339</v>
      </c>
      <c r="L2" s="4" t="s">
        <v>340</v>
      </c>
      <c r="M2" s="4" t="s">
        <v>341</v>
      </c>
      <c r="N2" s="5" t="s">
        <v>342</v>
      </c>
      <c r="O2" s="5" t="s">
        <v>343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344</v>
      </c>
      <c r="J3" s="4" t="s">
        <v>344</v>
      </c>
      <c r="K3" s="4" t="s">
        <v>344</v>
      </c>
      <c r="L3" s="4" t="s">
        <v>344</v>
      </c>
      <c r="M3" s="4" t="s">
        <v>344</v>
      </c>
      <c r="N3" s="7"/>
      <c r="O3" s="7"/>
    </row>
    <row r="4" spans="1:15">
      <c r="A4" s="9">
        <v>1</v>
      </c>
      <c r="B4" s="10" t="s">
        <v>345</v>
      </c>
      <c r="C4" s="393" t="s">
        <v>346</v>
      </c>
      <c r="D4" s="394" t="s">
        <v>347</v>
      </c>
      <c r="E4" s="11" t="s">
        <v>244</v>
      </c>
      <c r="F4" s="10"/>
      <c r="G4" s="10" t="s">
        <v>66</v>
      </c>
      <c r="H4" s="10"/>
      <c r="I4" s="10">
        <v>3</v>
      </c>
      <c r="J4" s="10"/>
      <c r="K4" s="10">
        <v>1</v>
      </c>
      <c r="L4" s="10"/>
      <c r="M4" s="10">
        <v>2</v>
      </c>
      <c r="N4" s="10">
        <f>SUM(I4:M4)</f>
        <v>6</v>
      </c>
      <c r="O4" s="10" t="s">
        <v>348</v>
      </c>
    </row>
    <row r="5" spans="1:15">
      <c r="A5" s="9">
        <v>2</v>
      </c>
      <c r="B5" s="10" t="s">
        <v>345</v>
      </c>
      <c r="C5" s="393" t="s">
        <v>346</v>
      </c>
      <c r="D5" s="394" t="s">
        <v>347</v>
      </c>
      <c r="E5" s="11" t="s">
        <v>244</v>
      </c>
      <c r="F5" s="10"/>
      <c r="G5" s="10" t="s">
        <v>66</v>
      </c>
      <c r="H5" s="10"/>
      <c r="I5" s="10">
        <v>2</v>
      </c>
      <c r="J5" s="10"/>
      <c r="K5" s="10"/>
      <c r="L5" s="10">
        <v>1</v>
      </c>
      <c r="M5" s="10"/>
      <c r="N5" s="10">
        <f>SUM(I5:M5)</f>
        <v>3</v>
      </c>
      <c r="O5" s="10" t="s">
        <v>348</v>
      </c>
    </row>
    <row r="6" spans="1:15">
      <c r="A6" s="9">
        <v>3</v>
      </c>
      <c r="B6" s="10" t="s">
        <v>345</v>
      </c>
      <c r="C6" s="393" t="s">
        <v>346</v>
      </c>
      <c r="D6" s="394" t="s">
        <v>347</v>
      </c>
      <c r="E6" s="11" t="s">
        <v>244</v>
      </c>
      <c r="F6" s="10"/>
      <c r="G6" s="10" t="s">
        <v>66</v>
      </c>
      <c r="H6" s="10"/>
      <c r="I6" s="10">
        <v>3</v>
      </c>
      <c r="J6" s="10"/>
      <c r="K6" s="10"/>
      <c r="L6" s="10"/>
      <c r="M6" s="10">
        <v>1</v>
      </c>
      <c r="N6" s="10">
        <f>SUM(I6:M6)</f>
        <v>4</v>
      </c>
      <c r="O6" s="10" t="s">
        <v>348</v>
      </c>
    </row>
    <row r="7" spans="1:15">
      <c r="A7" s="57"/>
      <c r="B7" s="50"/>
      <c r="C7" s="51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57"/>
      <c r="B8" s="50"/>
      <c r="C8" s="51"/>
      <c r="D8" s="11"/>
      <c r="E8" s="11"/>
      <c r="F8" s="10"/>
      <c r="G8" s="45"/>
      <c r="H8" s="9"/>
      <c r="I8" s="10"/>
      <c r="J8" s="10"/>
      <c r="K8" s="10"/>
      <c r="L8" s="10"/>
      <c r="M8" s="9"/>
      <c r="N8" s="10"/>
      <c r="O8" s="10"/>
    </row>
    <row r="9" spans="1:15">
      <c r="A9" s="57"/>
      <c r="B9" s="50"/>
      <c r="C9" s="51"/>
      <c r="D9" s="11"/>
      <c r="E9" s="11"/>
      <c r="F9" s="10"/>
      <c r="G9" s="45"/>
      <c r="H9" s="9"/>
      <c r="I9" s="10"/>
      <c r="J9" s="10"/>
      <c r="K9" s="10"/>
      <c r="L9" s="10"/>
      <c r="M9" s="9"/>
      <c r="N9" s="10"/>
      <c r="O9" s="10"/>
    </row>
    <row r="10" spans="1:15">
      <c r="A10" s="57"/>
      <c r="B10" s="10"/>
      <c r="C10" s="51"/>
      <c r="D10" s="11"/>
      <c r="E10" s="11"/>
      <c r="F10" s="10"/>
      <c r="G10" s="45"/>
      <c r="H10" s="9"/>
      <c r="I10" s="10"/>
      <c r="J10" s="10"/>
      <c r="K10" s="10"/>
      <c r="L10" s="10"/>
      <c r="M10" s="10"/>
      <c r="N10" s="10"/>
      <c r="O10" s="10"/>
    </row>
    <row r="11" spans="1:15">
      <c r="A11" s="57"/>
      <c r="B11" s="10"/>
      <c r="C11" s="51"/>
      <c r="D11" s="11"/>
      <c r="E11" s="11"/>
      <c r="F11" s="10"/>
      <c r="G11" s="45"/>
      <c r="H11" s="9"/>
      <c r="I11" s="10"/>
      <c r="J11" s="10"/>
      <c r="K11" s="10"/>
      <c r="L11" s="10"/>
      <c r="M11" s="10"/>
      <c r="N11" s="10"/>
      <c r="O11" s="10"/>
    </row>
    <row r="12" customFormat="1" spans="1:15">
      <c r="A12" s="57"/>
      <c r="B12" s="10"/>
      <c r="C12" s="51"/>
      <c r="D12" s="10"/>
      <c r="E12" s="11"/>
      <c r="F12" s="10"/>
      <c r="G12" s="45"/>
      <c r="H12" s="9"/>
      <c r="I12" s="10"/>
      <c r="J12" s="10"/>
      <c r="K12" s="10"/>
      <c r="L12" s="10"/>
      <c r="M12" s="10"/>
      <c r="N12" s="10"/>
      <c r="O12" s="10"/>
    </row>
    <row r="13" customFormat="1" spans="1:15">
      <c r="A13" s="57"/>
      <c r="B13" s="10"/>
      <c r="C13" s="51"/>
      <c r="D13" s="10"/>
      <c r="E13" s="11"/>
      <c r="F13" s="10"/>
      <c r="G13" s="45"/>
      <c r="H13" s="9"/>
      <c r="I13" s="10"/>
      <c r="J13" s="10"/>
      <c r="K13" s="10"/>
      <c r="L13" s="10"/>
      <c r="M13" s="10"/>
      <c r="N13" s="10"/>
      <c r="O13" s="10"/>
    </row>
    <row r="14" customFormat="1" spans="1:15">
      <c r="A14" s="57"/>
      <c r="B14" s="10"/>
      <c r="C14" s="51"/>
      <c r="D14" s="11"/>
      <c r="E14" s="11"/>
      <c r="F14" s="10"/>
      <c r="G14" s="45"/>
      <c r="H14" s="9"/>
      <c r="I14" s="10"/>
      <c r="J14" s="10"/>
      <c r="K14" s="10"/>
      <c r="L14" s="10"/>
      <c r="M14" s="10"/>
      <c r="N14" s="10"/>
      <c r="O14" s="10"/>
    </row>
    <row r="15" customFormat="1" spans="1:15">
      <c r="A15" s="57"/>
      <c r="B15" s="10"/>
      <c r="C15" s="11"/>
      <c r="D15" s="11"/>
      <c r="E15" s="11"/>
      <c r="F15" s="10"/>
      <c r="G15" s="45"/>
      <c r="H15" s="9"/>
      <c r="I15" s="10"/>
      <c r="J15" s="10"/>
      <c r="K15" s="10"/>
      <c r="L15" s="10"/>
      <c r="M15" s="10"/>
      <c r="N15" s="10"/>
      <c r="O15" s="10"/>
    </row>
    <row r="16" customFormat="1" spans="1:15">
      <c r="A16" s="57"/>
      <c r="B16" s="10"/>
      <c r="C16" s="51"/>
      <c r="D16" s="11"/>
      <c r="E16" s="11"/>
      <c r="F16" s="10"/>
      <c r="G16" s="45"/>
      <c r="H16" s="9"/>
      <c r="I16" s="10"/>
      <c r="J16" s="10"/>
      <c r="K16" s="10"/>
      <c r="L16" s="10"/>
      <c r="M16" s="10"/>
      <c r="N16" s="10"/>
      <c r="O16" s="10"/>
    </row>
    <row r="17" customFormat="1" spans="1:15">
      <c r="A17" s="57"/>
      <c r="B17" s="10"/>
      <c r="C17" s="51"/>
      <c r="D17" s="11"/>
      <c r="E17" s="11"/>
      <c r="F17" s="10"/>
      <c r="G17" s="45"/>
      <c r="H17" s="9"/>
      <c r="I17" s="10"/>
      <c r="J17" s="10"/>
      <c r="K17" s="10"/>
      <c r="L17" s="10"/>
      <c r="M17" s="10"/>
      <c r="N17" s="10"/>
      <c r="O17" s="10"/>
    </row>
    <row r="18" customFormat="1" spans="1:15">
      <c r="A18" s="57"/>
      <c r="B18" s="10"/>
      <c r="C18" s="51"/>
      <c r="D18" s="11"/>
      <c r="E18" s="11"/>
      <c r="F18" s="10"/>
      <c r="G18" s="45"/>
      <c r="H18" s="9"/>
      <c r="I18" s="10"/>
      <c r="J18" s="10"/>
      <c r="K18" s="10"/>
      <c r="L18" s="10"/>
      <c r="M18" s="10"/>
      <c r="N18" s="10"/>
      <c r="O18" s="10"/>
    </row>
    <row r="19" customFormat="1" spans="1:15">
      <c r="A19" s="57"/>
      <c r="B19" s="10"/>
      <c r="C19" s="51"/>
      <c r="D19" s="11"/>
      <c r="E19" s="11"/>
      <c r="F19" s="10"/>
      <c r="G19" s="45"/>
      <c r="H19" s="9"/>
      <c r="I19" s="10"/>
      <c r="J19" s="10"/>
      <c r="K19" s="10"/>
      <c r="L19" s="10"/>
      <c r="M19" s="10"/>
      <c r="N19" s="10"/>
      <c r="O19" s="10"/>
    </row>
    <row r="20" customFormat="1" spans="1:15">
      <c r="A20" s="57"/>
      <c r="B20" s="10"/>
      <c r="C20" s="51"/>
      <c r="D20" s="10"/>
      <c r="E20" s="11"/>
      <c r="F20" s="10"/>
      <c r="G20" s="45"/>
      <c r="H20" s="9"/>
      <c r="I20" s="10"/>
      <c r="J20" s="10"/>
      <c r="K20" s="10"/>
      <c r="L20" s="10"/>
      <c r="M20" s="10"/>
      <c r="N20" s="10"/>
      <c r="O20" s="10"/>
    </row>
    <row r="21" s="2" customFormat="1" ht="18.75" spans="1:15">
      <c r="A21" s="14" t="s">
        <v>349</v>
      </c>
      <c r="B21" s="15"/>
      <c r="C21" s="15"/>
      <c r="D21" s="16"/>
      <c r="E21" s="17"/>
      <c r="F21" s="31"/>
      <c r="G21" s="31"/>
      <c r="H21" s="31"/>
      <c r="I21" s="24"/>
      <c r="J21" s="14" t="s">
        <v>350</v>
      </c>
      <c r="K21" s="15"/>
      <c r="L21" s="15"/>
      <c r="M21" s="16"/>
      <c r="N21" s="15"/>
      <c r="O21" s="22"/>
    </row>
    <row r="22" ht="16.5" spans="1:15">
      <c r="A22" s="18" t="s">
        <v>351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2024-12-14T08:49:09Z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