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<sst xmlns="http://schemas.openxmlformats.org/spreadsheetml/2006/main" count="822" uniqueCount="343">
  <si>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</si>
  <si>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</si>
  <si>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</si>
  <si>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</si>
  <si>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</si>
  <si>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</si>
  <si>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</si>
  <si>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</si>
  <si>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</si>
  <si>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</si>
  <si>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</si>
  <si>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</si>
  <si>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</si>
  <si>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</si>
  <si>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</si>
  <si>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</si>
  <si>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</si>
  <si>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</si>
  <si>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</si>
  <si>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</si>
  <si>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</si>
  <si>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</si>
  <si>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</si>
  <si>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</si>
  <si>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</si>
  <si>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</si>
  <si>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</si>
  <si>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</si>
  <si>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</si>
  <si>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</si>
  <si>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</si>
  <si>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</si>
  <si>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</si>
  <si>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</si>
  <si>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</si>
  <si>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</si>
  <si>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</si>
  <si>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</si>
  <si>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</si>
  <si>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</si>
  <si>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</si>
  <si>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</si>
  <si>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</si>
  <si>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</si>
  <si>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</si>
  <si>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</si>
  <si>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</si>
  <si>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</si>
  <si>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</si>
  <si>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</si>
  <si>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</si>
  <si>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</si>
  <si>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</si>
  <si>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</si>
  <si>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</si>
  <si>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</si>
  <si>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</si>
  <si>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</si>
  <si>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</si>
  <si>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</si>
  <si>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</si>
  <si>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</si>
  <si>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QAUUAN85539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</si>
  <si>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</si>
  <si>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</si>
  <si>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</si>
  <si>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</si>
  <si>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</si>
  <si>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</si>
  <si>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</si>
  <si>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</si>
  <si>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</si>
  <si>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</si>
  <si>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</si>
  <si>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</si>
  <si>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</si>
  <si>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</si>
  <si>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</si>
  <si>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</si>
  <si>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</si>
  <si>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</si>
  <si>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</si>
  <si>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</si>
  <si>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</si>
  <si>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</si>
  <si>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</si>
  <si>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</si>
  <si>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</si>
  <si>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</si>
  <si>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</si>
  <si>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</si>
  <si>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</si>
  <si>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</si>
  <si>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</si>
  <si>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</si>
  <si>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</si>
  <si>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</si>
  <si>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</si>
  <si>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</si>
  <si>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</si>
  <si>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</si>
  <si>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</si>
  <si>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</si>
  <si>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</si>
  <si>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</si>
  <si>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</si>
  <si>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</si>
  <si>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</si>
  <si>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</si>
  <si>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</si>
  <si>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</si>
  <si>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</si>
  <si>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</si>
  <si>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</si>
  <si>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黑色150码5件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</si>
  <si>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</si>
  <si>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</si>
  <si>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</si>
  <si>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</si>
  <si>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</si>
  <si>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1、帽织带起皱，不平服</t>
  </si>
  <si>
    <t>2、鼠袋歪斜，间线有宽窄，袖口骨位未对齐，袖口容位不均匀</t>
  </si>
  <si>
    <t>3、脚口冚线有宽窄，线头没有清理干净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</si>
  <si>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</si>
  <si>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</si>
  <si>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</si>
  <si>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</si>
  <si>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</si>
  <si>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</si>
  <si>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</si>
  <si>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</si>
  <si>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</si>
  <si>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</si>
  <si>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</si>
  <si>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</si>
  <si>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</si>
  <si>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</si>
  <si>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</si>
  <si>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</si>
  <si>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</si>
  <si>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</si>
  <si>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</si>
  <si>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</si>
  <si>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</si>
  <si>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</si>
  <si>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</si>
  <si>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</si>
  <si>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</si>
  <si>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t>黑色</t>
  </si>
  <si>
    <t>洗前</t>
  </si>
  <si>
    <t>洗后</t>
  </si>
  <si>
    <t>后中长</t>
  </si>
  <si>
    <t>+1</t>
  </si>
  <si>
    <t>+1.5</t>
  </si>
  <si>
    <t>胸围</t>
  </si>
  <si>
    <t>+2</t>
  </si>
  <si>
    <t>+4</t>
  </si>
  <si>
    <t>摆围(拉量)</t>
  </si>
  <si>
    <t>+0</t>
  </si>
  <si>
    <t>摆围(平量)</t>
  </si>
  <si>
    <t>肩宽</t>
  </si>
  <si>
    <t>后中袖长</t>
  </si>
  <si>
    <t>+0.5</t>
  </si>
  <si>
    <t>+1.3</t>
  </si>
  <si>
    <t>袖肥/2</t>
  </si>
  <si>
    <t>袖肘围/2</t>
  </si>
  <si>
    <t>+0.3</t>
  </si>
  <si>
    <t>袖口围/2（拉量）</t>
  </si>
  <si>
    <t>袖口围/2（平量）</t>
  </si>
  <si>
    <t>帽高</t>
  </si>
  <si>
    <t>帽宽</t>
  </si>
  <si>
    <t>大货首件</t>
  </si>
  <si>
    <t>领宽</t>
  </si>
  <si>
    <t>领深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</si>
  <si>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</si>
  <si>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</si>
  <si>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</si>
  <si>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</si>
  <si>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</si>
  <si>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</si>
  <si>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</si>
  <si>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</si>
  <si>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</si>
  <si>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</si>
  <si>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</si>
  <si>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</si>
  <si>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</si>
  <si>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</si>
  <si>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</si>
  <si>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</si>
  <si>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</si>
  <si>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165/84</t>
  </si>
  <si>
    <t>摆围</t>
  </si>
  <si>
    <t>下领围</t>
  </si>
  <si>
    <t>肩点袖长(短袖）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</si>
  <si>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</si>
  <si>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领高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</si>
  <si>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</si>
  <si>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</si>
  <si>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</si>
  <si>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</si>
  <si>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</si>
  <si>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</si>
  <si>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</si>
  <si>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</si>
  <si>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</si>
  <si>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</si>
  <si>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</si>
  <si>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</si>
  <si>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</si>
  <si>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</si>
  <si>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</si>
  <si>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</si>
  <si>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</si>
  <si>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</si>
  <si>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</si>
  <si>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</si>
  <si>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</si>
  <si>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</si>
  <si>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</si>
  <si>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</si>
  <si>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</si>
  <si>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</si>
  <si>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</si>
  <si>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</si>
  <si>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</si>
  <si>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</si>
  <si>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</si>
  <si>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</si>
  <si>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</si>
  <si>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</si>
  <si>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</si>
  <si>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</si>
  <si>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</si>
  <si>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</si>
  <si>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1、前中拉链不顺直，三角左右不对称</t>
  </si>
  <si>
    <t>2、下脚转角位不够方正</t>
  </si>
  <si>
    <t>3、烫工不良，侧缝骨位藏止口</t>
  </si>
  <si>
    <t>4、线头没有清理干净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</si>
  <si>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</si>
  <si>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</si>
  <si>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</si>
  <si>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</si>
  <si>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</si>
  <si>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</si>
  <si>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</si>
  <si>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走货1390件，抽查125件，发现4件不良品，已按照以上提出的问题点改正，可以出货</t>
  </si>
  <si>
    <t>服装QC部门</t>
  </si>
  <si>
    <t>检验人</t>
  </si>
  <si>
    <t>+1.2</t>
  </si>
  <si>
    <t>+0.6</t>
  </si>
  <si>
    <t>+0.8</t>
  </si>
  <si>
    <t>+1.4</t>
  </si>
  <si>
    <t>+0.7</t>
  </si>
  <si>
    <t>+0.4</t>
  </si>
  <si>
    <t>-0.5</t>
  </si>
  <si>
    <t>+0.2</t>
  </si>
  <si>
    <t>-0.4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</si>
  <si>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</si>
  <si>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</si>
  <si>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</si>
  <si>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</si>
  <si>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</si>
  <si>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</si>
  <si>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</si>
  <si>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</si>
  <si>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</si>
  <si>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</si>
  <si>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</si>
  <si>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</si>
  <si>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</si>
  <si>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</si>
  <si>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</si>
  <si>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</si>
  <si>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</si>
  <si>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2409Y0405</t>
  </si>
  <si>
    <t>暖绒弹力双面</t>
  </si>
  <si>
    <t>红色</t>
  </si>
  <si>
    <t>三迈</t>
  </si>
  <si>
    <t>2409Y0404</t>
  </si>
  <si>
    <t>制表时间：2024/11/10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</si>
  <si>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</si>
  <si>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</si>
  <si>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</si>
  <si>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</si>
  <si>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</si>
  <si>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</si>
  <si>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</si>
  <si>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</si>
  <si>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</si>
  <si>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</si>
  <si>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</si>
  <si>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</si>
  <si>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</si>
  <si>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</si>
  <si>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</si>
  <si>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</si>
  <si>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</si>
  <si>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</si>
  <si>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</si>
  <si>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</si>
  <si>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</si>
  <si>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</si>
  <si>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</si>
  <si>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</si>
  <si>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</si>
  <si>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</si>
  <si>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</si>
  <si>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</si>
  <si>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</si>
  <si>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</si>
  <si>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</si>
  <si>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制表时间：2024/10/30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</si>
  <si>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</si>
  <si>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</si>
  <si>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</si>
  <si>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</si>
  <si>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</si>
  <si>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</si>
  <si>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</si>
  <si>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</si>
  <si>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</si>
  <si>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</si>
  <si>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</si>
  <si>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</si>
  <si>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</si>
  <si>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</si>
  <si>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</si>
  <si>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</si>
  <si>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左袖+前后幅</t>
  </si>
  <si>
    <t>左袖绣花</t>
  </si>
  <si>
    <t>无脱落开裂</t>
  </si>
  <si>
    <t>前后幅发泡印花</t>
  </si>
  <si>
    <t>制表时间：11/20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</si>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</sst>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b/>
      <sz val="12"/>
      <name val="宋体"/>
      <charset val="0"/>
    </font>
    <font>
      <sz val="11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8" borderId="75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0" borderId="7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8" applyNumberFormat="0" applyAlignment="0" applyProtection="0">
      <alignment vertical="center"/>
    </xf>
    <xf numFmtId="0" fontId="59" fillId="10" borderId="79" applyNumberFormat="0" applyAlignment="0" applyProtection="0">
      <alignment vertical="center"/>
    </xf>
    <xf numFmtId="0" fontId="60" fillId="10" borderId="78" applyNumberFormat="0" applyAlignment="0" applyProtection="0">
      <alignment vertical="center"/>
    </xf>
    <xf numFmtId="0" fontId="61" fillId="11" borderId="80" applyNumberFormat="0" applyAlignment="0" applyProtection="0">
      <alignment vertical="center"/>
    </xf>
    <xf numFmtId="0" fontId="62" fillId="0" borderId="81" applyNumberFormat="0" applyFill="0" applyAlignment="0" applyProtection="0">
      <alignment vertical="center"/>
    </xf>
    <xf numFmtId="0" fontId="63" fillId="0" borderId="82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8" fillId="0" borderId="0">
      <alignment vertical="center"/>
    </xf>
    <xf numFmtId="0" fontId="18" fillId="0" borderId="0"/>
    <xf numFmtId="0" fontId="8" fillId="0" borderId="0">
      <alignment vertical="center"/>
    </xf>
    <xf numFmtId="0" fontId="69" fillId="0" borderId="0"/>
    <xf numFmtId="0" fontId="18" fillId="0" borderId="0">
      <alignment vertical="center"/>
    </xf>
    <xf numFmtId="0" fontId="8" fillId="0" borderId="0">
      <alignment vertical="center"/>
    </xf>
    <xf numFmtId="0" fontId="18" fillId="0" borderId="0"/>
    <xf numFmtId="0" fontId="10" fillId="0" borderId="0">
      <alignment horizontal="center" vertical="center"/>
    </xf>
    <xf numFmtId="0" fontId="8" fillId="0" borderId="0">
      <alignment vertical="center"/>
    </xf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10" fontId="8" fillId="0" borderId="2" xfId="62" applyNumberFormat="1" applyBorder="1" applyAlignment="1">
      <alignment horizontal="center" vertical="center"/>
    </xf>
    <xf numFmtId="10" fontId="9" fillId="0" borderId="2" xfId="62" applyNumberFormat="1" applyFont="1" applyBorder="1" applyAlignment="1">
      <alignment horizontal="center" vertical="center"/>
    </xf>
    <xf numFmtId="0" fontId="10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horizont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8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7" fillId="0" borderId="17" xfId="53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51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25" fillId="0" borderId="0" xfId="53" applyFont="1" applyFill="1" applyAlignment="1"/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9" xfId="53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>
      <alignment horizontal="center" vertical="center" wrapText="1"/>
    </xf>
    <xf numFmtId="49" fontId="31" fillId="0" borderId="20" xfId="54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49" fontId="31" fillId="0" borderId="21" xfId="54" applyNumberFormat="1" applyFont="1" applyFill="1" applyBorder="1" applyAlignment="1">
      <alignment horizontal="center" vertical="center"/>
    </xf>
    <xf numFmtId="49" fontId="31" fillId="0" borderId="22" xfId="54" applyNumberFormat="1" applyFont="1" applyFill="1" applyBorder="1" applyAlignment="1">
      <alignment horizontal="center" vertical="center"/>
    </xf>
    <xf numFmtId="49" fontId="31" fillId="0" borderId="23" xfId="54" applyNumberFormat="1" applyFont="1" applyFill="1" applyBorder="1" applyAlignment="1">
      <alignment horizontal="center" vertical="center"/>
    </xf>
    <xf numFmtId="49" fontId="17" fillId="0" borderId="24" xfId="53" applyNumberFormat="1" applyFont="1" applyFill="1" applyBorder="1" applyAlignment="1">
      <alignment horizontal="center"/>
    </xf>
    <xf numFmtId="49" fontId="31" fillId="0" borderId="24" xfId="54" applyNumberFormat="1" applyFont="1" applyFill="1" applyBorder="1" applyAlignment="1">
      <alignment horizontal="center" vertical="center"/>
    </xf>
    <xf numFmtId="49" fontId="31" fillId="0" borderId="25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3" fillId="0" borderId="26" xfId="52" applyFont="1" applyBorder="1" applyAlignment="1">
      <alignment horizontal="center" vertical="top"/>
    </xf>
    <xf numFmtId="0" fontId="34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vertical="center"/>
    </xf>
    <xf numFmtId="0" fontId="34" fillId="0" borderId="28" xfId="52" applyFont="1" applyFill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34" fillId="0" borderId="2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vertical="center"/>
    </xf>
    <xf numFmtId="58" fontId="25" fillId="0" borderId="20" xfId="52" applyNumberFormat="1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/>
    </xf>
    <xf numFmtId="0" fontId="34" fillId="0" borderId="20" xfId="52" applyFont="1" applyFill="1" applyBorder="1" applyAlignment="1">
      <alignment horizontal="center" vertical="center"/>
    </xf>
    <xf numFmtId="0" fontId="34" fillId="0" borderId="29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4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left" vertical="center"/>
    </xf>
    <xf numFmtId="0" fontId="34" fillId="0" borderId="24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4" fillId="0" borderId="27" xfId="52" applyFont="1" applyFill="1" applyBorder="1" applyAlignment="1">
      <alignment vertical="center"/>
    </xf>
    <xf numFmtId="0" fontId="34" fillId="0" borderId="31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32" fillId="0" borderId="35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4" fillId="0" borderId="28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 wrapText="1"/>
    </xf>
    <xf numFmtId="0" fontId="25" fillId="0" borderId="20" xfId="52" applyFont="1" applyFill="1" applyBorder="1" applyAlignment="1">
      <alignment horizontal="left" vertical="center" wrapText="1"/>
    </xf>
    <xf numFmtId="0" fontId="34" fillId="0" borderId="30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right" vertical="center"/>
    </xf>
    <xf numFmtId="0" fontId="25" fillId="0" borderId="34" xfId="52" applyFont="1" applyFill="1" applyBorder="1" applyAlignment="1">
      <alignment horizontal="right" vertical="center"/>
    </xf>
    <xf numFmtId="0" fontId="32" fillId="0" borderId="27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58" fontId="25" fillId="0" borderId="24" xfId="52" applyNumberFormat="1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center" vertical="center"/>
    </xf>
    <xf numFmtId="0" fontId="32" fillId="0" borderId="41" xfId="52" applyFont="1" applyFill="1" applyBorder="1" applyAlignment="1">
      <alignment horizontal="left" vertical="center"/>
    </xf>
    <xf numFmtId="0" fontId="34" fillId="0" borderId="39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 wrapText="1"/>
    </xf>
    <xf numFmtId="0" fontId="18" fillId="0" borderId="25" xfId="52" applyFill="1" applyBorder="1" applyAlignment="1">
      <alignment horizontal="center" vertical="center"/>
    </xf>
    <xf numFmtId="0" fontId="34" fillId="0" borderId="40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7" fillId="0" borderId="41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right" vertical="center"/>
    </xf>
    <xf numFmtId="0" fontId="25" fillId="0" borderId="42" xfId="52" applyFont="1" applyFill="1" applyBorder="1" applyAlignment="1">
      <alignment horizontal="center" vertical="center"/>
    </xf>
    <xf numFmtId="0" fontId="32" fillId="0" borderId="3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center" vertical="center"/>
    </xf>
    <xf numFmtId="0" fontId="31" fillId="0" borderId="0" xfId="53" applyFont="1" applyFill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36" fillId="0" borderId="2" xfId="49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2" xfId="52" applyNumberFormat="1" applyFont="1" applyFill="1" applyBorder="1" applyAlignment="1">
      <alignment horizontal="center" vertical="center"/>
    </xf>
    <xf numFmtId="178" fontId="38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9" fontId="26" fillId="0" borderId="8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17" fillId="0" borderId="20" xfId="53" applyFont="1" applyFill="1" applyBorder="1" applyAlignment="1"/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7" fillId="0" borderId="44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7" fillId="0" borderId="45" xfId="52" applyFont="1" applyBorder="1" applyAlignment="1">
      <alignment horizontal="center" vertical="center"/>
    </xf>
    <xf numFmtId="0" fontId="32" fillId="0" borderId="45" xfId="52" applyFont="1" applyBorder="1" applyAlignment="1">
      <alignment horizontal="left" vertical="center"/>
    </xf>
    <xf numFmtId="0" fontId="32" fillId="0" borderId="27" xfId="52" applyFont="1" applyBorder="1" applyAlignment="1">
      <alignment horizontal="center" vertical="center"/>
    </xf>
    <xf numFmtId="0" fontId="32" fillId="0" borderId="28" xfId="52" applyFont="1" applyBorder="1" applyAlignment="1">
      <alignment horizontal="center" vertical="center"/>
    </xf>
    <xf numFmtId="0" fontId="32" fillId="0" borderId="39" xfId="52" applyFont="1" applyBorder="1" applyAlignment="1">
      <alignment horizontal="center" vertical="center"/>
    </xf>
    <xf numFmtId="0" fontId="7" fillId="0" borderId="27" xfId="52" applyFont="1" applyBorder="1" applyAlignment="1">
      <alignment horizontal="center" vertical="center"/>
    </xf>
    <xf numFmtId="0" fontId="7" fillId="0" borderId="28" xfId="52" applyFont="1" applyBorder="1" applyAlignment="1">
      <alignment horizontal="center" vertical="center"/>
    </xf>
    <xf numFmtId="0" fontId="7" fillId="0" borderId="39" xfId="52" applyFont="1" applyBorder="1" applyAlignment="1">
      <alignment horizontal="center" vertical="center"/>
    </xf>
    <xf numFmtId="0" fontId="32" fillId="0" borderId="29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21" xfId="52" applyNumberFormat="1" applyFont="1" applyBorder="1" applyAlignment="1">
      <alignment horizontal="center" vertical="center"/>
    </xf>
    <xf numFmtId="0" fontId="32" fillId="0" borderId="29" xfId="52" applyFont="1" applyBorder="1" applyAlignment="1">
      <alignment vertical="center"/>
    </xf>
    <xf numFmtId="49" fontId="21" fillId="0" borderId="20" xfId="52" applyNumberFormat="1" applyFont="1" applyBorder="1" applyAlignment="1">
      <alignment horizontal="center" vertical="center"/>
    </xf>
    <xf numFmtId="0" fontId="21" fillId="0" borderId="21" xfId="52" applyFont="1" applyBorder="1" applyAlignment="1">
      <alignment horizontal="center" vertical="center"/>
    </xf>
    <xf numFmtId="0" fontId="32" fillId="0" borderId="20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18" fillId="0" borderId="20" xfId="52" applyFont="1" applyBorder="1" applyAlignment="1">
      <alignment vertical="center"/>
    </xf>
    <xf numFmtId="0" fontId="39" fillId="0" borderId="30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32" fillId="0" borderId="30" xfId="52" applyFont="1" applyBorder="1" applyAlignment="1">
      <alignment horizontal="left" vertical="center"/>
    </xf>
    <xf numFmtId="0" fontId="32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32" fillId="0" borderId="27" xfId="52" applyFont="1" applyBorder="1" applyAlignment="1">
      <alignment vertical="center"/>
    </xf>
    <xf numFmtId="0" fontId="18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vertical="center"/>
    </xf>
    <xf numFmtId="0" fontId="32" fillId="0" borderId="28" xfId="52" applyFont="1" applyBorder="1" applyAlignment="1">
      <alignment vertical="center"/>
    </xf>
    <xf numFmtId="0" fontId="18" fillId="0" borderId="20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 wrapText="1"/>
    </xf>
    <xf numFmtId="0" fontId="25" fillId="0" borderId="32" xfId="52" applyFont="1" applyBorder="1" applyAlignment="1">
      <alignment horizontal="left" vertical="center" wrapText="1"/>
    </xf>
    <xf numFmtId="0" fontId="25" fillId="0" borderId="49" xfId="52" applyFont="1" applyBorder="1" applyAlignment="1">
      <alignment horizontal="left" vertical="center" wrapText="1"/>
    </xf>
    <xf numFmtId="0" fontId="25" fillId="0" borderId="35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2" fillId="0" borderId="30" xfId="52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/>
    </xf>
    <xf numFmtId="0" fontId="32" fillId="0" borderId="29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1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32" fillId="0" borderId="35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7" fillId="0" borderId="52" xfId="52" applyFont="1" applyBorder="1" applyAlignment="1">
      <alignment vertical="center"/>
    </xf>
    <xf numFmtId="0" fontId="21" fillId="0" borderId="53" xfId="52" applyFont="1" applyBorder="1" applyAlignment="1">
      <alignment horizontal="center" vertical="center"/>
    </xf>
    <xf numFmtId="0" fontId="7" fillId="0" borderId="53" xfId="52" applyFont="1" applyBorder="1" applyAlignment="1">
      <alignment vertical="center"/>
    </xf>
    <xf numFmtId="58" fontId="18" fillId="0" borderId="53" xfId="52" applyNumberFormat="1" applyFont="1" applyBorder="1" applyAlignment="1">
      <alignment vertical="center"/>
    </xf>
    <xf numFmtId="0" fontId="7" fillId="0" borderId="53" xfId="52" applyFont="1" applyBorder="1" applyAlignment="1">
      <alignment horizontal="center" vertical="center"/>
    </xf>
    <xf numFmtId="0" fontId="7" fillId="0" borderId="54" xfId="52" applyFont="1" applyFill="1" applyBorder="1" applyAlignment="1">
      <alignment horizontal="left" vertical="center"/>
    </xf>
    <xf numFmtId="0" fontId="7" fillId="0" borderId="53" xfId="52" applyFont="1" applyFill="1" applyBorder="1" applyAlignment="1">
      <alignment horizontal="left" vertical="center"/>
    </xf>
    <xf numFmtId="0" fontId="7" fillId="0" borderId="55" xfId="52" applyFont="1" applyFill="1" applyBorder="1" applyAlignment="1">
      <alignment horizontal="center" vertical="center"/>
    </xf>
    <xf numFmtId="0" fontId="7" fillId="0" borderId="56" xfId="52" applyFont="1" applyFill="1" applyBorder="1" applyAlignment="1">
      <alignment horizontal="center" vertical="center"/>
    </xf>
    <xf numFmtId="0" fontId="7" fillId="0" borderId="30" xfId="52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18" fillId="0" borderId="45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34" fillId="0" borderId="34" xfId="52" applyFont="1" applyBorder="1" applyAlignment="1">
      <alignment horizontal="left" vertical="center"/>
    </xf>
    <xf numFmtId="0" fontId="34" fillId="0" borderId="41" xfId="52" applyFont="1" applyBorder="1" applyAlignment="1">
      <alignment horizontal="left" vertical="center"/>
    </xf>
    <xf numFmtId="0" fontId="21" fillId="0" borderId="21" xfId="52" applyFont="1" applyFill="1" applyBorder="1" applyAlignment="1">
      <alignment horizontal="left" vertical="center"/>
    </xf>
    <xf numFmtId="0" fontId="32" fillId="0" borderId="25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32" fillId="0" borderId="41" xfId="52" applyFont="1" applyBorder="1" applyAlignment="1">
      <alignment horizontal="left" vertical="center"/>
    </xf>
    <xf numFmtId="0" fontId="21" fillId="0" borderId="58" xfId="52" applyFont="1" applyBorder="1" applyAlignment="1">
      <alignment horizontal="center" vertical="center"/>
    </xf>
    <xf numFmtId="0" fontId="7" fillId="0" borderId="59" xfId="52" applyFont="1" applyFill="1" applyBorder="1" applyAlignment="1">
      <alignment horizontal="left" vertical="center"/>
    </xf>
    <xf numFmtId="0" fontId="7" fillId="0" borderId="60" xfId="52" applyFont="1" applyFill="1" applyBorder="1" applyAlignment="1">
      <alignment horizontal="center" vertical="center"/>
    </xf>
    <xf numFmtId="0" fontId="7" fillId="0" borderId="25" xfId="52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0" fillId="0" borderId="26" xfId="52" applyFont="1" applyBorder="1" applyAlignment="1">
      <alignment horizontal="center" vertical="top"/>
    </xf>
    <xf numFmtId="0" fontId="32" fillId="0" borderId="61" xfId="52" applyFont="1" applyBorder="1" applyAlignment="1">
      <alignment horizontal="left" vertical="center"/>
    </xf>
    <xf numFmtId="0" fontId="32" fillId="0" borderId="26" xfId="52" applyFont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7" fillId="0" borderId="54" xfId="52" applyFont="1" applyBorder="1" applyAlignment="1">
      <alignment horizontal="left" vertical="center"/>
    </xf>
    <xf numFmtId="0" fontId="7" fillId="0" borderId="53" xfId="52" applyFont="1" applyBorder="1" applyAlignment="1">
      <alignment horizontal="left" vertical="center"/>
    </xf>
    <xf numFmtId="0" fontId="32" fillId="0" borderId="55" xfId="52" applyFont="1" applyBorder="1" applyAlignment="1">
      <alignment vertical="center"/>
    </xf>
    <xf numFmtId="0" fontId="18" fillId="0" borderId="56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18" fillId="0" borderId="56" xfId="52" applyFont="1" applyBorder="1" applyAlignment="1">
      <alignment vertical="center"/>
    </xf>
    <xf numFmtId="0" fontId="32" fillId="0" borderId="56" xfId="52" applyFont="1" applyBorder="1" applyAlignment="1">
      <alignment vertical="center"/>
    </xf>
    <xf numFmtId="0" fontId="32" fillId="0" borderId="55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32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8" fillId="0" borderId="20" xfId="52" applyFont="1" applyBorder="1" applyAlignment="1">
      <alignment horizontal="center" vertical="center"/>
    </xf>
    <xf numFmtId="0" fontId="32" fillId="0" borderId="50" xfId="52" applyFont="1" applyBorder="1" applyAlignment="1">
      <alignment horizontal="left" vertical="center" wrapText="1"/>
    </xf>
    <xf numFmtId="0" fontId="32" fillId="0" borderId="51" xfId="52" applyFont="1" applyBorder="1" applyAlignment="1">
      <alignment horizontal="left" vertical="center" wrapText="1"/>
    </xf>
    <xf numFmtId="0" fontId="32" fillId="0" borderId="62" xfId="52" applyFont="1" applyBorder="1" applyAlignment="1">
      <alignment horizontal="left" vertical="center"/>
    </xf>
    <xf numFmtId="0" fontId="32" fillId="0" borderId="63" xfId="52" applyFont="1" applyBorder="1" applyAlignment="1">
      <alignment horizontal="left" vertical="center"/>
    </xf>
    <xf numFmtId="0" fontId="41" fillId="0" borderId="6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vertical="center"/>
    </xf>
    <xf numFmtId="9" fontId="21" fillId="0" borderId="2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9" fontId="21" fillId="0" borderId="56" xfId="52" applyNumberFormat="1" applyFont="1" applyBorder="1" applyAlignment="1">
      <alignment horizontal="center" vertical="center"/>
    </xf>
    <xf numFmtId="9" fontId="21" fillId="0" borderId="20" xfId="52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left" vertical="center"/>
    </xf>
    <xf numFmtId="0" fontId="7" fillId="0" borderId="36" xfId="52" applyFont="1" applyFill="1" applyBorder="1" applyAlignment="1">
      <alignment horizontal="left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7" fillId="0" borderId="44" xfId="52" applyFont="1" applyBorder="1" applyAlignment="1">
      <alignment vertical="center"/>
    </xf>
    <xf numFmtId="0" fontId="43" fillId="0" borderId="53" xfId="52" applyFont="1" applyBorder="1" applyAlignment="1">
      <alignment horizontal="center" vertical="center"/>
    </xf>
    <xf numFmtId="0" fontId="7" fillId="0" borderId="45" xfId="52" applyFont="1" applyBorder="1" applyAlignment="1">
      <alignment vertical="center"/>
    </xf>
    <xf numFmtId="0" fontId="21" fillId="0" borderId="67" xfId="52" applyFont="1" applyBorder="1" applyAlignment="1">
      <alignment vertical="center"/>
    </xf>
    <xf numFmtId="0" fontId="7" fillId="0" borderId="67" xfId="52" applyFont="1" applyBorder="1" applyAlignment="1">
      <alignment vertical="center"/>
    </xf>
    <xf numFmtId="58" fontId="18" fillId="0" borderId="45" xfId="52" applyNumberFormat="1" applyFont="1" applyBorder="1" applyAlignment="1">
      <alignment vertical="center"/>
    </xf>
    <xf numFmtId="0" fontId="7" fillId="0" borderId="36" xfId="52" applyFont="1" applyBorder="1" applyAlignment="1">
      <alignment horizontal="center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32" fillId="0" borderId="69" xfId="52" applyFont="1" applyBorder="1" applyAlignment="1">
      <alignment horizontal="left" vertical="center"/>
    </xf>
    <xf numFmtId="0" fontId="7" fillId="0" borderId="59" xfId="52" applyFont="1" applyBorder="1" applyAlignment="1">
      <alignment horizontal="left" vertical="center"/>
    </xf>
    <xf numFmtId="0" fontId="21" fillId="0" borderId="60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42" xfId="52" applyFont="1" applyBorder="1" applyAlignment="1">
      <alignment horizontal="left" vertical="center" wrapText="1"/>
    </xf>
    <xf numFmtId="0" fontId="32" fillId="0" borderId="70" xfId="52" applyFont="1" applyBorder="1" applyAlignment="1">
      <alignment horizontal="left" vertical="center"/>
    </xf>
    <xf numFmtId="0" fontId="32" fillId="0" borderId="2" xfId="52" applyFont="1" applyBorder="1" applyAlignment="1">
      <alignment horizontal="center" vertical="center"/>
    </xf>
    <xf numFmtId="0" fontId="34" fillId="0" borderId="2" xfId="52" applyFont="1" applyBorder="1" applyAlignment="1">
      <alignment horizontal="left" vertical="center"/>
    </xf>
    <xf numFmtId="0" fontId="44" fillId="0" borderId="2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42" xfId="52" applyFont="1" applyFill="1" applyBorder="1" applyAlignment="1">
      <alignment horizontal="left" vertical="center"/>
    </xf>
    <xf numFmtId="0" fontId="21" fillId="0" borderId="71" xfId="52" applyFont="1" applyFill="1" applyBorder="1" applyAlignment="1">
      <alignment horizontal="left" vertical="center"/>
    </xf>
    <xf numFmtId="0" fontId="7" fillId="0" borderId="72" xfId="52" applyFont="1" applyBorder="1" applyAlignment="1">
      <alignment horizontal="center" vertical="center"/>
    </xf>
    <xf numFmtId="0" fontId="21" fillId="0" borderId="67" xfId="52" applyFont="1" applyBorder="1" applyAlignment="1">
      <alignment horizontal="center" vertical="center"/>
    </xf>
    <xf numFmtId="0" fontId="21" fillId="0" borderId="69" xfId="52" applyFont="1" applyBorder="1" applyAlignment="1">
      <alignment horizontal="center" vertical="center"/>
    </xf>
    <xf numFmtId="0" fontId="21" fillId="0" borderId="69" xfId="52" applyFont="1" applyFill="1" applyBorder="1" applyAlignment="1">
      <alignment horizontal="left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0" borderId="13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5" fillId="0" borderId="18" xfId="0" applyFont="1" applyBorder="1" applyAlignment="1">
      <alignment horizontal="center" vertical="center" wrapText="1"/>
    </xf>
    <xf numFmtId="0" fontId="46" fillId="0" borderId="73" xfId="0" applyFont="1" applyBorder="1" applyAlignment="1">
      <alignment horizontal="center" vertical="center"/>
    </xf>
    <xf numFmtId="0" fontId="46" fillId="0" borderId="19" xfId="0" applyFont="1" applyBorder="1"/>
    <xf numFmtId="0" fontId="0" fillId="0" borderId="19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  <cellStyle name="常规 10 5 3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175260</xdr:colOff>
      <xdr:row>2</xdr:row>
      <xdr:rowOff>72390</xdr:rowOff>
    </xdr:from>
    <xdr:to>
      <xdr:col>8</xdr:col>
      <xdr:colOff>845820</xdr:colOff>
      <xdr:row>3</xdr:row>
      <xdr:rowOff>245110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885" y="653415"/>
          <a:ext cx="67056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</xdr:colOff>
      <xdr:row>2</xdr:row>
      <xdr:rowOff>22860</xdr:rowOff>
    </xdr:from>
    <xdr:to>
      <xdr:col>9</xdr:col>
      <xdr:colOff>682625</xdr:colOff>
      <xdr:row>3</xdr:row>
      <xdr:rowOff>113665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61145" y="603885"/>
          <a:ext cx="63690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3</xdr:row>
      <xdr:rowOff>175260</xdr:rowOff>
    </xdr:from>
    <xdr:to>
      <xdr:col>9</xdr:col>
      <xdr:colOff>664210</xdr:colOff>
      <xdr:row>4</xdr:row>
      <xdr:rowOff>311785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76385" y="1137285"/>
          <a:ext cx="603250" cy="517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39" customWidth="1"/>
    <col min="3" max="3" width="10.125" customWidth="1"/>
  </cols>
  <sheetData>
    <row r="1" ht="21" customHeight="1" spans="1:2">
      <c r="A1" s="440"/>
      <c r="B1" s="441" t="s">
        <v>0</v>
      </c>
    </row>
    <row r="2" spans="1:2">
      <c r="A2" s="9">
        <v>1</v>
      </c>
      <c r="B2" s="442" t="s">
        <v>1</v>
      </c>
    </row>
    <row r="3" spans="1:2">
      <c r="A3" s="9">
        <v>2</v>
      </c>
      <c r="B3" s="442" t="s">
        <v>2</v>
      </c>
    </row>
    <row r="4" spans="1:2">
      <c r="A4" s="9">
        <v>3</v>
      </c>
      <c r="B4" s="442" t="s">
        <v>3</v>
      </c>
    </row>
    <row r="5" spans="1:2">
      <c r="A5" s="9">
        <v>4</v>
      </c>
      <c r="B5" s="442" t="s">
        <v>4</v>
      </c>
    </row>
    <row r="6" spans="1:2">
      <c r="A6" s="9">
        <v>5</v>
      </c>
      <c r="B6" s="442" t="s">
        <v>5</v>
      </c>
    </row>
    <row r="7" spans="1:2">
      <c r="A7" s="9">
        <v>6</v>
      </c>
      <c r="B7" s="442" t="s">
        <v>6</v>
      </c>
    </row>
    <row r="8" s="438" customFormat="1" ht="15" customHeight="1" spans="1:2">
      <c r="A8" s="443">
        <v>7</v>
      </c>
      <c r="B8" s="444" t="s">
        <v>7</v>
      </c>
    </row>
    <row r="9" ht="18.95" customHeight="1" spans="1:2">
      <c r="A9" s="440"/>
      <c r="B9" s="445" t="s">
        <v>8</v>
      </c>
    </row>
    <row r="10" ht="15.95" customHeight="1" spans="1:2">
      <c r="A10" s="9">
        <v>1</v>
      </c>
      <c r="B10" s="446" t="s">
        <v>9</v>
      </c>
    </row>
    <row r="11" spans="1:2">
      <c r="A11" s="9">
        <v>2</v>
      </c>
      <c r="B11" s="442" t="s">
        <v>10</v>
      </c>
    </row>
    <row r="12" spans="1:2">
      <c r="A12" s="9">
        <v>3</v>
      </c>
      <c r="B12" s="444" t="s">
        <v>11</v>
      </c>
    </row>
    <row r="13" spans="1:2">
      <c r="A13" s="9">
        <v>4</v>
      </c>
      <c r="B13" s="442" t="s">
        <v>12</v>
      </c>
    </row>
    <row r="14" spans="1:2">
      <c r="A14" s="9">
        <v>5</v>
      </c>
      <c r="B14" s="442" t="s">
        <v>13</v>
      </c>
    </row>
    <row r="15" spans="1:2">
      <c r="A15" s="9">
        <v>6</v>
      </c>
      <c r="B15" s="442" t="s">
        <v>14</v>
      </c>
    </row>
    <row r="16" spans="1:2">
      <c r="A16" s="9">
        <v>7</v>
      </c>
      <c r="B16" s="442" t="s">
        <v>15</v>
      </c>
    </row>
    <row r="17" spans="1:2">
      <c r="A17" s="9">
        <v>8</v>
      </c>
      <c r="B17" s="442" t="s">
        <v>16</v>
      </c>
    </row>
    <row r="18" spans="1:2">
      <c r="A18" s="9">
        <v>9</v>
      </c>
      <c r="B18" s="442" t="s">
        <v>17</v>
      </c>
    </row>
    <row r="19" spans="1:2">
      <c r="A19" s="9"/>
      <c r="B19" s="442"/>
    </row>
    <row r="20" ht="20.25" spans="1:2">
      <c r="A20" s="440"/>
      <c r="B20" s="441" t="s">
        <v>18</v>
      </c>
    </row>
    <row r="21" spans="1:2">
      <c r="A21" s="9">
        <v>1</v>
      </c>
      <c r="B21" s="447" t="s">
        <v>19</v>
      </c>
    </row>
    <row r="22" spans="1:2">
      <c r="A22" s="9">
        <v>2</v>
      </c>
      <c r="B22" s="442" t="s">
        <v>20</v>
      </c>
    </row>
    <row r="23" spans="1:2">
      <c r="A23" s="9">
        <v>3</v>
      </c>
      <c r="B23" s="442" t="s">
        <v>21</v>
      </c>
    </row>
    <row r="24" spans="1:2">
      <c r="A24" s="9">
        <v>4</v>
      </c>
      <c r="B24" s="442" t="s">
        <v>22</v>
      </c>
    </row>
    <row r="25" spans="1:2">
      <c r="A25" s="9">
        <v>5</v>
      </c>
      <c r="B25" s="442" t="s">
        <v>23</v>
      </c>
    </row>
    <row r="26" spans="1:2">
      <c r="A26" s="9">
        <v>6</v>
      </c>
      <c r="B26" s="442" t="s">
        <v>24</v>
      </c>
    </row>
    <row r="27" spans="1:2">
      <c r="A27" s="9">
        <v>7</v>
      </c>
      <c r="B27" s="442" t="s">
        <v>25</v>
      </c>
    </row>
    <row r="28" spans="1:2">
      <c r="A28" s="9"/>
      <c r="B28" s="442"/>
    </row>
    <row r="29" ht="20.25" spans="1:2">
      <c r="A29" s="440"/>
      <c r="B29" s="441" t="s">
        <v>26</v>
      </c>
    </row>
    <row r="30" spans="1:2">
      <c r="A30" s="9">
        <v>1</v>
      </c>
      <c r="B30" s="447" t="s">
        <v>27</v>
      </c>
    </row>
    <row r="31" spans="1:2">
      <c r="A31" s="9">
        <v>2</v>
      </c>
      <c r="B31" s="442" t="s">
        <v>28</v>
      </c>
    </row>
    <row r="32" spans="1:2">
      <c r="A32" s="9">
        <v>3</v>
      </c>
      <c r="B32" s="442" t="s">
        <v>29</v>
      </c>
    </row>
    <row r="33" ht="28.5" spans="1:2">
      <c r="A33" s="9">
        <v>4</v>
      </c>
      <c r="B33" s="442" t="s">
        <v>30</v>
      </c>
    </row>
    <row r="34" spans="1:2">
      <c r="A34" s="9">
        <v>5</v>
      </c>
      <c r="B34" s="442" t="s">
        <v>31</v>
      </c>
    </row>
    <row r="35" spans="1:2">
      <c r="A35" s="9">
        <v>6</v>
      </c>
      <c r="B35" s="442" t="s">
        <v>32</v>
      </c>
    </row>
    <row r="36" spans="1:2">
      <c r="A36" s="9">
        <v>7</v>
      </c>
      <c r="B36" s="442" t="s">
        <v>33</v>
      </c>
    </row>
    <row r="37" spans="1:2">
      <c r="A37" s="9"/>
      <c r="B37" s="442"/>
    </row>
    <row r="39" spans="1:2">
      <c r="A39" s="448" t="s">
        <v>34</v>
      </c>
      <c r="B39" s="4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8" t="s">
        <v>35</v>
      </c>
      <c r="C2" s="419"/>
      <c r="D2" s="419"/>
      <c r="E2" s="419"/>
      <c r="F2" s="419"/>
      <c r="G2" s="419"/>
      <c r="H2" s="419"/>
      <c r="I2" s="433"/>
    </row>
    <row r="3" ht="27.95" customHeight="1" spans="2:9">
      <c r="B3" s="420"/>
      <c r="C3" s="421"/>
      <c r="D3" s="422" t="s">
        <v>36</v>
      </c>
      <c r="E3" s="423"/>
      <c r="F3" s="424" t="s">
        <v>37</v>
      </c>
      <c r="G3" s="425"/>
      <c r="H3" s="422" t="s">
        <v>38</v>
      </c>
      <c r="I3" s="434"/>
    </row>
    <row r="4" ht="27.95" customHeight="1" spans="2:9">
      <c r="B4" s="420" t="s">
        <v>39</v>
      </c>
      <c r="C4" s="421" t="s">
        <v>40</v>
      </c>
      <c r="D4" s="421" t="s">
        <v>41</v>
      </c>
      <c r="E4" s="421" t="s">
        <v>42</v>
      </c>
      <c r="F4" s="426" t="s">
        <v>41</v>
      </c>
      <c r="G4" s="426" t="s">
        <v>42</v>
      </c>
      <c r="H4" s="421" t="s">
        <v>41</v>
      </c>
      <c r="I4" s="435" t="s">
        <v>42</v>
      </c>
    </row>
    <row r="5" ht="27.95" customHeight="1" spans="2:9">
      <c r="B5" s="427" t="s">
        <v>43</v>
      </c>
      <c r="C5" s="9">
        <v>13</v>
      </c>
      <c r="D5" s="9">
        <v>0</v>
      </c>
      <c r="E5" s="9">
        <v>1</v>
      </c>
      <c r="F5" s="428">
        <v>0</v>
      </c>
      <c r="G5" s="428">
        <v>1</v>
      </c>
      <c r="H5" s="9">
        <v>1</v>
      </c>
      <c r="I5" s="436">
        <v>2</v>
      </c>
    </row>
    <row r="6" ht="27.95" customHeight="1" spans="2:9">
      <c r="B6" s="427" t="s">
        <v>44</v>
      </c>
      <c r="C6" s="9">
        <v>20</v>
      </c>
      <c r="D6" s="9">
        <v>0</v>
      </c>
      <c r="E6" s="9">
        <v>1</v>
      </c>
      <c r="F6" s="428">
        <v>1</v>
      </c>
      <c r="G6" s="428">
        <v>2</v>
      </c>
      <c r="H6" s="9">
        <v>2</v>
      </c>
      <c r="I6" s="436">
        <v>3</v>
      </c>
    </row>
    <row r="7" ht="27.95" customHeight="1" spans="2:9">
      <c r="B7" s="427" t="s">
        <v>45</v>
      </c>
      <c r="C7" s="9">
        <v>32</v>
      </c>
      <c r="D7" s="9">
        <v>0</v>
      </c>
      <c r="E7" s="9">
        <v>1</v>
      </c>
      <c r="F7" s="428">
        <v>2</v>
      </c>
      <c r="G7" s="428">
        <v>3</v>
      </c>
      <c r="H7" s="9">
        <v>3</v>
      </c>
      <c r="I7" s="436">
        <v>4</v>
      </c>
    </row>
    <row r="8" ht="27.95" customHeight="1" spans="2:9">
      <c r="B8" s="427" t="s">
        <v>46</v>
      </c>
      <c r="C8" s="9">
        <v>50</v>
      </c>
      <c r="D8" s="9">
        <v>1</v>
      </c>
      <c r="E8" s="9">
        <v>2</v>
      </c>
      <c r="F8" s="428">
        <v>3</v>
      </c>
      <c r="G8" s="428">
        <v>4</v>
      </c>
      <c r="H8" s="9">
        <v>5</v>
      </c>
      <c r="I8" s="436">
        <v>6</v>
      </c>
    </row>
    <row r="9" ht="27.95" customHeight="1" spans="2:9">
      <c r="B9" s="427" t="s">
        <v>47</v>
      </c>
      <c r="C9" s="9">
        <v>80</v>
      </c>
      <c r="D9" s="9">
        <v>2</v>
      </c>
      <c r="E9" s="9">
        <v>3</v>
      </c>
      <c r="F9" s="428">
        <v>5</v>
      </c>
      <c r="G9" s="428">
        <v>6</v>
      </c>
      <c r="H9" s="9">
        <v>7</v>
      </c>
      <c r="I9" s="436">
        <v>8</v>
      </c>
    </row>
    <row r="10" ht="27.95" customHeight="1" spans="2:9">
      <c r="B10" s="427" t="s">
        <v>48</v>
      </c>
      <c r="C10" s="9">
        <v>125</v>
      </c>
      <c r="D10" s="9">
        <v>3</v>
      </c>
      <c r="E10" s="9">
        <v>4</v>
      </c>
      <c r="F10" s="428">
        <v>7</v>
      </c>
      <c r="G10" s="428">
        <v>8</v>
      </c>
      <c r="H10" s="9">
        <v>10</v>
      </c>
      <c r="I10" s="436">
        <v>11</v>
      </c>
    </row>
    <row r="11" ht="27.95" customHeight="1" spans="2:9">
      <c r="B11" s="427" t="s">
        <v>49</v>
      </c>
      <c r="C11" s="9">
        <v>200</v>
      </c>
      <c r="D11" s="9">
        <v>5</v>
      </c>
      <c r="E11" s="9">
        <v>6</v>
      </c>
      <c r="F11" s="428">
        <v>10</v>
      </c>
      <c r="G11" s="428">
        <v>11</v>
      </c>
      <c r="H11" s="9">
        <v>14</v>
      </c>
      <c r="I11" s="436">
        <v>15</v>
      </c>
    </row>
    <row r="12" ht="27.95" customHeight="1" spans="2:9">
      <c r="B12" s="429" t="s">
        <v>50</v>
      </c>
      <c r="C12" s="430">
        <v>315</v>
      </c>
      <c r="D12" s="430">
        <v>7</v>
      </c>
      <c r="E12" s="430">
        <v>8</v>
      </c>
      <c r="F12" s="431">
        <v>14</v>
      </c>
      <c r="G12" s="431">
        <v>15</v>
      </c>
      <c r="H12" s="430">
        <v>21</v>
      </c>
      <c r="I12" s="437">
        <v>22</v>
      </c>
    </row>
    <row r="14" spans="2:4">
      <c r="B14" s="432" t="s">
        <v>51</v>
      </c>
      <c r="C14" s="432"/>
      <c r="D14" s="4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O16" sqref="O16"/>
    </sheetView>
  </sheetViews>
  <sheetFormatPr defaultColWidth="10.375" defaultRowHeight="16.5" customHeight="1"/>
  <cols>
    <col min="1" max="1" width="11.125" style="248" customWidth="1"/>
    <col min="2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" spans="1:11">
      <c r="A1" s="346" t="s">
        <v>52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15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3" t="s">
        <v>56</v>
      </c>
      <c r="J2" s="323"/>
      <c r="K2" s="324"/>
    </row>
    <row r="3" ht="14.25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ht="14.25" spans="1:11">
      <c r="A4" s="259" t="s">
        <v>61</v>
      </c>
      <c r="B4" s="146" t="s">
        <v>62</v>
      </c>
      <c r="C4" s="147"/>
      <c r="D4" s="259" t="s">
        <v>63</v>
      </c>
      <c r="E4" s="260"/>
      <c r="F4" s="261">
        <v>45626</v>
      </c>
      <c r="G4" s="262"/>
      <c r="H4" s="259" t="s">
        <v>64</v>
      </c>
      <c r="I4" s="260"/>
      <c r="J4" s="146" t="s">
        <v>65</v>
      </c>
      <c r="K4" s="147" t="s">
        <v>66</v>
      </c>
    </row>
    <row r="5" ht="14.25" spans="1:11">
      <c r="A5" s="263" t="s">
        <v>67</v>
      </c>
      <c r="B5" s="146" t="s">
        <v>68</v>
      </c>
      <c r="C5" s="147"/>
      <c r="D5" s="259" t="s">
        <v>69</v>
      </c>
      <c r="E5" s="260"/>
      <c r="F5" s="261">
        <v>45620</v>
      </c>
      <c r="G5" s="262"/>
      <c r="H5" s="259" t="s">
        <v>70</v>
      </c>
      <c r="I5" s="260"/>
      <c r="J5" s="146" t="s">
        <v>65</v>
      </c>
      <c r="K5" s="147" t="s">
        <v>66</v>
      </c>
    </row>
    <row r="6" ht="14.25" spans="1:11">
      <c r="A6" s="259" t="s">
        <v>71</v>
      </c>
      <c r="B6" s="264" t="s">
        <v>72</v>
      </c>
      <c r="C6" s="265">
        <v>6</v>
      </c>
      <c r="D6" s="263" t="s">
        <v>73</v>
      </c>
      <c r="E6" s="266"/>
      <c r="F6" s="261">
        <v>45623</v>
      </c>
      <c r="G6" s="262"/>
      <c r="H6" s="259" t="s">
        <v>74</v>
      </c>
      <c r="I6" s="260"/>
      <c r="J6" s="146" t="s">
        <v>65</v>
      </c>
      <c r="K6" s="147" t="s">
        <v>66</v>
      </c>
    </row>
    <row r="7" ht="14.25" spans="1:11">
      <c r="A7" s="259" t="s">
        <v>75</v>
      </c>
      <c r="B7" s="267">
        <v>1550</v>
      </c>
      <c r="C7" s="268"/>
      <c r="D7" s="263" t="s">
        <v>76</v>
      </c>
      <c r="E7" s="269"/>
      <c r="F7" s="261">
        <v>45624</v>
      </c>
      <c r="G7" s="262"/>
      <c r="H7" s="259" t="s">
        <v>77</v>
      </c>
      <c r="I7" s="260"/>
      <c r="J7" s="146" t="s">
        <v>65</v>
      </c>
      <c r="K7" s="147" t="s">
        <v>66</v>
      </c>
    </row>
    <row r="8" ht="15" spans="1:11">
      <c r="A8" s="270" t="s">
        <v>78</v>
      </c>
      <c r="B8" s="271" t="s">
        <v>79</v>
      </c>
      <c r="C8" s="272"/>
      <c r="D8" s="273" t="s">
        <v>80</v>
      </c>
      <c r="E8" s="274"/>
      <c r="F8" s="275">
        <v>45626</v>
      </c>
      <c r="G8" s="276"/>
      <c r="H8" s="273" t="s">
        <v>81</v>
      </c>
      <c r="I8" s="274"/>
      <c r="J8" s="293" t="s">
        <v>65</v>
      </c>
      <c r="K8" s="325" t="s">
        <v>66</v>
      </c>
    </row>
    <row r="9" ht="15" spans="1:11">
      <c r="A9" s="347" t="s">
        <v>82</v>
      </c>
      <c r="B9" s="348"/>
      <c r="C9" s="348"/>
      <c r="D9" s="349"/>
      <c r="E9" s="349"/>
      <c r="F9" s="349"/>
      <c r="G9" s="349"/>
      <c r="H9" s="349"/>
      <c r="I9" s="349"/>
      <c r="J9" s="349"/>
      <c r="K9" s="397"/>
    </row>
    <row r="10" ht="15" spans="1:11">
      <c r="A10" s="350" t="s">
        <v>83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98"/>
    </row>
    <row r="11" ht="14.25" spans="1:11">
      <c r="A11" s="352" t="s">
        <v>84</v>
      </c>
      <c r="B11" s="353" t="s">
        <v>85</v>
      </c>
      <c r="C11" s="354" t="s">
        <v>86</v>
      </c>
      <c r="D11" s="355"/>
      <c r="E11" s="356" t="s">
        <v>87</v>
      </c>
      <c r="F11" s="353" t="s">
        <v>85</v>
      </c>
      <c r="G11" s="354" t="s">
        <v>86</v>
      </c>
      <c r="H11" s="354" t="s">
        <v>88</v>
      </c>
      <c r="I11" s="356" t="s">
        <v>89</v>
      </c>
      <c r="J11" s="353" t="s">
        <v>85</v>
      </c>
      <c r="K11" s="399" t="s">
        <v>86</v>
      </c>
    </row>
    <row r="12" ht="14.25" spans="1:11">
      <c r="A12" s="263" t="s">
        <v>90</v>
      </c>
      <c r="B12" s="283" t="s">
        <v>85</v>
      </c>
      <c r="C12" s="146" t="s">
        <v>86</v>
      </c>
      <c r="D12" s="269"/>
      <c r="E12" s="266" t="s">
        <v>91</v>
      </c>
      <c r="F12" s="283" t="s">
        <v>85</v>
      </c>
      <c r="G12" s="146" t="s">
        <v>86</v>
      </c>
      <c r="H12" s="146" t="s">
        <v>88</v>
      </c>
      <c r="I12" s="266" t="s">
        <v>92</v>
      </c>
      <c r="J12" s="283" t="s">
        <v>85</v>
      </c>
      <c r="K12" s="147" t="s">
        <v>86</v>
      </c>
    </row>
    <row r="13" ht="14.25" spans="1:11">
      <c r="A13" s="263" t="s">
        <v>93</v>
      </c>
      <c r="B13" s="283" t="s">
        <v>85</v>
      </c>
      <c r="C13" s="146" t="s">
        <v>86</v>
      </c>
      <c r="D13" s="269"/>
      <c r="E13" s="266" t="s">
        <v>94</v>
      </c>
      <c r="F13" s="146" t="s">
        <v>95</v>
      </c>
      <c r="G13" s="146" t="s">
        <v>96</v>
      </c>
      <c r="H13" s="146" t="s">
        <v>88</v>
      </c>
      <c r="I13" s="266" t="s">
        <v>97</v>
      </c>
      <c r="J13" s="283" t="s">
        <v>85</v>
      </c>
      <c r="K13" s="147" t="s">
        <v>86</v>
      </c>
    </row>
    <row r="14" ht="15" spans="1:11">
      <c r="A14" s="273" t="s">
        <v>98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27"/>
    </row>
    <row r="15" ht="15" spans="1:11">
      <c r="A15" s="350" t="s">
        <v>99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98"/>
    </row>
    <row r="16" ht="14.25" spans="1:11">
      <c r="A16" s="357" t="s">
        <v>100</v>
      </c>
      <c r="B16" s="354" t="s">
        <v>95</v>
      </c>
      <c r="C16" s="354" t="s">
        <v>96</v>
      </c>
      <c r="D16" s="358"/>
      <c r="E16" s="359" t="s">
        <v>101</v>
      </c>
      <c r="F16" s="354" t="s">
        <v>95</v>
      </c>
      <c r="G16" s="354" t="s">
        <v>96</v>
      </c>
      <c r="H16" s="360"/>
      <c r="I16" s="359" t="s">
        <v>102</v>
      </c>
      <c r="J16" s="354" t="s">
        <v>95</v>
      </c>
      <c r="K16" s="399" t="s">
        <v>96</v>
      </c>
    </row>
    <row r="17" customHeight="1" spans="1:22">
      <c r="A17" s="300" t="s">
        <v>103</v>
      </c>
      <c r="B17" s="146" t="s">
        <v>95</v>
      </c>
      <c r="C17" s="146" t="s">
        <v>96</v>
      </c>
      <c r="D17" s="361"/>
      <c r="E17" s="301" t="s">
        <v>104</v>
      </c>
      <c r="F17" s="146" t="s">
        <v>95</v>
      </c>
      <c r="G17" s="146" t="s">
        <v>96</v>
      </c>
      <c r="H17" s="362"/>
      <c r="I17" s="301" t="s">
        <v>105</v>
      </c>
      <c r="J17" s="146" t="s">
        <v>95</v>
      </c>
      <c r="K17" s="147" t="s">
        <v>96</v>
      </c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</row>
    <row r="18" ht="18" customHeight="1" spans="1:11">
      <c r="A18" s="363" t="s">
        <v>106</v>
      </c>
      <c r="B18" s="364"/>
      <c r="C18" s="364"/>
      <c r="D18" s="364"/>
      <c r="E18" s="364"/>
      <c r="F18" s="364"/>
      <c r="G18" s="364"/>
      <c r="H18" s="364"/>
      <c r="I18" s="364"/>
      <c r="J18" s="364"/>
      <c r="K18" s="401"/>
    </row>
    <row r="19" s="345" customFormat="1" ht="18" customHeight="1" spans="1:11">
      <c r="A19" s="350" t="s">
        <v>107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98"/>
    </row>
    <row r="20" customHeight="1" spans="1:11">
      <c r="A20" s="365" t="s">
        <v>108</v>
      </c>
      <c r="B20" s="366"/>
      <c r="C20" s="366"/>
      <c r="D20" s="366"/>
      <c r="E20" s="366"/>
      <c r="F20" s="366"/>
      <c r="G20" s="366"/>
      <c r="H20" s="366"/>
      <c r="I20" s="366"/>
      <c r="J20" s="366"/>
      <c r="K20" s="402"/>
    </row>
    <row r="21" ht="21.75" customHeight="1" spans="1:11">
      <c r="A21" s="367" t="s">
        <v>109</v>
      </c>
      <c r="B21" s="368"/>
      <c r="C21" s="368">
        <v>120</v>
      </c>
      <c r="D21" s="368">
        <v>130</v>
      </c>
      <c r="E21" s="368">
        <v>140</v>
      </c>
      <c r="F21" s="368">
        <v>150</v>
      </c>
      <c r="G21" s="368">
        <v>160</v>
      </c>
      <c r="H21" s="369">
        <v>170</v>
      </c>
      <c r="I21" s="103"/>
      <c r="J21" s="403"/>
      <c r="K21" s="404" t="s">
        <v>110</v>
      </c>
    </row>
    <row r="22" ht="23" customHeight="1" spans="1:11">
      <c r="A22" s="370" t="s">
        <v>111</v>
      </c>
      <c r="B22" s="371"/>
      <c r="C22" s="371" t="s">
        <v>95</v>
      </c>
      <c r="D22" s="371" t="s">
        <v>95</v>
      </c>
      <c r="E22" s="371" t="s">
        <v>95</v>
      </c>
      <c r="F22" s="371" t="s">
        <v>95</v>
      </c>
      <c r="G22" s="371" t="s">
        <v>95</v>
      </c>
      <c r="H22" s="371" t="s">
        <v>95</v>
      </c>
      <c r="I22" s="371"/>
      <c r="J22" s="371"/>
      <c r="K22" s="405" t="s">
        <v>95</v>
      </c>
    </row>
    <row r="23" ht="23" customHeight="1" spans="1:11">
      <c r="A23" s="370" t="s">
        <v>112</v>
      </c>
      <c r="B23" s="371"/>
      <c r="C23" s="371" t="s">
        <v>95</v>
      </c>
      <c r="D23" s="371" t="s">
        <v>95</v>
      </c>
      <c r="E23" s="371" t="s">
        <v>95</v>
      </c>
      <c r="F23" s="371" t="s">
        <v>95</v>
      </c>
      <c r="G23" s="371" t="s">
        <v>95</v>
      </c>
      <c r="H23" s="371" t="s">
        <v>95</v>
      </c>
      <c r="I23" s="371"/>
      <c r="J23" s="371"/>
      <c r="K23" s="405" t="s">
        <v>95</v>
      </c>
    </row>
    <row r="24" ht="23" customHeight="1" spans="1:11">
      <c r="A24" s="370"/>
      <c r="B24" s="371"/>
      <c r="C24" s="371"/>
      <c r="D24" s="371"/>
      <c r="E24" s="371"/>
      <c r="F24" s="371"/>
      <c r="G24" s="371"/>
      <c r="H24" s="371"/>
      <c r="I24" s="371"/>
      <c r="J24" s="371"/>
      <c r="K24" s="405"/>
    </row>
    <row r="25" ht="23" customHeight="1" spans="1:11">
      <c r="A25" s="372"/>
      <c r="B25" s="373"/>
      <c r="C25" s="374"/>
      <c r="D25" s="374"/>
      <c r="E25" s="374"/>
      <c r="F25" s="374"/>
      <c r="G25" s="374"/>
      <c r="H25" s="374"/>
      <c r="I25" s="373"/>
      <c r="J25" s="373"/>
      <c r="K25" s="406"/>
    </row>
    <row r="26" ht="23" customHeight="1" spans="1:11">
      <c r="A26" s="372"/>
      <c r="B26" s="374"/>
      <c r="C26" s="374"/>
      <c r="D26" s="374"/>
      <c r="E26" s="374"/>
      <c r="F26" s="374"/>
      <c r="G26" s="374"/>
      <c r="H26" s="374"/>
      <c r="I26" s="374"/>
      <c r="J26" s="374"/>
      <c r="K26" s="407"/>
    </row>
    <row r="27" ht="23" customHeight="1" spans="1:11">
      <c r="A27" s="372"/>
      <c r="B27" s="374"/>
      <c r="C27" s="374"/>
      <c r="D27" s="374"/>
      <c r="E27" s="374"/>
      <c r="F27" s="374"/>
      <c r="G27" s="374"/>
      <c r="H27" s="374"/>
      <c r="I27" s="374"/>
      <c r="J27" s="374"/>
      <c r="K27" s="407"/>
    </row>
    <row r="28" ht="18" customHeight="1" spans="1:11">
      <c r="A28" s="375" t="s">
        <v>113</v>
      </c>
      <c r="B28" s="376"/>
      <c r="C28" s="376"/>
      <c r="D28" s="376"/>
      <c r="E28" s="376"/>
      <c r="F28" s="376"/>
      <c r="G28" s="376"/>
      <c r="H28" s="376"/>
      <c r="I28" s="376"/>
      <c r="J28" s="376"/>
      <c r="K28" s="408"/>
    </row>
    <row r="29" ht="18.75" customHeight="1" spans="1:11">
      <c r="A29" s="377" t="s">
        <v>114</v>
      </c>
      <c r="B29" s="378"/>
      <c r="C29" s="378"/>
      <c r="D29" s="378"/>
      <c r="E29" s="378"/>
      <c r="F29" s="378"/>
      <c r="G29" s="378"/>
      <c r="H29" s="378"/>
      <c r="I29" s="378"/>
      <c r="J29" s="378"/>
      <c r="K29" s="409"/>
    </row>
    <row r="30" ht="18.75" customHeight="1" spans="1:11">
      <c r="A30" s="379"/>
      <c r="B30" s="380"/>
      <c r="C30" s="380"/>
      <c r="D30" s="380"/>
      <c r="E30" s="380"/>
      <c r="F30" s="380"/>
      <c r="G30" s="380"/>
      <c r="H30" s="380"/>
      <c r="I30" s="380"/>
      <c r="J30" s="380"/>
      <c r="K30" s="410"/>
    </row>
    <row r="31" ht="18" customHeight="1" spans="1:11">
      <c r="A31" s="375" t="s">
        <v>115</v>
      </c>
      <c r="B31" s="376"/>
      <c r="C31" s="376"/>
      <c r="D31" s="376"/>
      <c r="E31" s="376"/>
      <c r="F31" s="376"/>
      <c r="G31" s="376"/>
      <c r="H31" s="376"/>
      <c r="I31" s="376"/>
      <c r="J31" s="376"/>
      <c r="K31" s="408"/>
    </row>
    <row r="32" ht="14.25" spans="1:11">
      <c r="A32" s="381" t="s">
        <v>116</v>
      </c>
      <c r="B32" s="382"/>
      <c r="C32" s="382"/>
      <c r="D32" s="382"/>
      <c r="E32" s="382"/>
      <c r="F32" s="382"/>
      <c r="G32" s="382"/>
      <c r="H32" s="382"/>
      <c r="I32" s="382"/>
      <c r="J32" s="382"/>
      <c r="K32" s="411"/>
    </row>
    <row r="33" ht="15" spans="1:11">
      <c r="A33" s="154" t="s">
        <v>117</v>
      </c>
      <c r="B33" s="155"/>
      <c r="C33" s="146" t="s">
        <v>65</v>
      </c>
      <c r="D33" s="146" t="s">
        <v>66</v>
      </c>
      <c r="E33" s="383" t="s">
        <v>118</v>
      </c>
      <c r="F33" s="384"/>
      <c r="G33" s="384"/>
      <c r="H33" s="384"/>
      <c r="I33" s="384"/>
      <c r="J33" s="384"/>
      <c r="K33" s="412"/>
    </row>
    <row r="34" ht="15" spans="1:11">
      <c r="A34" s="385" t="s">
        <v>119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</row>
    <row r="35" ht="21" customHeight="1" spans="1:11">
      <c r="A35" s="386" t="s">
        <v>120</v>
      </c>
      <c r="B35" s="387"/>
      <c r="C35" s="387"/>
      <c r="D35" s="387"/>
      <c r="E35" s="387"/>
      <c r="F35" s="387"/>
      <c r="G35" s="387"/>
      <c r="H35" s="387"/>
      <c r="I35" s="387"/>
      <c r="J35" s="387"/>
      <c r="K35" s="413"/>
    </row>
    <row r="36" ht="21" customHeight="1" spans="1:11">
      <c r="A36" s="308" t="s">
        <v>121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 t="s">
        <v>122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15" spans="1:11">
      <c r="A42" s="303" t="s">
        <v>123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36"/>
    </row>
    <row r="43" ht="15" spans="1:11">
      <c r="A43" s="350" t="s">
        <v>124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98"/>
    </row>
    <row r="44" ht="14.25" spans="1:11">
      <c r="A44" s="357" t="s">
        <v>125</v>
      </c>
      <c r="B44" s="354" t="s">
        <v>95</v>
      </c>
      <c r="C44" s="354" t="s">
        <v>96</v>
      </c>
      <c r="D44" s="354" t="s">
        <v>88</v>
      </c>
      <c r="E44" s="359" t="s">
        <v>126</v>
      </c>
      <c r="F44" s="354" t="s">
        <v>95</v>
      </c>
      <c r="G44" s="354" t="s">
        <v>96</v>
      </c>
      <c r="H44" s="354" t="s">
        <v>88</v>
      </c>
      <c r="I44" s="359" t="s">
        <v>127</v>
      </c>
      <c r="J44" s="354" t="s">
        <v>95</v>
      </c>
      <c r="K44" s="399" t="s">
        <v>96</v>
      </c>
    </row>
    <row r="45" ht="14.25" spans="1:11">
      <c r="A45" s="300" t="s">
        <v>87</v>
      </c>
      <c r="B45" s="146" t="s">
        <v>95</v>
      </c>
      <c r="C45" s="146" t="s">
        <v>96</v>
      </c>
      <c r="D45" s="146" t="s">
        <v>88</v>
      </c>
      <c r="E45" s="301" t="s">
        <v>94</v>
      </c>
      <c r="F45" s="146" t="s">
        <v>95</v>
      </c>
      <c r="G45" s="146" t="s">
        <v>96</v>
      </c>
      <c r="H45" s="146" t="s">
        <v>88</v>
      </c>
      <c r="I45" s="301" t="s">
        <v>105</v>
      </c>
      <c r="J45" s="146" t="s">
        <v>95</v>
      </c>
      <c r="K45" s="147" t="s">
        <v>96</v>
      </c>
    </row>
    <row r="46" ht="15" spans="1:11">
      <c r="A46" s="273" t="s">
        <v>98</v>
      </c>
      <c r="B46" s="274"/>
      <c r="C46" s="274"/>
      <c r="D46" s="274"/>
      <c r="E46" s="274"/>
      <c r="F46" s="274"/>
      <c r="G46" s="274"/>
      <c r="H46" s="274"/>
      <c r="I46" s="274"/>
      <c r="J46" s="274"/>
      <c r="K46" s="327"/>
    </row>
    <row r="47" ht="15" spans="1:11">
      <c r="A47" s="385" t="s">
        <v>128</v>
      </c>
      <c r="B47" s="385"/>
      <c r="C47" s="385"/>
      <c r="D47" s="385"/>
      <c r="E47" s="385"/>
      <c r="F47" s="385"/>
      <c r="G47" s="385"/>
      <c r="H47" s="385"/>
      <c r="I47" s="385"/>
      <c r="J47" s="385"/>
      <c r="K47" s="385"/>
    </row>
    <row r="48" ht="15" spans="1:11">
      <c r="A48" s="386"/>
      <c r="B48" s="387"/>
      <c r="C48" s="387"/>
      <c r="D48" s="387"/>
      <c r="E48" s="387"/>
      <c r="F48" s="387"/>
      <c r="G48" s="387"/>
      <c r="H48" s="387"/>
      <c r="I48" s="387"/>
      <c r="J48" s="387"/>
      <c r="K48" s="413"/>
    </row>
    <row r="49" ht="15" spans="1:11">
      <c r="A49" s="388" t="s">
        <v>129</v>
      </c>
      <c r="B49" s="389" t="s">
        <v>130</v>
      </c>
      <c r="C49" s="389"/>
      <c r="D49" s="390" t="s">
        <v>131</v>
      </c>
      <c r="E49" s="391" t="s">
        <v>132</v>
      </c>
      <c r="F49" s="392" t="s">
        <v>133</v>
      </c>
      <c r="G49" s="393">
        <v>45621</v>
      </c>
      <c r="H49" s="394" t="s">
        <v>134</v>
      </c>
      <c r="I49" s="414"/>
      <c r="J49" s="415" t="s">
        <v>135</v>
      </c>
      <c r="K49" s="416"/>
    </row>
    <row r="50" ht="15" spans="1:11">
      <c r="A50" s="385" t="s">
        <v>136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</row>
    <row r="51" ht="15" spans="1:11">
      <c r="A51" s="395" t="s">
        <v>137</v>
      </c>
      <c r="B51" s="396"/>
      <c r="C51" s="396"/>
      <c r="D51" s="396"/>
      <c r="E51" s="396"/>
      <c r="F51" s="396"/>
      <c r="G51" s="396"/>
      <c r="H51" s="396"/>
      <c r="I51" s="396"/>
      <c r="J51" s="396"/>
      <c r="K51" s="417"/>
    </row>
    <row r="52" ht="15" spans="1:11">
      <c r="A52" s="388" t="s">
        <v>129</v>
      </c>
      <c r="B52" s="389" t="s">
        <v>130</v>
      </c>
      <c r="C52" s="389"/>
      <c r="D52" s="390" t="s">
        <v>131</v>
      </c>
      <c r="E52" s="391" t="s">
        <v>132</v>
      </c>
      <c r="F52" s="392" t="s">
        <v>138</v>
      </c>
      <c r="G52" s="393">
        <v>45621</v>
      </c>
      <c r="H52" s="394" t="s">
        <v>134</v>
      </c>
      <c r="I52" s="414"/>
      <c r="J52" s="415" t="s">
        <v>135</v>
      </c>
      <c r="K52" s="4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O18" sqref="O18"/>
    </sheetView>
  </sheetViews>
  <sheetFormatPr defaultColWidth="9" defaultRowHeight="14.25"/>
  <cols>
    <col min="1" max="1" width="15.625" style="84" customWidth="1"/>
    <col min="2" max="3" width="9" style="84" customWidth="1"/>
    <col min="4" max="5" width="8.5" style="85" customWidth="1"/>
    <col min="6" max="8" width="8.5" style="84" customWidth="1"/>
    <col min="9" max="9" width="2.75" style="84" customWidth="1"/>
    <col min="10" max="10" width="9.15833333333333" style="84" customWidth="1"/>
    <col min="11" max="11" width="10.75" style="84" customWidth="1"/>
    <col min="12" max="16" width="9.75" style="84" customWidth="1"/>
    <col min="17" max="254" width="9" style="84"/>
    <col min="255" max="16378" width="9" style="87"/>
  </cols>
  <sheetData>
    <row r="1" s="84" customFormat="1" ht="29" customHeight="1" spans="1:257">
      <c r="A1" s="88" t="s">
        <v>139</v>
      </c>
      <c r="B1" s="88"/>
      <c r="C1" s="88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91" t="s">
        <v>61</v>
      </c>
      <c r="B2" s="92" t="str">
        <f>首期!B4</f>
        <v>QAUUAN85539</v>
      </c>
      <c r="C2" s="92"/>
      <c r="D2" s="93"/>
      <c r="E2" s="94"/>
      <c r="F2" s="95" t="s">
        <v>67</v>
      </c>
      <c r="G2" s="96" t="str">
        <f>首期!B5</f>
        <v>儿童卫衣</v>
      </c>
      <c r="H2" s="96"/>
      <c r="I2" s="97"/>
      <c r="J2" s="119" t="s">
        <v>57</v>
      </c>
      <c r="K2" s="120" t="s">
        <v>56</v>
      </c>
      <c r="L2" s="120"/>
      <c r="M2" s="120"/>
      <c r="N2" s="120"/>
      <c r="O2" s="120"/>
      <c r="P2" s="121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spans="1:257">
      <c r="A3" s="98" t="s">
        <v>140</v>
      </c>
      <c r="B3" s="99" t="s">
        <v>141</v>
      </c>
      <c r="C3" s="99"/>
      <c r="D3" s="100"/>
      <c r="E3" s="99"/>
      <c r="F3" s="99"/>
      <c r="G3" s="99"/>
      <c r="H3" s="99"/>
      <c r="I3" s="101"/>
      <c r="J3" s="122"/>
      <c r="K3" s="122"/>
      <c r="L3" s="122"/>
      <c r="M3" s="122"/>
      <c r="N3" s="122"/>
      <c r="O3" s="122"/>
      <c r="P3" s="123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98"/>
      <c r="B4" s="102" t="s">
        <v>142</v>
      </c>
      <c r="C4" s="102" t="s">
        <v>143</v>
      </c>
      <c r="D4" s="102" t="s">
        <v>144</v>
      </c>
      <c r="E4" s="102" t="s">
        <v>145</v>
      </c>
      <c r="F4" s="102" t="s">
        <v>146</v>
      </c>
      <c r="G4" s="102" t="s">
        <v>147</v>
      </c>
      <c r="H4" s="102"/>
      <c r="I4" s="101"/>
      <c r="J4" s="242"/>
      <c r="K4" s="243" t="s">
        <v>148</v>
      </c>
      <c r="L4" s="243" t="s">
        <v>149</v>
      </c>
      <c r="M4" s="243" t="s">
        <v>150</v>
      </c>
      <c r="N4" s="243"/>
      <c r="O4" s="243" t="s">
        <v>148</v>
      </c>
      <c r="P4" s="245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98"/>
      <c r="B5" s="103"/>
      <c r="C5" s="103"/>
      <c r="D5" s="103"/>
      <c r="E5" s="104"/>
      <c r="F5" s="104"/>
      <c r="G5" s="104"/>
      <c r="H5" s="104"/>
      <c r="I5" s="105"/>
      <c r="J5" s="125"/>
      <c r="K5" s="126"/>
      <c r="L5" s="126">
        <v>150</v>
      </c>
      <c r="M5" s="126">
        <v>150</v>
      </c>
      <c r="N5" s="126"/>
      <c r="O5" s="246" t="s">
        <v>145</v>
      </c>
      <c r="P5" s="12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106" t="s">
        <v>151</v>
      </c>
      <c r="B6" s="107">
        <f t="shared" ref="B6:B9" si="0">C6-4</f>
        <v>44.5</v>
      </c>
      <c r="C6" s="107">
        <v>48.5</v>
      </c>
      <c r="D6" s="107">
        <f t="shared" ref="D6:G6" si="1">C6+4</f>
        <v>52.5</v>
      </c>
      <c r="E6" s="107">
        <f t="shared" si="1"/>
        <v>56.5</v>
      </c>
      <c r="F6" s="107">
        <f t="shared" si="1"/>
        <v>60.5</v>
      </c>
      <c r="G6" s="107">
        <f t="shared" si="1"/>
        <v>64.5</v>
      </c>
      <c r="H6" s="107"/>
      <c r="I6" s="105"/>
      <c r="J6" s="125"/>
      <c r="K6" s="125"/>
      <c r="L6" s="125" t="s">
        <v>152</v>
      </c>
      <c r="M6" s="125"/>
      <c r="N6" s="125"/>
      <c r="O6" s="125" t="s">
        <v>153</v>
      </c>
      <c r="P6" s="128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106" t="s">
        <v>154</v>
      </c>
      <c r="B7" s="107">
        <f t="shared" si="0"/>
        <v>82</v>
      </c>
      <c r="C7" s="107">
        <v>86</v>
      </c>
      <c r="D7" s="107">
        <f t="shared" ref="D7:D9" si="2">C7+4</f>
        <v>90</v>
      </c>
      <c r="E7" s="107">
        <f t="shared" ref="E7:G7" si="3">D7+6</f>
        <v>96</v>
      </c>
      <c r="F7" s="107">
        <f t="shared" si="3"/>
        <v>102</v>
      </c>
      <c r="G7" s="107">
        <f t="shared" si="3"/>
        <v>108</v>
      </c>
      <c r="H7" s="107"/>
      <c r="I7" s="105"/>
      <c r="J7" s="125"/>
      <c r="K7" s="125"/>
      <c r="L7" s="125" t="s">
        <v>155</v>
      </c>
      <c r="M7" s="125"/>
      <c r="N7" s="125"/>
      <c r="O7" s="125" t="s">
        <v>156</v>
      </c>
      <c r="P7" s="128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106" t="s">
        <v>157</v>
      </c>
      <c r="B8" s="107">
        <f t="shared" si="0"/>
        <v>76</v>
      </c>
      <c r="C8" s="107">
        <v>80</v>
      </c>
      <c r="D8" s="107">
        <f t="shared" si="2"/>
        <v>84</v>
      </c>
      <c r="E8" s="107">
        <f t="shared" ref="E8:G8" si="4">D8+6</f>
        <v>90</v>
      </c>
      <c r="F8" s="107">
        <f t="shared" si="4"/>
        <v>96</v>
      </c>
      <c r="G8" s="107">
        <f t="shared" si="4"/>
        <v>102</v>
      </c>
      <c r="H8" s="107"/>
      <c r="I8" s="105"/>
      <c r="J8" s="125"/>
      <c r="K8" s="125"/>
      <c r="L8" s="125" t="s">
        <v>158</v>
      </c>
      <c r="M8" s="125"/>
      <c r="N8" s="125"/>
      <c r="O8" s="125"/>
      <c r="P8" s="128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106" t="s">
        <v>159</v>
      </c>
      <c r="B9" s="107">
        <f t="shared" si="0"/>
        <v>72</v>
      </c>
      <c r="C9" s="107">
        <v>76</v>
      </c>
      <c r="D9" s="107">
        <f t="shared" si="2"/>
        <v>80</v>
      </c>
      <c r="E9" s="107">
        <f t="shared" ref="E9:G9" si="5">D9+6</f>
        <v>86</v>
      </c>
      <c r="F9" s="107">
        <f t="shared" si="5"/>
        <v>92</v>
      </c>
      <c r="G9" s="107">
        <f t="shared" si="5"/>
        <v>98</v>
      </c>
      <c r="H9" s="107"/>
      <c r="I9" s="105"/>
      <c r="J9" s="125"/>
      <c r="K9" s="125"/>
      <c r="L9" s="125" t="s">
        <v>158</v>
      </c>
      <c r="M9" s="125"/>
      <c r="N9" s="125"/>
      <c r="O9" s="125" t="s">
        <v>155</v>
      </c>
      <c r="P9" s="128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106" t="s">
        <v>160</v>
      </c>
      <c r="B10" s="107">
        <f>C10-1.5</f>
        <v>37.5</v>
      </c>
      <c r="C10" s="107">
        <v>39</v>
      </c>
      <c r="D10" s="107">
        <f t="shared" ref="D10:G10" si="6">C10+2.2</f>
        <v>41.2</v>
      </c>
      <c r="E10" s="107">
        <f t="shared" si="6"/>
        <v>43.4</v>
      </c>
      <c r="F10" s="107">
        <f t="shared" si="6"/>
        <v>45.6</v>
      </c>
      <c r="G10" s="107">
        <f t="shared" si="6"/>
        <v>47.8</v>
      </c>
      <c r="H10" s="107"/>
      <c r="I10" s="105"/>
      <c r="J10" s="125"/>
      <c r="K10" s="125"/>
      <c r="L10" s="125" t="s">
        <v>152</v>
      </c>
      <c r="M10" s="125"/>
      <c r="N10" s="125"/>
      <c r="O10" s="125" t="s">
        <v>152</v>
      </c>
      <c r="P10" s="128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106" t="s">
        <v>161</v>
      </c>
      <c r="B11" s="107">
        <f>C11-4.5</f>
        <v>57.5</v>
      </c>
      <c r="C11" s="107">
        <v>62</v>
      </c>
      <c r="D11" s="107">
        <f t="shared" ref="D11:G11" si="7">C11+4.5+0.15+0.2</f>
        <v>66.85</v>
      </c>
      <c r="E11" s="107">
        <f t="shared" si="7"/>
        <v>71.7</v>
      </c>
      <c r="F11" s="107">
        <f t="shared" si="7"/>
        <v>76.55</v>
      </c>
      <c r="G11" s="107">
        <f t="shared" si="7"/>
        <v>81.4</v>
      </c>
      <c r="H11" s="107"/>
      <c r="I11" s="105"/>
      <c r="J11" s="125"/>
      <c r="K11" s="125"/>
      <c r="L11" s="125" t="s">
        <v>162</v>
      </c>
      <c r="M11" s="125"/>
      <c r="N11" s="125"/>
      <c r="O11" s="125" t="s">
        <v>163</v>
      </c>
      <c r="P11" s="128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106" t="s">
        <v>164</v>
      </c>
      <c r="B12" s="107">
        <f>C12-0.8</f>
        <v>17.7</v>
      </c>
      <c r="C12" s="107">
        <v>18.5</v>
      </c>
      <c r="D12" s="107">
        <f>C12+0.8</f>
        <v>19.3</v>
      </c>
      <c r="E12" s="107">
        <f t="shared" ref="E12:G12" si="8">D12+1.2</f>
        <v>20.5</v>
      </c>
      <c r="F12" s="107">
        <f t="shared" si="8"/>
        <v>21.7</v>
      </c>
      <c r="G12" s="107">
        <f t="shared" si="8"/>
        <v>22.9</v>
      </c>
      <c r="H12" s="107"/>
      <c r="I12" s="105"/>
      <c r="J12" s="125"/>
      <c r="K12" s="125"/>
      <c r="L12" s="125" t="s">
        <v>162</v>
      </c>
      <c r="M12" s="125"/>
      <c r="N12" s="125"/>
      <c r="O12" s="125" t="s">
        <v>162</v>
      </c>
      <c r="P12" s="128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106" t="s">
        <v>165</v>
      </c>
      <c r="B13" s="107">
        <f>C13-0.65</f>
        <v>14.35</v>
      </c>
      <c r="C13" s="107">
        <v>15</v>
      </c>
      <c r="D13" s="107">
        <f>C13+0.65</f>
        <v>15.65</v>
      </c>
      <c r="E13" s="107">
        <f t="shared" ref="E13:G13" si="9">D13+0.9</f>
        <v>16.55</v>
      </c>
      <c r="F13" s="107">
        <f t="shared" si="9"/>
        <v>17.45</v>
      </c>
      <c r="G13" s="107">
        <f t="shared" si="9"/>
        <v>18.35</v>
      </c>
      <c r="H13" s="108"/>
      <c r="I13" s="105"/>
      <c r="J13" s="125"/>
      <c r="K13" s="125"/>
      <c r="L13" s="125" t="s">
        <v>162</v>
      </c>
      <c r="M13" s="125"/>
      <c r="N13" s="125"/>
      <c r="O13" s="125" t="s">
        <v>166</v>
      </c>
      <c r="P13" s="128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106" t="s">
        <v>167</v>
      </c>
      <c r="B14" s="107">
        <f>C14-0.2</f>
        <v>12.8</v>
      </c>
      <c r="C14" s="107">
        <v>13</v>
      </c>
      <c r="D14" s="107">
        <f>C14+0.2</f>
        <v>13.2</v>
      </c>
      <c r="E14" s="107">
        <f t="shared" ref="E14:G14" si="10">D14+0.4</f>
        <v>13.6</v>
      </c>
      <c r="F14" s="107">
        <f t="shared" si="10"/>
        <v>14</v>
      </c>
      <c r="G14" s="108">
        <f t="shared" si="10"/>
        <v>14.4</v>
      </c>
      <c r="H14" s="108"/>
      <c r="I14" s="105"/>
      <c r="J14" s="125"/>
      <c r="K14" s="125"/>
      <c r="L14" s="125" t="s">
        <v>158</v>
      </c>
      <c r="M14" s="125"/>
      <c r="N14" s="125"/>
      <c r="O14" s="125"/>
      <c r="P14" s="128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106" t="s">
        <v>168</v>
      </c>
      <c r="B15" s="107">
        <f>C15-0.2</f>
        <v>8.8</v>
      </c>
      <c r="C15" s="107">
        <v>9</v>
      </c>
      <c r="D15" s="107">
        <f>C15+0.2</f>
        <v>9.2</v>
      </c>
      <c r="E15" s="107">
        <f t="shared" ref="E15:G15" si="11">D15+0.4</f>
        <v>9.6</v>
      </c>
      <c r="F15" s="107">
        <f t="shared" si="11"/>
        <v>10</v>
      </c>
      <c r="G15" s="108">
        <f t="shared" si="11"/>
        <v>10.4</v>
      </c>
      <c r="H15" s="108"/>
      <c r="I15" s="105"/>
      <c r="J15" s="125"/>
      <c r="K15" s="125"/>
      <c r="L15" s="125" t="s">
        <v>158</v>
      </c>
      <c r="M15" s="125"/>
      <c r="N15" s="125"/>
      <c r="O15" s="125" t="s">
        <v>158</v>
      </c>
      <c r="P15" s="128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106" t="s">
        <v>169</v>
      </c>
      <c r="B16" s="107">
        <f>C16-0.8</f>
        <v>29.2</v>
      </c>
      <c r="C16" s="107">
        <v>30</v>
      </c>
      <c r="D16" s="107">
        <f t="shared" ref="D16:G16" si="12">C16+0.8</f>
        <v>30.8</v>
      </c>
      <c r="E16" s="107">
        <f t="shared" si="12"/>
        <v>31.6</v>
      </c>
      <c r="F16" s="107">
        <f t="shared" si="12"/>
        <v>32.4</v>
      </c>
      <c r="G16" s="108">
        <f t="shared" si="12"/>
        <v>33.2</v>
      </c>
      <c r="H16" s="108"/>
      <c r="I16" s="105"/>
      <c r="J16" s="125"/>
      <c r="K16" s="125"/>
      <c r="L16" s="125" t="s">
        <v>152</v>
      </c>
      <c r="M16" s="125"/>
      <c r="N16" s="125"/>
      <c r="O16" s="125"/>
      <c r="P16" s="128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106" t="s">
        <v>170</v>
      </c>
      <c r="B17" s="107">
        <f>C17-0.75</f>
        <v>22.25</v>
      </c>
      <c r="C17" s="107">
        <v>23</v>
      </c>
      <c r="D17" s="107">
        <f t="shared" ref="D17:G17" si="13">C17+0.75</f>
        <v>23.75</v>
      </c>
      <c r="E17" s="107">
        <f t="shared" si="13"/>
        <v>24.5</v>
      </c>
      <c r="F17" s="107">
        <f t="shared" si="13"/>
        <v>25.25</v>
      </c>
      <c r="G17" s="108">
        <f t="shared" si="13"/>
        <v>26</v>
      </c>
      <c r="H17" s="108"/>
      <c r="I17" s="105"/>
      <c r="J17" s="125"/>
      <c r="K17" s="125"/>
      <c r="L17" s="125" t="s">
        <v>158</v>
      </c>
      <c r="M17" s="125"/>
      <c r="N17" s="125"/>
      <c r="O17" s="125" t="s">
        <v>171</v>
      </c>
      <c r="P17" s="128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106" t="s">
        <v>172</v>
      </c>
      <c r="B18" s="107"/>
      <c r="C18" s="107">
        <v>18</v>
      </c>
      <c r="D18" s="107"/>
      <c r="E18" s="107"/>
      <c r="F18" s="107"/>
      <c r="G18" s="108"/>
      <c r="H18" s="108"/>
      <c r="I18" s="105"/>
      <c r="J18" s="125"/>
      <c r="K18" s="125"/>
      <c r="L18" s="125" t="s">
        <v>158</v>
      </c>
      <c r="M18" s="125"/>
      <c r="N18" s="125"/>
      <c r="O18" s="125"/>
      <c r="P18" s="128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106" t="s">
        <v>173</v>
      </c>
      <c r="B19" s="107"/>
      <c r="C19" s="107">
        <v>6</v>
      </c>
      <c r="D19" s="107"/>
      <c r="E19" s="107"/>
      <c r="F19" s="107"/>
      <c r="G19" s="108"/>
      <c r="H19" s="108"/>
      <c r="I19" s="105"/>
      <c r="J19" s="125"/>
      <c r="K19" s="125"/>
      <c r="L19" s="125" t="s">
        <v>158</v>
      </c>
      <c r="M19" s="125"/>
      <c r="N19" s="125"/>
      <c r="O19" s="125"/>
      <c r="P19" s="128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106" t="s">
        <v>174</v>
      </c>
      <c r="B20" s="107">
        <v>4.5</v>
      </c>
      <c r="C20" s="107">
        <v>4.5</v>
      </c>
      <c r="D20" s="107">
        <v>4.5</v>
      </c>
      <c r="E20" s="107">
        <v>5.5</v>
      </c>
      <c r="F20" s="107">
        <v>5.5</v>
      </c>
      <c r="G20" s="108">
        <v>5.5</v>
      </c>
      <c r="H20" s="344"/>
      <c r="I20" s="109"/>
      <c r="J20" s="129"/>
      <c r="K20" s="129"/>
      <c r="L20" s="129"/>
      <c r="M20" s="129"/>
      <c r="N20" s="129"/>
      <c r="O20" s="129"/>
      <c r="P20" s="130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20" customHeight="1" spans="1:257">
      <c r="A21" s="106" t="s">
        <v>175</v>
      </c>
      <c r="B21" s="107">
        <v>4.5</v>
      </c>
      <c r="C21" s="107">
        <v>4.5</v>
      </c>
      <c r="D21" s="107">
        <v>4.5</v>
      </c>
      <c r="E21" s="107">
        <v>5.5</v>
      </c>
      <c r="F21" s="107">
        <v>5.5</v>
      </c>
      <c r="G21" s="108">
        <v>5.5</v>
      </c>
      <c r="H21" s="344"/>
      <c r="I21" s="109"/>
      <c r="J21" s="129"/>
      <c r="K21" s="129"/>
      <c r="L21" s="129"/>
      <c r="M21" s="129"/>
      <c r="N21" s="129"/>
      <c r="O21" s="129"/>
      <c r="P21" s="130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ht="20" customHeight="1" spans="1:257">
      <c r="A22" s="110"/>
      <c r="B22" s="111"/>
      <c r="C22" s="111"/>
      <c r="D22" s="111"/>
      <c r="E22" s="111"/>
      <c r="F22" s="112"/>
      <c r="G22" s="111"/>
      <c r="H22" s="111"/>
      <c r="I22" s="113"/>
      <c r="J22" s="131"/>
      <c r="K22" s="131"/>
      <c r="L22" s="132"/>
      <c r="M22" s="131"/>
      <c r="N22" s="131"/>
      <c r="O22" s="131"/>
      <c r="P22" s="133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ht="16.5" spans="1:257">
      <c r="A23" s="114"/>
      <c r="B23" s="114"/>
      <c r="C23" s="114"/>
      <c r="D23" s="115"/>
      <c r="E23" s="115"/>
      <c r="F23" s="116"/>
      <c r="G23" s="115"/>
      <c r="H23" s="115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  <row r="24" s="84" customFormat="1" spans="1:257">
      <c r="A24" s="117" t="s">
        <v>176</v>
      </c>
      <c r="B24" s="117"/>
      <c r="C24" s="117"/>
      <c r="D24" s="118"/>
      <c r="E24" s="118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</row>
    <row r="25" s="84" customFormat="1" spans="4:257">
      <c r="D25" s="85"/>
      <c r="E25" s="85"/>
      <c r="J25" s="134" t="s">
        <v>177</v>
      </c>
      <c r="K25" s="247">
        <v>45621</v>
      </c>
      <c r="L25" s="134" t="s">
        <v>178</v>
      </c>
      <c r="M25" s="134" t="s">
        <v>132</v>
      </c>
      <c r="N25" s="134"/>
      <c r="O25" s="134" t="s">
        <v>179</v>
      </c>
      <c r="P25" s="136" t="s">
        <v>135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</row>
  </sheetData>
  <mergeCells count="8">
    <mergeCell ref="A1:P1"/>
    <mergeCell ref="B2:E2"/>
    <mergeCell ref="G2:H2"/>
    <mergeCell ref="K2:P2"/>
    <mergeCell ref="B3:H3"/>
    <mergeCell ref="J3:P3"/>
    <mergeCell ref="A3:A5"/>
    <mergeCell ref="I2:I22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M12" sqref="M12"/>
    </sheetView>
  </sheetViews>
  <sheetFormatPr defaultColWidth="10" defaultRowHeight="16.5" customHeight="1"/>
  <cols>
    <col min="1" max="1" width="10.875" style="248" customWidth="1"/>
    <col min="2" max="16384" width="10" style="248"/>
  </cols>
  <sheetData>
    <row r="1" ht="22.5" customHeight="1" spans="1:11">
      <c r="A1" s="140" t="s">
        <v>180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249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252" t="s">
        <v>57</v>
      </c>
      <c r="I2" s="323" t="s">
        <v>56</v>
      </c>
      <c r="J2" s="323"/>
      <c r="K2" s="324"/>
    </row>
    <row r="3" customHeight="1" spans="1:1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customHeight="1" spans="1:11">
      <c r="A4" s="259" t="s">
        <v>61</v>
      </c>
      <c r="B4" s="146"/>
      <c r="C4" s="147"/>
      <c r="D4" s="259" t="s">
        <v>63</v>
      </c>
      <c r="E4" s="260"/>
      <c r="F4" s="261"/>
      <c r="G4" s="262"/>
      <c r="H4" s="259" t="s">
        <v>64</v>
      </c>
      <c r="I4" s="260"/>
      <c r="J4" s="146" t="s">
        <v>65</v>
      </c>
      <c r="K4" s="147" t="s">
        <v>66</v>
      </c>
    </row>
    <row r="5" customHeight="1" spans="1:11">
      <c r="A5" s="263" t="s">
        <v>67</v>
      </c>
      <c r="B5" s="146"/>
      <c r="C5" s="147"/>
      <c r="D5" s="259" t="s">
        <v>69</v>
      </c>
      <c r="E5" s="260"/>
      <c r="F5" s="261"/>
      <c r="G5" s="262"/>
      <c r="H5" s="259" t="s">
        <v>70</v>
      </c>
      <c r="I5" s="260"/>
      <c r="J5" s="146" t="s">
        <v>65</v>
      </c>
      <c r="K5" s="147" t="s">
        <v>66</v>
      </c>
    </row>
    <row r="6" customHeight="1" spans="1:11">
      <c r="A6" s="259" t="s">
        <v>71</v>
      </c>
      <c r="B6" s="264"/>
      <c r="C6" s="265"/>
      <c r="D6" s="263" t="s">
        <v>73</v>
      </c>
      <c r="E6" s="266"/>
      <c r="F6" s="261"/>
      <c r="G6" s="262"/>
      <c r="H6" s="259" t="s">
        <v>74</v>
      </c>
      <c r="I6" s="260"/>
      <c r="J6" s="146" t="s">
        <v>65</v>
      </c>
      <c r="K6" s="147" t="s">
        <v>66</v>
      </c>
    </row>
    <row r="7" customHeight="1" spans="1:11">
      <c r="A7" s="259" t="s">
        <v>75</v>
      </c>
      <c r="B7" s="267"/>
      <c r="C7" s="268"/>
      <c r="D7" s="263" t="s">
        <v>76</v>
      </c>
      <c r="E7" s="269"/>
      <c r="F7" s="261"/>
      <c r="G7" s="262"/>
      <c r="H7" s="259" t="s">
        <v>77</v>
      </c>
      <c r="I7" s="260"/>
      <c r="J7" s="146" t="s">
        <v>65</v>
      </c>
      <c r="K7" s="147" t="s">
        <v>66</v>
      </c>
    </row>
    <row r="8" customHeight="1" spans="1:16">
      <c r="A8" s="270" t="s">
        <v>78</v>
      </c>
      <c r="B8" s="271"/>
      <c r="C8" s="272"/>
      <c r="D8" s="273" t="s">
        <v>80</v>
      </c>
      <c r="E8" s="274"/>
      <c r="F8" s="275"/>
      <c r="G8" s="276"/>
      <c r="H8" s="273" t="s">
        <v>81</v>
      </c>
      <c r="I8" s="274"/>
      <c r="J8" s="293" t="s">
        <v>65</v>
      </c>
      <c r="K8" s="325" t="s">
        <v>66</v>
      </c>
      <c r="P8" s="199" t="s">
        <v>181</v>
      </c>
    </row>
    <row r="9" customHeight="1" spans="1:11">
      <c r="A9" s="277" t="s">
        <v>182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customHeight="1" spans="1:11">
      <c r="A10" s="278" t="s">
        <v>84</v>
      </c>
      <c r="B10" s="279" t="s">
        <v>85</v>
      </c>
      <c r="C10" s="280" t="s">
        <v>86</v>
      </c>
      <c r="D10" s="281"/>
      <c r="E10" s="282" t="s">
        <v>89</v>
      </c>
      <c r="F10" s="279" t="s">
        <v>85</v>
      </c>
      <c r="G10" s="280" t="s">
        <v>86</v>
      </c>
      <c r="H10" s="279"/>
      <c r="I10" s="282" t="s">
        <v>87</v>
      </c>
      <c r="J10" s="279" t="s">
        <v>85</v>
      </c>
      <c r="K10" s="326" t="s">
        <v>86</v>
      </c>
    </row>
    <row r="11" customHeight="1" spans="1:11">
      <c r="A11" s="263" t="s">
        <v>90</v>
      </c>
      <c r="B11" s="283" t="s">
        <v>85</v>
      </c>
      <c r="C11" s="146" t="s">
        <v>86</v>
      </c>
      <c r="D11" s="269"/>
      <c r="E11" s="266" t="s">
        <v>92</v>
      </c>
      <c r="F11" s="283" t="s">
        <v>85</v>
      </c>
      <c r="G11" s="146" t="s">
        <v>86</v>
      </c>
      <c r="H11" s="283"/>
      <c r="I11" s="266" t="s">
        <v>97</v>
      </c>
      <c r="J11" s="283" t="s">
        <v>85</v>
      </c>
      <c r="K11" s="147" t="s">
        <v>86</v>
      </c>
    </row>
    <row r="12" customHeight="1" spans="1:11">
      <c r="A12" s="273" t="s">
        <v>118</v>
      </c>
      <c r="B12" s="274"/>
      <c r="C12" s="274"/>
      <c r="D12" s="274"/>
      <c r="E12" s="274"/>
      <c r="F12" s="274"/>
      <c r="G12" s="274"/>
      <c r="H12" s="274"/>
      <c r="I12" s="274"/>
      <c r="J12" s="274"/>
      <c r="K12" s="327"/>
    </row>
    <row r="13" customHeight="1" spans="1:11">
      <c r="A13" s="284" t="s">
        <v>183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 t="s">
        <v>184</v>
      </c>
      <c r="B14" s="286"/>
      <c r="C14" s="286"/>
      <c r="D14" s="286"/>
      <c r="E14" s="286"/>
      <c r="F14" s="286"/>
      <c r="G14" s="286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325"/>
    </row>
    <row r="17" customHeight="1" spans="1:11">
      <c r="A17" s="284" t="s">
        <v>185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94" t="s">
        <v>186</v>
      </c>
      <c r="B18" s="295"/>
      <c r="C18" s="295"/>
      <c r="D18" s="295"/>
      <c r="E18" s="295"/>
      <c r="F18" s="295"/>
      <c r="G18" s="295"/>
      <c r="H18" s="295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325"/>
    </row>
    <row r="21" customHeight="1" spans="1:11">
      <c r="A21" s="296" t="s">
        <v>115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41" t="s">
        <v>116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3"/>
    </row>
    <row r="23" customHeight="1" spans="1:11">
      <c r="A23" s="154" t="s">
        <v>117</v>
      </c>
      <c r="B23" s="155"/>
      <c r="C23" s="146" t="s">
        <v>65</v>
      </c>
      <c r="D23" s="146" t="s">
        <v>66</v>
      </c>
      <c r="E23" s="153"/>
      <c r="F23" s="153"/>
      <c r="G23" s="153"/>
      <c r="H23" s="153"/>
      <c r="I23" s="153"/>
      <c r="J23" s="153"/>
      <c r="K23" s="196"/>
    </row>
    <row r="24" customHeight="1" spans="1:11">
      <c r="A24" s="297" t="s">
        <v>187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333"/>
    </row>
    <row r="25" customHeight="1" spans="1:1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34"/>
    </row>
    <row r="26" customHeight="1" spans="1:11">
      <c r="A26" s="277" t="s">
        <v>124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customHeight="1" spans="1:11">
      <c r="A27" s="253" t="s">
        <v>125</v>
      </c>
      <c r="B27" s="280" t="s">
        <v>95</v>
      </c>
      <c r="C27" s="280" t="s">
        <v>96</v>
      </c>
      <c r="D27" s="280" t="s">
        <v>88</v>
      </c>
      <c r="E27" s="254" t="s">
        <v>126</v>
      </c>
      <c r="F27" s="280" t="s">
        <v>95</v>
      </c>
      <c r="G27" s="280" t="s">
        <v>96</v>
      </c>
      <c r="H27" s="280" t="s">
        <v>88</v>
      </c>
      <c r="I27" s="254" t="s">
        <v>127</v>
      </c>
      <c r="J27" s="280" t="s">
        <v>95</v>
      </c>
      <c r="K27" s="326" t="s">
        <v>96</v>
      </c>
    </row>
    <row r="28" customHeight="1" spans="1:11">
      <c r="A28" s="300" t="s">
        <v>87</v>
      </c>
      <c r="B28" s="146" t="s">
        <v>95</v>
      </c>
      <c r="C28" s="146" t="s">
        <v>96</v>
      </c>
      <c r="D28" s="146" t="s">
        <v>88</v>
      </c>
      <c r="E28" s="301" t="s">
        <v>94</v>
      </c>
      <c r="F28" s="146" t="s">
        <v>95</v>
      </c>
      <c r="G28" s="146" t="s">
        <v>96</v>
      </c>
      <c r="H28" s="146" t="s">
        <v>88</v>
      </c>
      <c r="I28" s="301" t="s">
        <v>105</v>
      </c>
      <c r="J28" s="146" t="s">
        <v>95</v>
      </c>
      <c r="K28" s="147" t="s">
        <v>96</v>
      </c>
    </row>
    <row r="29" customHeight="1" spans="1:11">
      <c r="A29" s="259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5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6"/>
    </row>
    <row r="31" customHeight="1" spans="1:11">
      <c r="A31" s="305" t="s">
        <v>188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21" customHeight="1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37"/>
    </row>
    <row r="33" ht="21" customHeight="1" spans="1:11">
      <c r="A33" s="308"/>
      <c r="B33" s="309"/>
      <c r="C33" s="309"/>
      <c r="D33" s="309"/>
      <c r="E33" s="309"/>
      <c r="F33" s="309"/>
      <c r="G33" s="309"/>
      <c r="H33" s="309"/>
      <c r="I33" s="309"/>
      <c r="J33" s="309"/>
      <c r="K33" s="338"/>
    </row>
    <row r="34" ht="21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38"/>
    </row>
    <row r="35" ht="21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38"/>
    </row>
    <row r="36" ht="21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38"/>
    </row>
    <row r="37" ht="21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38"/>
    </row>
    <row r="38" ht="21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38"/>
    </row>
    <row r="39" ht="21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38"/>
    </row>
    <row r="40" ht="21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38"/>
    </row>
    <row r="41" ht="21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38"/>
    </row>
    <row r="42" ht="21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38"/>
    </row>
    <row r="43" ht="17.25" customHeight="1" spans="1:11">
      <c r="A43" s="303" t="s">
        <v>123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36"/>
    </row>
    <row r="44" customHeight="1" spans="1:11">
      <c r="A44" s="305" t="s">
        <v>189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118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39"/>
    </row>
    <row r="46" ht="18" customHeight="1" spans="1:11">
      <c r="A46" s="310" t="s">
        <v>190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39"/>
    </row>
    <row r="47" ht="18" customHeight="1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34"/>
    </row>
    <row r="48" ht="21" customHeight="1" spans="1:11">
      <c r="A48" s="312" t="s">
        <v>129</v>
      </c>
      <c r="B48" s="313" t="s">
        <v>130</v>
      </c>
      <c r="C48" s="313"/>
      <c r="D48" s="314" t="s">
        <v>131</v>
      </c>
      <c r="E48" s="314"/>
      <c r="F48" s="314" t="s">
        <v>133</v>
      </c>
      <c r="G48" s="315"/>
      <c r="H48" s="316" t="s">
        <v>134</v>
      </c>
      <c r="I48" s="316"/>
      <c r="J48" s="313" t="s">
        <v>135</v>
      </c>
      <c r="K48" s="340"/>
    </row>
    <row r="49" customHeight="1" spans="1:11">
      <c r="A49" s="317" t="s">
        <v>136</v>
      </c>
      <c r="B49" s="318"/>
      <c r="C49" s="318"/>
      <c r="D49" s="318"/>
      <c r="E49" s="318"/>
      <c r="F49" s="318"/>
      <c r="G49" s="318"/>
      <c r="H49" s="318"/>
      <c r="I49" s="318"/>
      <c r="J49" s="318"/>
      <c r="K49" s="341"/>
    </row>
    <row r="50" customHeight="1" spans="1:1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42"/>
    </row>
    <row r="51" customHeight="1" spans="1:1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43"/>
    </row>
    <row r="52" ht="21" customHeight="1" spans="1:11">
      <c r="A52" s="312" t="s">
        <v>129</v>
      </c>
      <c r="B52" s="313" t="s">
        <v>130</v>
      </c>
      <c r="C52" s="313"/>
      <c r="D52" s="314" t="s">
        <v>131</v>
      </c>
      <c r="E52" s="314"/>
      <c r="F52" s="314" t="s">
        <v>133</v>
      </c>
      <c r="G52" s="315"/>
      <c r="H52" s="316" t="s">
        <v>134</v>
      </c>
      <c r="I52" s="316"/>
      <c r="J52" s="313" t="s">
        <v>135</v>
      </c>
      <c r="K52" s="34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J25" sqref="J25:J26"/>
    </sheetView>
  </sheetViews>
  <sheetFormatPr defaultColWidth="9" defaultRowHeight="14.25"/>
  <cols>
    <col min="1" max="1" width="17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14" width="8.875" style="84" customWidth="1"/>
    <col min="15" max="15" width="8.875" style="218" customWidth="1"/>
    <col min="16" max="246" width="9" style="84"/>
    <col min="247" max="16384" width="9" style="87"/>
  </cols>
  <sheetData>
    <row r="1" s="84" customFormat="1" ht="29" customHeight="1" spans="1:249">
      <c r="A1" s="88" t="s">
        <v>139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41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</row>
    <row r="2" s="84" customFormat="1" ht="20" customHeight="1" spans="1:249">
      <c r="A2" s="91" t="s">
        <v>61</v>
      </c>
      <c r="B2" s="92" t="str">
        <f>首期!B4</f>
        <v>QAUUAN85539</v>
      </c>
      <c r="C2" s="93"/>
      <c r="D2" s="94"/>
      <c r="E2" s="95" t="s">
        <v>67</v>
      </c>
      <c r="F2" s="96" t="str">
        <f>首期!B5</f>
        <v>儿童卫衣</v>
      </c>
      <c r="G2" s="96"/>
      <c r="H2" s="96"/>
      <c r="I2" s="97"/>
      <c r="J2" s="119" t="s">
        <v>57</v>
      </c>
      <c r="K2" s="120" t="s">
        <v>56</v>
      </c>
      <c r="L2" s="120"/>
      <c r="M2" s="120"/>
      <c r="N2" s="120"/>
      <c r="O2" s="121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</row>
    <row r="3" s="84" customFormat="1" spans="1:249">
      <c r="A3" s="98" t="s">
        <v>140</v>
      </c>
      <c r="B3" s="99" t="s">
        <v>141</v>
      </c>
      <c r="C3" s="100"/>
      <c r="D3" s="99"/>
      <c r="E3" s="99"/>
      <c r="F3" s="99"/>
      <c r="G3" s="99"/>
      <c r="H3" s="99"/>
      <c r="I3" s="101"/>
      <c r="J3" s="122"/>
      <c r="K3" s="122"/>
      <c r="L3" s="122"/>
      <c r="M3" s="122"/>
      <c r="N3" s="122"/>
      <c r="O3" s="123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</row>
    <row r="4" s="84" customFormat="1" ht="16.5" spans="1:249">
      <c r="A4" s="98"/>
      <c r="B4" s="219" t="s">
        <v>142</v>
      </c>
      <c r="C4" s="219" t="s">
        <v>143</v>
      </c>
      <c r="D4" s="219" t="s">
        <v>144</v>
      </c>
      <c r="E4" s="219" t="s">
        <v>145</v>
      </c>
      <c r="F4" s="219" t="s">
        <v>146</v>
      </c>
      <c r="G4" s="220" t="s">
        <v>191</v>
      </c>
      <c r="H4" s="221"/>
      <c r="I4" s="101"/>
      <c r="J4" s="242"/>
      <c r="K4" s="243"/>
      <c r="L4" s="243"/>
      <c r="M4" s="243"/>
      <c r="N4" s="244"/>
      <c r="O4" s="245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</row>
    <row r="5" s="84" customFormat="1" ht="20" customHeight="1" spans="1:249">
      <c r="A5" s="98"/>
      <c r="B5" s="103"/>
      <c r="C5" s="103"/>
      <c r="D5" s="104"/>
      <c r="E5" s="104"/>
      <c r="F5" s="104"/>
      <c r="G5" s="104"/>
      <c r="H5" s="221"/>
      <c r="I5" s="105"/>
      <c r="J5" s="125"/>
      <c r="K5" s="126"/>
      <c r="L5" s="126"/>
      <c r="M5" s="126"/>
      <c r="N5" s="246"/>
      <c r="O5" s="12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</row>
    <row r="6" s="84" customFormat="1" ht="20" customHeight="1" spans="1:249">
      <c r="A6" s="222" t="s">
        <v>151</v>
      </c>
      <c r="B6" s="219"/>
      <c r="C6" s="219"/>
      <c r="D6" s="219"/>
      <c r="E6" s="219"/>
      <c r="F6" s="219"/>
      <c r="G6" s="223"/>
      <c r="H6" s="224"/>
      <c r="I6" s="105"/>
      <c r="J6" s="125"/>
      <c r="K6" s="125"/>
      <c r="L6" s="125"/>
      <c r="M6" s="125"/>
      <c r="N6" s="125"/>
      <c r="O6" s="128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</row>
    <row r="7" s="84" customFormat="1" ht="20" customHeight="1" spans="1:249">
      <c r="A7" s="225" t="s">
        <v>154</v>
      </c>
      <c r="B7" s="107"/>
      <c r="C7" s="107"/>
      <c r="D7" s="107"/>
      <c r="E7" s="107"/>
      <c r="F7" s="107"/>
      <c r="G7" s="226"/>
      <c r="H7" s="224"/>
      <c r="I7" s="105"/>
      <c r="J7" s="125"/>
      <c r="K7" s="125"/>
      <c r="L7" s="125"/>
      <c r="M7" s="125"/>
      <c r="N7" s="125"/>
      <c r="O7" s="128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</row>
    <row r="8" s="84" customFormat="1" ht="20" customHeight="1" spans="1:249">
      <c r="A8" s="222" t="s">
        <v>192</v>
      </c>
      <c r="B8" s="107"/>
      <c r="C8" s="107"/>
      <c r="D8" s="107"/>
      <c r="E8" s="107"/>
      <c r="F8" s="107"/>
      <c r="G8" s="226"/>
      <c r="H8" s="224"/>
      <c r="I8" s="105"/>
      <c r="J8" s="125"/>
      <c r="K8" s="125"/>
      <c r="L8" s="125"/>
      <c r="M8" s="125"/>
      <c r="N8" s="125"/>
      <c r="O8" s="128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</row>
    <row r="9" s="84" customFormat="1" ht="20" customHeight="1" spans="1:249">
      <c r="A9" s="222" t="s">
        <v>193</v>
      </c>
      <c r="B9" s="219"/>
      <c r="C9" s="219"/>
      <c r="D9" s="219"/>
      <c r="E9" s="219"/>
      <c r="F9" s="219"/>
      <c r="G9" s="220"/>
      <c r="H9" s="224"/>
      <c r="I9" s="105"/>
      <c r="J9" s="125"/>
      <c r="K9" s="125"/>
      <c r="L9" s="125"/>
      <c r="M9" s="125"/>
      <c r="N9" s="125"/>
      <c r="O9" s="128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</row>
    <row r="10" s="84" customFormat="1" ht="20" customHeight="1" spans="1:249">
      <c r="A10" s="227" t="s">
        <v>194</v>
      </c>
      <c r="B10" s="219"/>
      <c r="C10" s="219"/>
      <c r="D10" s="219"/>
      <c r="E10" s="219"/>
      <c r="F10" s="219"/>
      <c r="G10" s="220"/>
      <c r="H10" s="224"/>
      <c r="I10" s="105"/>
      <c r="J10" s="125"/>
      <c r="K10" s="125"/>
      <c r="L10" s="125"/>
      <c r="M10" s="125"/>
      <c r="N10" s="125"/>
      <c r="O10" s="128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</row>
    <row r="11" s="84" customFormat="1" ht="20" customHeight="1" spans="1:249">
      <c r="A11" s="222" t="s">
        <v>164</v>
      </c>
      <c r="B11" s="219"/>
      <c r="C11" s="219"/>
      <c r="D11" s="219"/>
      <c r="E11" s="219"/>
      <c r="F11" s="219"/>
      <c r="G11" s="220"/>
      <c r="H11" s="224"/>
      <c r="I11" s="105"/>
      <c r="J11" s="125"/>
      <c r="K11" s="125"/>
      <c r="L11" s="125"/>
      <c r="M11" s="125"/>
      <c r="N11" s="125"/>
      <c r="O11" s="128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</row>
    <row r="12" s="84" customFormat="1" ht="20" customHeight="1" spans="1:249">
      <c r="A12" s="222" t="s">
        <v>195</v>
      </c>
      <c r="B12" s="219"/>
      <c r="C12" s="228"/>
      <c r="D12" s="228"/>
      <c r="E12" s="228"/>
      <c r="F12" s="228"/>
      <c r="G12" s="229"/>
      <c r="H12" s="224"/>
      <c r="I12" s="105"/>
      <c r="J12" s="125"/>
      <c r="K12" s="125"/>
      <c r="L12" s="125"/>
      <c r="M12" s="125"/>
      <c r="N12" s="125"/>
      <c r="O12" s="128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</row>
    <row r="13" s="84" customFormat="1" ht="20" customHeight="1" spans="1:249">
      <c r="A13" s="222" t="s">
        <v>196</v>
      </c>
      <c r="B13" s="228"/>
      <c r="C13" s="228"/>
      <c r="D13" s="228"/>
      <c r="E13" s="228"/>
      <c r="F13" s="228"/>
      <c r="G13" s="229"/>
      <c r="H13" s="224"/>
      <c r="I13" s="105"/>
      <c r="J13" s="125"/>
      <c r="K13" s="125"/>
      <c r="L13" s="125"/>
      <c r="M13" s="125"/>
      <c r="N13" s="125"/>
      <c r="O13" s="128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</row>
    <row r="14" s="84" customFormat="1" ht="20" customHeight="1" spans="1:249">
      <c r="A14" s="230" t="s">
        <v>160</v>
      </c>
      <c r="B14" s="231"/>
      <c r="C14" s="231"/>
      <c r="D14" s="231"/>
      <c r="E14" s="231"/>
      <c r="F14" s="231"/>
      <c r="G14" s="232"/>
      <c r="H14" s="233"/>
      <c r="I14" s="105"/>
      <c r="J14" s="125"/>
      <c r="K14" s="125"/>
      <c r="L14" s="125"/>
      <c r="M14" s="125"/>
      <c r="N14" s="125"/>
      <c r="O14" s="128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</row>
    <row r="15" s="84" customFormat="1" ht="20" customHeight="1" spans="1:249">
      <c r="A15" s="234"/>
      <c r="B15" s="235"/>
      <c r="C15" s="236"/>
      <c r="D15" s="235"/>
      <c r="E15" s="235"/>
      <c r="F15" s="235"/>
      <c r="G15" s="235"/>
      <c r="H15" s="233"/>
      <c r="I15" s="105"/>
      <c r="J15" s="125"/>
      <c r="K15" s="125"/>
      <c r="L15" s="125"/>
      <c r="M15" s="125"/>
      <c r="N15" s="125"/>
      <c r="O15" s="128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</row>
    <row r="16" s="84" customFormat="1" ht="20" customHeight="1" spans="1:249">
      <c r="A16" s="234"/>
      <c r="B16" s="235"/>
      <c r="C16" s="235"/>
      <c r="D16" s="235"/>
      <c r="E16" s="235"/>
      <c r="F16" s="235"/>
      <c r="G16" s="235"/>
      <c r="H16" s="233"/>
      <c r="I16" s="105"/>
      <c r="J16" s="125"/>
      <c r="K16" s="125"/>
      <c r="L16" s="125"/>
      <c r="M16" s="125"/>
      <c r="N16" s="125"/>
      <c r="O16" s="128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</row>
    <row r="17" s="84" customFormat="1" ht="20" customHeight="1" spans="1:249">
      <c r="A17" s="234"/>
      <c r="B17" s="107"/>
      <c r="C17" s="107"/>
      <c r="D17" s="107"/>
      <c r="E17" s="107"/>
      <c r="F17" s="107"/>
      <c r="G17" s="107"/>
      <c r="H17" s="237"/>
      <c r="I17" s="105"/>
      <c r="J17" s="125"/>
      <c r="K17" s="125"/>
      <c r="L17" s="125"/>
      <c r="M17" s="125"/>
      <c r="N17" s="125"/>
      <c r="O17" s="128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</row>
    <row r="18" s="84" customFormat="1" ht="20" customHeight="1" spans="1:249">
      <c r="A18" s="238"/>
      <c r="B18" s="239"/>
      <c r="C18" s="239"/>
      <c r="D18" s="239"/>
      <c r="E18" s="239"/>
      <c r="F18" s="239"/>
      <c r="G18" s="239"/>
      <c r="H18" s="237"/>
      <c r="I18" s="105"/>
      <c r="J18" s="125"/>
      <c r="K18" s="125"/>
      <c r="L18" s="125"/>
      <c r="M18" s="125"/>
      <c r="N18" s="125"/>
      <c r="O18" s="128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</row>
    <row r="19" s="84" customFormat="1" ht="20" customHeight="1" spans="1:249">
      <c r="A19" s="225"/>
      <c r="B19" s="108"/>
      <c r="C19" s="108"/>
      <c r="D19" s="108"/>
      <c r="E19" s="108"/>
      <c r="F19" s="108"/>
      <c r="G19" s="108"/>
      <c r="H19" s="237"/>
      <c r="I19" s="105"/>
      <c r="J19" s="125"/>
      <c r="K19" s="125"/>
      <c r="L19" s="125"/>
      <c r="M19" s="125"/>
      <c r="N19" s="125"/>
      <c r="O19" s="128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</row>
    <row r="20" s="84" customFormat="1" ht="20" customHeight="1" spans="1:249">
      <c r="A20" s="225"/>
      <c r="B20" s="108"/>
      <c r="C20" s="108"/>
      <c r="D20" s="108"/>
      <c r="E20" s="108"/>
      <c r="F20" s="108"/>
      <c r="G20" s="108"/>
      <c r="H20" s="240"/>
      <c r="I20" s="105"/>
      <c r="J20" s="125"/>
      <c r="K20" s="125"/>
      <c r="L20" s="125"/>
      <c r="M20" s="125"/>
      <c r="N20" s="125"/>
      <c r="O20" s="128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</row>
    <row r="21" s="84" customFormat="1" ht="17.25" spans="1:249">
      <c r="A21" s="110"/>
      <c r="B21" s="111"/>
      <c r="C21" s="111"/>
      <c r="D21" s="111"/>
      <c r="E21" s="112"/>
      <c r="F21" s="111"/>
      <c r="G21" s="111"/>
      <c r="H21" s="111"/>
      <c r="I21" s="113"/>
      <c r="J21" s="131"/>
      <c r="K21" s="131"/>
      <c r="L21" s="132"/>
      <c r="M21" s="131"/>
      <c r="N21" s="131"/>
      <c r="O21" s="133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</row>
    <row r="22" s="84" customFormat="1" spans="1:249">
      <c r="A22" s="117" t="s">
        <v>176</v>
      </c>
      <c r="B22" s="117"/>
      <c r="C22" s="118"/>
      <c r="O22" s="241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</row>
    <row r="23" s="84" customFormat="1" spans="3:249">
      <c r="C23" s="85"/>
      <c r="I23" s="134" t="s">
        <v>177</v>
      </c>
      <c r="J23" s="247"/>
      <c r="K23" s="134" t="s">
        <v>178</v>
      </c>
      <c r="M23" s="134" t="s">
        <v>179</v>
      </c>
      <c r="O23" s="241" t="s">
        <v>135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40" sqref="M40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197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8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QAUUAN85539</v>
      </c>
      <c r="F2" s="145" t="s">
        <v>198</v>
      </c>
      <c r="G2" s="146" t="str">
        <f>首期!B5</f>
        <v>儿童卫衣</v>
      </c>
      <c r="H2" s="147"/>
      <c r="I2" s="175" t="s">
        <v>57</v>
      </c>
      <c r="J2" s="194" t="s">
        <v>56</v>
      </c>
      <c r="K2" s="195"/>
    </row>
    <row r="3" ht="18" customHeight="1" spans="1:11">
      <c r="A3" s="148" t="s">
        <v>75</v>
      </c>
      <c r="B3" s="149">
        <f>首期!B7</f>
        <v>1550</v>
      </c>
      <c r="C3" s="149"/>
      <c r="D3" s="150" t="s">
        <v>199</v>
      </c>
      <c r="E3" s="151">
        <v>45626</v>
      </c>
      <c r="F3" s="152"/>
      <c r="G3" s="152"/>
      <c r="H3" s="153" t="s">
        <v>200</v>
      </c>
      <c r="I3" s="153"/>
      <c r="J3" s="153"/>
      <c r="K3" s="196"/>
    </row>
    <row r="4" ht="18" customHeight="1" spans="1:11">
      <c r="A4" s="154" t="s">
        <v>71</v>
      </c>
      <c r="B4" s="149">
        <v>2</v>
      </c>
      <c r="C4" s="149">
        <v>6</v>
      </c>
      <c r="D4" s="155" t="s">
        <v>201</v>
      </c>
      <c r="E4" s="152" t="s">
        <v>202</v>
      </c>
      <c r="F4" s="152"/>
      <c r="G4" s="152"/>
      <c r="H4" s="155" t="s">
        <v>203</v>
      </c>
      <c r="I4" s="155"/>
      <c r="J4" s="167" t="s">
        <v>65</v>
      </c>
      <c r="K4" s="197" t="s">
        <v>66</v>
      </c>
    </row>
    <row r="5" ht="18" customHeight="1" spans="1:11">
      <c r="A5" s="154" t="s">
        <v>204</v>
      </c>
      <c r="B5" s="149">
        <v>1</v>
      </c>
      <c r="C5" s="149"/>
      <c r="D5" s="150" t="s">
        <v>205</v>
      </c>
      <c r="E5" s="150"/>
      <c r="G5" s="150"/>
      <c r="H5" s="155" t="s">
        <v>206</v>
      </c>
      <c r="I5" s="155"/>
      <c r="J5" s="167" t="s">
        <v>65</v>
      </c>
      <c r="K5" s="197" t="s">
        <v>66</v>
      </c>
    </row>
    <row r="6" ht="18" customHeight="1" spans="1:13">
      <c r="A6" s="156" t="s">
        <v>207</v>
      </c>
      <c r="B6" s="157">
        <v>125</v>
      </c>
      <c r="C6" s="157"/>
      <c r="D6" s="158" t="s">
        <v>208</v>
      </c>
      <c r="E6" s="159"/>
      <c r="F6" s="159">
        <v>1550</v>
      </c>
      <c r="G6" s="158"/>
      <c r="H6" s="160" t="s">
        <v>209</v>
      </c>
      <c r="I6" s="160"/>
      <c r="J6" s="159" t="s">
        <v>65</v>
      </c>
      <c r="K6" s="198" t="s">
        <v>66</v>
      </c>
      <c r="M6" s="199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210</v>
      </c>
      <c r="B8" s="145" t="s">
        <v>211</v>
      </c>
      <c r="C8" s="145" t="s">
        <v>212</v>
      </c>
      <c r="D8" s="145" t="s">
        <v>213</v>
      </c>
      <c r="E8" s="145" t="s">
        <v>214</v>
      </c>
      <c r="F8" s="145" t="s">
        <v>215</v>
      </c>
      <c r="G8" s="165" t="s">
        <v>216</v>
      </c>
      <c r="H8" s="166"/>
      <c r="I8" s="166"/>
      <c r="J8" s="166"/>
      <c r="K8" s="200"/>
    </row>
    <row r="9" ht="18" customHeight="1" spans="1:11">
      <c r="A9" s="154" t="s">
        <v>217</v>
      </c>
      <c r="B9" s="155"/>
      <c r="C9" s="167" t="s">
        <v>65</v>
      </c>
      <c r="D9" s="167" t="s">
        <v>66</v>
      </c>
      <c r="E9" s="150" t="s">
        <v>218</v>
      </c>
      <c r="F9" s="168" t="s">
        <v>219</v>
      </c>
      <c r="G9" s="169"/>
      <c r="H9" s="170"/>
      <c r="I9" s="170"/>
      <c r="J9" s="170"/>
      <c r="K9" s="201"/>
    </row>
    <row r="10" ht="18" customHeight="1" spans="1:11">
      <c r="A10" s="154" t="s">
        <v>220</v>
      </c>
      <c r="B10" s="155"/>
      <c r="C10" s="167" t="s">
        <v>65</v>
      </c>
      <c r="D10" s="167" t="s">
        <v>66</v>
      </c>
      <c r="E10" s="150" t="s">
        <v>221</v>
      </c>
      <c r="F10" s="168" t="s">
        <v>222</v>
      </c>
      <c r="G10" s="169" t="s">
        <v>223</v>
      </c>
      <c r="H10" s="170"/>
      <c r="I10" s="170"/>
      <c r="J10" s="170"/>
      <c r="K10" s="201"/>
    </row>
    <row r="11" ht="18" customHeight="1" spans="1:11">
      <c r="A11" s="171" t="s">
        <v>182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ht="18" customHeight="1" spans="1:11">
      <c r="A12" s="148" t="s">
        <v>89</v>
      </c>
      <c r="B12" s="167" t="s">
        <v>85</v>
      </c>
      <c r="C12" s="167" t="s">
        <v>86</v>
      </c>
      <c r="D12" s="168"/>
      <c r="E12" s="150" t="s">
        <v>87</v>
      </c>
      <c r="F12" s="167" t="s">
        <v>85</v>
      </c>
      <c r="G12" s="167" t="s">
        <v>86</v>
      </c>
      <c r="H12" s="167"/>
      <c r="I12" s="150" t="s">
        <v>224</v>
      </c>
      <c r="J12" s="167" t="s">
        <v>85</v>
      </c>
      <c r="K12" s="197" t="s">
        <v>86</v>
      </c>
    </row>
    <row r="13" ht="18" customHeight="1" spans="1:11">
      <c r="A13" s="148" t="s">
        <v>92</v>
      </c>
      <c r="B13" s="167" t="s">
        <v>85</v>
      </c>
      <c r="C13" s="167" t="s">
        <v>86</v>
      </c>
      <c r="D13" s="168"/>
      <c r="E13" s="150" t="s">
        <v>97</v>
      </c>
      <c r="F13" s="167" t="s">
        <v>85</v>
      </c>
      <c r="G13" s="167" t="s">
        <v>86</v>
      </c>
      <c r="H13" s="167"/>
      <c r="I13" s="150" t="s">
        <v>225</v>
      </c>
      <c r="J13" s="167" t="s">
        <v>85</v>
      </c>
      <c r="K13" s="197" t="s">
        <v>86</v>
      </c>
    </row>
    <row r="14" ht="18" customHeight="1" spans="1:11">
      <c r="A14" s="156" t="s">
        <v>226</v>
      </c>
      <c r="B14" s="159" t="s">
        <v>85</v>
      </c>
      <c r="C14" s="159" t="s">
        <v>86</v>
      </c>
      <c r="D14" s="173"/>
      <c r="E14" s="158" t="s">
        <v>227</v>
      </c>
      <c r="F14" s="159" t="s">
        <v>85</v>
      </c>
      <c r="G14" s="159" t="s">
        <v>86</v>
      </c>
      <c r="H14" s="159"/>
      <c r="I14" s="158" t="s">
        <v>228</v>
      </c>
      <c r="J14" s="159" t="s">
        <v>85</v>
      </c>
      <c r="K14" s="198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7" customFormat="1" ht="18" customHeight="1" spans="1:11">
      <c r="A16" s="141" t="s">
        <v>229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3"/>
    </row>
    <row r="17" ht="18" customHeight="1" spans="1:11">
      <c r="A17" s="154" t="s">
        <v>230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4"/>
    </row>
    <row r="18" ht="18" customHeight="1" spans="1:11">
      <c r="A18" s="154" t="s">
        <v>231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4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7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5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5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5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6"/>
    </row>
    <row r="24" ht="18" customHeight="1" spans="1:11">
      <c r="A24" s="154" t="s">
        <v>117</v>
      </c>
      <c r="B24" s="155"/>
      <c r="C24" s="167" t="s">
        <v>65</v>
      </c>
      <c r="D24" s="167" t="s">
        <v>66</v>
      </c>
      <c r="E24" s="153"/>
      <c r="F24" s="153"/>
      <c r="G24" s="153"/>
      <c r="H24" s="153"/>
      <c r="I24" s="153"/>
      <c r="J24" s="153"/>
      <c r="K24" s="196"/>
    </row>
    <row r="25" ht="18" customHeight="1" spans="1:11">
      <c r="A25" s="181" t="s">
        <v>232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7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233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8" t="s">
        <v>234</v>
      </c>
    </row>
    <row r="28" ht="23" customHeight="1" spans="1:11">
      <c r="A28" s="177" t="s">
        <v>235</v>
      </c>
      <c r="B28" s="178"/>
      <c r="C28" s="178"/>
      <c r="D28" s="178"/>
      <c r="E28" s="178"/>
      <c r="F28" s="178"/>
      <c r="G28" s="178"/>
      <c r="H28" s="178"/>
      <c r="I28" s="178"/>
      <c r="J28" s="209"/>
      <c r="K28" s="210">
        <v>1</v>
      </c>
    </row>
    <row r="29" ht="23" customHeight="1" spans="1:11">
      <c r="A29" s="177" t="s">
        <v>236</v>
      </c>
      <c r="B29" s="178"/>
      <c r="C29" s="178"/>
      <c r="D29" s="178"/>
      <c r="E29" s="178"/>
      <c r="F29" s="178"/>
      <c r="G29" s="178"/>
      <c r="H29" s="178"/>
      <c r="I29" s="178"/>
      <c r="J29" s="209"/>
      <c r="K29" s="201">
        <v>1</v>
      </c>
    </row>
    <row r="30" ht="23" customHeight="1" spans="1:11">
      <c r="A30" s="177" t="s">
        <v>237</v>
      </c>
      <c r="B30" s="178"/>
      <c r="C30" s="178"/>
      <c r="D30" s="178"/>
      <c r="E30" s="178"/>
      <c r="F30" s="178"/>
      <c r="G30" s="178"/>
      <c r="H30" s="178"/>
      <c r="I30" s="178"/>
      <c r="J30" s="209"/>
      <c r="K30" s="201">
        <v>1</v>
      </c>
    </row>
    <row r="31" ht="23" customHeight="1" spans="1:11">
      <c r="A31" s="177" t="s">
        <v>238</v>
      </c>
      <c r="B31" s="178"/>
      <c r="C31" s="178"/>
      <c r="D31" s="178"/>
      <c r="E31" s="178"/>
      <c r="F31" s="178"/>
      <c r="G31" s="178"/>
      <c r="H31" s="178"/>
      <c r="I31" s="178"/>
      <c r="J31" s="209"/>
      <c r="K31" s="201">
        <v>1</v>
      </c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09"/>
      <c r="K32" s="211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09"/>
      <c r="K33" s="212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09"/>
      <c r="K34" s="201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09"/>
      <c r="K35" s="213"/>
    </row>
    <row r="36" ht="23" customHeight="1" spans="1:11">
      <c r="A36" s="185" t="s">
        <v>239</v>
      </c>
      <c r="B36" s="186"/>
      <c r="C36" s="186"/>
      <c r="D36" s="186"/>
      <c r="E36" s="186"/>
      <c r="F36" s="186"/>
      <c r="G36" s="186"/>
      <c r="H36" s="186"/>
      <c r="I36" s="186"/>
      <c r="J36" s="214"/>
      <c r="K36" s="215">
        <f>SUM(K28:K35)</f>
        <v>4</v>
      </c>
    </row>
    <row r="37" ht="18.75" customHeight="1" spans="1:11">
      <c r="A37" s="187" t="s">
        <v>240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6"/>
    </row>
    <row r="38" s="138" customFormat="1" ht="18.75" customHeight="1" spans="1:11">
      <c r="A38" s="154" t="s">
        <v>241</v>
      </c>
      <c r="B38" s="155"/>
      <c r="C38" s="155"/>
      <c r="D38" s="153" t="s">
        <v>242</v>
      </c>
      <c r="E38" s="153"/>
      <c r="F38" s="189" t="s">
        <v>243</v>
      </c>
      <c r="G38" s="190"/>
      <c r="H38" s="155" t="s">
        <v>244</v>
      </c>
      <c r="I38" s="155"/>
      <c r="J38" s="155" t="s">
        <v>245</v>
      </c>
      <c r="K38" s="204"/>
    </row>
    <row r="39" ht="18.75" customHeight="1" spans="1:11">
      <c r="A39" s="154" t="s">
        <v>118</v>
      </c>
      <c r="B39" s="155" t="s">
        <v>246</v>
      </c>
      <c r="C39" s="155"/>
      <c r="D39" s="155"/>
      <c r="E39" s="155"/>
      <c r="F39" s="155"/>
      <c r="G39" s="155"/>
      <c r="H39" s="155"/>
      <c r="I39" s="155"/>
      <c r="J39" s="155"/>
      <c r="K39" s="204"/>
    </row>
    <row r="40" ht="24" customHeight="1" spans="1:1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204"/>
    </row>
    <row r="41" ht="24" customHeight="1" spans="1:1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204"/>
    </row>
    <row r="42" ht="32.1" customHeight="1" spans="1:11">
      <c r="A42" s="156" t="s">
        <v>129</v>
      </c>
      <c r="B42" s="191" t="s">
        <v>247</v>
      </c>
      <c r="C42" s="191"/>
      <c r="D42" s="158" t="s">
        <v>248</v>
      </c>
      <c r="E42" s="173" t="s">
        <v>132</v>
      </c>
      <c r="F42" s="158" t="s">
        <v>133</v>
      </c>
      <c r="G42" s="192">
        <v>45626</v>
      </c>
      <c r="H42" s="193" t="s">
        <v>134</v>
      </c>
      <c r="I42" s="193"/>
      <c r="J42" s="191" t="s">
        <v>135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workbookViewId="0">
      <selection activeCell="P9" sqref="P9"/>
    </sheetView>
  </sheetViews>
  <sheetFormatPr defaultColWidth="9" defaultRowHeight="14.25"/>
  <cols>
    <col min="1" max="1" width="17.625" style="84" customWidth="1"/>
    <col min="2" max="4" width="9.125" style="84" customWidth="1"/>
    <col min="5" max="5" width="9.125" style="85" customWidth="1"/>
    <col min="6" max="7" width="9.125" style="84" customWidth="1"/>
    <col min="8" max="8" width="2.75" style="84" customWidth="1"/>
    <col min="9" max="12" width="10.125" style="84" customWidth="1"/>
    <col min="13" max="15" width="10.12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139</v>
      </c>
      <c r="B1" s="88"/>
      <c r="C1" s="88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tr">
        <f>首期!B4</f>
        <v>QAUUAN85539</v>
      </c>
      <c r="C2" s="92"/>
      <c r="D2" s="93"/>
      <c r="E2" s="94"/>
      <c r="F2" s="95" t="s">
        <v>67</v>
      </c>
      <c r="G2" s="96" t="str">
        <f>首期!B5</f>
        <v>儿童卫衣</v>
      </c>
      <c r="H2" s="97"/>
      <c r="I2" s="119" t="s">
        <v>57</v>
      </c>
      <c r="J2" s="120" t="s">
        <v>56</v>
      </c>
      <c r="K2" s="120"/>
      <c r="L2" s="120"/>
      <c r="M2" s="120"/>
      <c r="N2" s="120"/>
      <c r="O2" s="121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spans="1:256">
      <c r="A3" s="98" t="s">
        <v>140</v>
      </c>
      <c r="B3" s="99" t="s">
        <v>141</v>
      </c>
      <c r="C3" s="99"/>
      <c r="D3" s="100"/>
      <c r="E3" s="99"/>
      <c r="F3" s="99"/>
      <c r="G3" s="99"/>
      <c r="H3" s="101"/>
      <c r="I3" s="122"/>
      <c r="J3" s="122"/>
      <c r="K3" s="122"/>
      <c r="L3" s="122"/>
      <c r="M3" s="122"/>
      <c r="N3" s="122"/>
      <c r="O3" s="123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spans="1:256">
      <c r="A4" s="98"/>
      <c r="B4" s="102" t="s">
        <v>142</v>
      </c>
      <c r="C4" s="102" t="s">
        <v>143</v>
      </c>
      <c r="D4" s="102" t="s">
        <v>144</v>
      </c>
      <c r="E4" s="102" t="s">
        <v>145</v>
      </c>
      <c r="F4" s="102" t="s">
        <v>146</v>
      </c>
      <c r="G4" s="102" t="s">
        <v>147</v>
      </c>
      <c r="H4" s="101"/>
      <c r="I4" s="102" t="s">
        <v>142</v>
      </c>
      <c r="J4" s="102" t="s">
        <v>143</v>
      </c>
      <c r="K4" s="102" t="s">
        <v>144</v>
      </c>
      <c r="L4" s="102" t="s">
        <v>145</v>
      </c>
      <c r="M4" s="102" t="s">
        <v>146</v>
      </c>
      <c r="N4" s="102" t="s">
        <v>147</v>
      </c>
      <c r="O4" s="124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6.5" spans="1:256">
      <c r="A5" s="98"/>
      <c r="B5" s="103"/>
      <c r="C5" s="103"/>
      <c r="D5" s="103"/>
      <c r="E5" s="104"/>
      <c r="F5" s="104"/>
      <c r="G5" s="104"/>
      <c r="H5" s="105"/>
      <c r="I5" s="125" t="s">
        <v>112</v>
      </c>
      <c r="J5" s="125" t="s">
        <v>111</v>
      </c>
      <c r="K5" s="126" t="s">
        <v>112</v>
      </c>
      <c r="L5" s="125" t="s">
        <v>111</v>
      </c>
      <c r="M5" s="126" t="s">
        <v>111</v>
      </c>
      <c r="N5" s="125" t="s">
        <v>112</v>
      </c>
      <c r="O5" s="12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106" t="s">
        <v>151</v>
      </c>
      <c r="B6" s="107">
        <f>C6-4</f>
        <v>44.5</v>
      </c>
      <c r="C6" s="107">
        <v>48.5</v>
      </c>
      <c r="D6" s="107">
        <f t="shared" ref="D6:G6" si="0">C6+4</f>
        <v>52.5</v>
      </c>
      <c r="E6" s="107">
        <f t="shared" si="0"/>
        <v>56.5</v>
      </c>
      <c r="F6" s="107">
        <f t="shared" si="0"/>
        <v>60.5</v>
      </c>
      <c r="G6" s="107">
        <f t="shared" si="0"/>
        <v>64.5</v>
      </c>
      <c r="H6" s="105"/>
      <c r="I6" s="125" t="s">
        <v>153</v>
      </c>
      <c r="J6" s="125" t="s">
        <v>158</v>
      </c>
      <c r="K6" s="125" t="s">
        <v>153</v>
      </c>
      <c r="L6" s="125" t="s">
        <v>249</v>
      </c>
      <c r="M6" s="125" t="s">
        <v>162</v>
      </c>
      <c r="N6" s="125" t="s">
        <v>152</v>
      </c>
      <c r="O6" s="128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106" t="s">
        <v>154</v>
      </c>
      <c r="B7" s="107">
        <f>C7-4</f>
        <v>82</v>
      </c>
      <c r="C7" s="107">
        <v>86</v>
      </c>
      <c r="D7" s="107">
        <f>C7+4</f>
        <v>90</v>
      </c>
      <c r="E7" s="107">
        <f t="shared" ref="E7:G7" si="1">D7+6</f>
        <v>96</v>
      </c>
      <c r="F7" s="107">
        <f t="shared" si="1"/>
        <v>102</v>
      </c>
      <c r="G7" s="107">
        <f t="shared" si="1"/>
        <v>108</v>
      </c>
      <c r="H7" s="105"/>
      <c r="I7" s="125" t="s">
        <v>152</v>
      </c>
      <c r="J7" s="125" t="s">
        <v>155</v>
      </c>
      <c r="K7" s="125" t="s">
        <v>152</v>
      </c>
      <c r="L7" s="125" t="s">
        <v>155</v>
      </c>
      <c r="M7" s="125" t="s">
        <v>155</v>
      </c>
      <c r="N7" s="125" t="s">
        <v>158</v>
      </c>
      <c r="O7" s="128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106" t="s">
        <v>159</v>
      </c>
      <c r="B8" s="107">
        <f>C8-4</f>
        <v>72</v>
      </c>
      <c r="C8" s="107">
        <v>76</v>
      </c>
      <c r="D8" s="107">
        <f>C8+4</f>
        <v>80</v>
      </c>
      <c r="E8" s="107">
        <f t="shared" ref="E8:G8" si="2">D8+6</f>
        <v>86</v>
      </c>
      <c r="F8" s="107">
        <f t="shared" si="2"/>
        <v>92</v>
      </c>
      <c r="G8" s="107">
        <f t="shared" si="2"/>
        <v>98</v>
      </c>
      <c r="H8" s="105"/>
      <c r="I8" s="125" t="s">
        <v>158</v>
      </c>
      <c r="J8" s="125" t="s">
        <v>152</v>
      </c>
      <c r="K8" s="125" t="s">
        <v>158</v>
      </c>
      <c r="L8" s="125" t="s">
        <v>152</v>
      </c>
      <c r="M8" s="125" t="s">
        <v>155</v>
      </c>
      <c r="N8" s="125" t="s">
        <v>158</v>
      </c>
      <c r="O8" s="128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6" t="s">
        <v>160</v>
      </c>
      <c r="B9" s="107">
        <f>C9-1.5</f>
        <v>37.5</v>
      </c>
      <c r="C9" s="107">
        <v>39</v>
      </c>
      <c r="D9" s="107">
        <f t="shared" ref="D9:G9" si="3">C9+2.2</f>
        <v>41.2</v>
      </c>
      <c r="E9" s="107">
        <f t="shared" si="3"/>
        <v>43.4</v>
      </c>
      <c r="F9" s="107">
        <f t="shared" si="3"/>
        <v>45.6</v>
      </c>
      <c r="G9" s="107">
        <f t="shared" si="3"/>
        <v>47.8</v>
      </c>
      <c r="H9" s="105"/>
      <c r="I9" s="125" t="s">
        <v>250</v>
      </c>
      <c r="J9" s="125" t="s">
        <v>162</v>
      </c>
      <c r="K9" s="125" t="s">
        <v>251</v>
      </c>
      <c r="L9" s="125" t="s">
        <v>152</v>
      </c>
      <c r="M9" s="125" t="s">
        <v>252</v>
      </c>
      <c r="N9" s="125" t="s">
        <v>253</v>
      </c>
      <c r="O9" s="128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06" t="s">
        <v>161</v>
      </c>
      <c r="B10" s="107">
        <f>C10-4.5</f>
        <v>57.5</v>
      </c>
      <c r="C10" s="107">
        <v>62</v>
      </c>
      <c r="D10" s="107">
        <f t="shared" ref="D10:G10" si="4">C10+4.5+0.15+0.2</f>
        <v>66.85</v>
      </c>
      <c r="E10" s="107">
        <f t="shared" si="4"/>
        <v>71.7</v>
      </c>
      <c r="F10" s="107">
        <f t="shared" si="4"/>
        <v>76.55</v>
      </c>
      <c r="G10" s="107">
        <f t="shared" si="4"/>
        <v>81.4</v>
      </c>
      <c r="H10" s="105"/>
      <c r="I10" s="125" t="s">
        <v>153</v>
      </c>
      <c r="J10" s="125" t="s">
        <v>152</v>
      </c>
      <c r="K10" s="125" t="s">
        <v>253</v>
      </c>
      <c r="L10" s="125" t="s">
        <v>153</v>
      </c>
      <c r="M10" s="125" t="s">
        <v>254</v>
      </c>
      <c r="N10" s="125" t="s">
        <v>250</v>
      </c>
      <c r="O10" s="128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6" t="s">
        <v>164</v>
      </c>
      <c r="B11" s="107">
        <f>C11-0.8</f>
        <v>17.7</v>
      </c>
      <c r="C11" s="107">
        <v>18.5</v>
      </c>
      <c r="D11" s="107">
        <f>C11+0.8</f>
        <v>19.3</v>
      </c>
      <c r="E11" s="107">
        <f t="shared" ref="E11:G11" si="5">D11+1.2</f>
        <v>20.5</v>
      </c>
      <c r="F11" s="107">
        <f t="shared" si="5"/>
        <v>21.7</v>
      </c>
      <c r="G11" s="107">
        <f t="shared" si="5"/>
        <v>22.9</v>
      </c>
      <c r="H11" s="105"/>
      <c r="I11" s="125" t="s">
        <v>255</v>
      </c>
      <c r="J11" s="125" t="s">
        <v>158</v>
      </c>
      <c r="K11" s="125" t="s">
        <v>256</v>
      </c>
      <c r="L11" s="125" t="s">
        <v>153</v>
      </c>
      <c r="M11" s="125" t="s">
        <v>158</v>
      </c>
      <c r="N11" s="125" t="s">
        <v>257</v>
      </c>
      <c r="O11" s="128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06" t="s">
        <v>165</v>
      </c>
      <c r="B12" s="107">
        <f>C12-0.65</f>
        <v>14.35</v>
      </c>
      <c r="C12" s="107">
        <v>15</v>
      </c>
      <c r="D12" s="107">
        <f>C12+0.65</f>
        <v>15.65</v>
      </c>
      <c r="E12" s="107">
        <f t="shared" ref="E12:G12" si="6">D12+0.9</f>
        <v>16.55</v>
      </c>
      <c r="F12" s="107">
        <f t="shared" si="6"/>
        <v>17.45</v>
      </c>
      <c r="G12" s="107">
        <f t="shared" si="6"/>
        <v>18.35</v>
      </c>
      <c r="H12" s="105"/>
      <c r="I12" s="125" t="s">
        <v>256</v>
      </c>
      <c r="J12" s="125" t="s">
        <v>158</v>
      </c>
      <c r="K12" s="125" t="s">
        <v>250</v>
      </c>
      <c r="L12" s="125" t="s">
        <v>166</v>
      </c>
      <c r="M12" s="125" t="s">
        <v>254</v>
      </c>
      <c r="N12" s="125" t="s">
        <v>166</v>
      </c>
      <c r="O12" s="128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06" t="s">
        <v>168</v>
      </c>
      <c r="B13" s="107">
        <f>C13-0.2</f>
        <v>8.8</v>
      </c>
      <c r="C13" s="107">
        <v>9</v>
      </c>
      <c r="D13" s="107">
        <f>C13+0.2</f>
        <v>9.2</v>
      </c>
      <c r="E13" s="107">
        <f t="shared" ref="E13:G13" si="7">D13+0.4</f>
        <v>9.6</v>
      </c>
      <c r="F13" s="107">
        <f t="shared" si="7"/>
        <v>10</v>
      </c>
      <c r="G13" s="108">
        <f t="shared" si="7"/>
        <v>10.4</v>
      </c>
      <c r="H13" s="105"/>
      <c r="I13" s="125" t="s">
        <v>258</v>
      </c>
      <c r="J13" s="125" t="s">
        <v>158</v>
      </c>
      <c r="K13" s="125" t="s">
        <v>166</v>
      </c>
      <c r="L13" s="125" t="s">
        <v>158</v>
      </c>
      <c r="M13" s="125" t="s">
        <v>257</v>
      </c>
      <c r="N13" s="125" t="s">
        <v>158</v>
      </c>
      <c r="O13" s="128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06"/>
      <c r="B14" s="107"/>
      <c r="C14" s="107"/>
      <c r="D14" s="107"/>
      <c r="E14" s="107"/>
      <c r="F14" s="107"/>
      <c r="G14" s="108"/>
      <c r="H14" s="105"/>
      <c r="I14" s="125"/>
      <c r="J14" s="125"/>
      <c r="K14" s="125"/>
      <c r="L14" s="125"/>
      <c r="M14" s="125"/>
      <c r="N14" s="125"/>
      <c r="O14" s="128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1" customHeight="1" spans="1:256">
      <c r="A15" s="106"/>
      <c r="B15" s="107"/>
      <c r="C15" s="107"/>
      <c r="D15" s="107"/>
      <c r="E15" s="107"/>
      <c r="F15" s="107"/>
      <c r="G15" s="108"/>
      <c r="H15" s="105"/>
      <c r="I15" s="125"/>
      <c r="J15" s="125"/>
      <c r="K15" s="125"/>
      <c r="L15" s="125"/>
      <c r="M15" s="125"/>
      <c r="N15" s="125"/>
      <c r="O15" s="128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1" customHeight="1" spans="1:256">
      <c r="A16" s="106"/>
      <c r="B16" s="107"/>
      <c r="C16" s="107"/>
      <c r="D16" s="107"/>
      <c r="E16" s="107"/>
      <c r="F16" s="107"/>
      <c r="G16" s="108"/>
      <c r="H16" s="105"/>
      <c r="I16" s="125"/>
      <c r="J16" s="125"/>
      <c r="K16" s="125"/>
      <c r="L16" s="125"/>
      <c r="M16" s="125"/>
      <c r="N16" s="125"/>
      <c r="O16" s="128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1" customHeight="1" spans="1:256">
      <c r="A17" s="106"/>
      <c r="B17" s="107"/>
      <c r="C17" s="107"/>
      <c r="D17" s="107"/>
      <c r="E17" s="107"/>
      <c r="F17" s="107"/>
      <c r="G17" s="108"/>
      <c r="H17" s="105"/>
      <c r="I17" s="125"/>
      <c r="J17" s="125"/>
      <c r="K17" s="125"/>
      <c r="L17" s="125"/>
      <c r="M17" s="125"/>
      <c r="N17" s="125"/>
      <c r="O17" s="128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1" customHeight="1" spans="1:256">
      <c r="A18" s="106" t="s">
        <v>174</v>
      </c>
      <c r="B18" s="107">
        <v>4.5</v>
      </c>
      <c r="C18" s="107">
        <v>4.5</v>
      </c>
      <c r="D18" s="107">
        <v>4.5</v>
      </c>
      <c r="E18" s="107">
        <v>5.5</v>
      </c>
      <c r="F18" s="107">
        <v>5.5</v>
      </c>
      <c r="G18" s="108">
        <v>5.5</v>
      </c>
      <c r="H18" s="109"/>
      <c r="I18" s="129"/>
      <c r="J18" s="129"/>
      <c r="K18" s="129"/>
      <c r="L18" s="129"/>
      <c r="M18" s="129"/>
      <c r="N18" s="129"/>
      <c r="O18" s="130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1" customHeight="1" spans="1:256">
      <c r="A19" s="106" t="s">
        <v>175</v>
      </c>
      <c r="B19" s="107">
        <v>4.5</v>
      </c>
      <c r="C19" s="107">
        <v>4.5</v>
      </c>
      <c r="D19" s="107">
        <v>4.5</v>
      </c>
      <c r="E19" s="107">
        <v>5.5</v>
      </c>
      <c r="F19" s="107">
        <v>5.5</v>
      </c>
      <c r="G19" s="108">
        <v>5.5</v>
      </c>
      <c r="H19" s="109"/>
      <c r="I19" s="129"/>
      <c r="J19" s="129"/>
      <c r="K19" s="129"/>
      <c r="L19" s="129"/>
      <c r="M19" s="129"/>
      <c r="N19" s="129"/>
      <c r="O19" s="130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1" customHeight="1" spans="1:256">
      <c r="A20" s="110"/>
      <c r="B20" s="111"/>
      <c r="C20" s="111"/>
      <c r="D20" s="111"/>
      <c r="E20" s="111"/>
      <c r="F20" s="112"/>
      <c r="G20" s="111"/>
      <c r="H20" s="113"/>
      <c r="I20" s="131"/>
      <c r="J20" s="131"/>
      <c r="K20" s="131"/>
      <c r="L20" s="132"/>
      <c r="M20" s="131"/>
      <c r="N20" s="131"/>
      <c r="O20" s="133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ht="16.5" spans="1:16">
      <c r="A21" s="114"/>
      <c r="B21" s="114"/>
      <c r="C21" s="114"/>
      <c r="D21" s="115"/>
      <c r="E21" s="115"/>
      <c r="F21" s="116"/>
      <c r="G21" s="115"/>
      <c r="M21" s="84"/>
      <c r="N21" s="84"/>
      <c r="O21" s="84"/>
      <c r="P21" s="87"/>
    </row>
    <row r="22" spans="1:16">
      <c r="A22" s="117" t="s">
        <v>176</v>
      </c>
      <c r="B22" s="117"/>
      <c r="C22" s="117"/>
      <c r="D22" s="118"/>
      <c r="E22" s="118"/>
      <c r="M22" s="84"/>
      <c r="N22" s="84"/>
      <c r="O22" s="84"/>
      <c r="P22" s="87"/>
    </row>
    <row r="23" spans="4:16">
      <c r="D23" s="85"/>
      <c r="I23" s="134" t="s">
        <v>177</v>
      </c>
      <c r="J23" s="135"/>
      <c r="K23" s="136" t="s">
        <v>178</v>
      </c>
      <c r="L23" s="134" t="s">
        <v>132</v>
      </c>
      <c r="M23" s="134"/>
      <c r="N23" s="134" t="s">
        <v>179</v>
      </c>
      <c r="O23" s="84" t="s">
        <v>135</v>
      </c>
      <c r="P23" s="87"/>
    </row>
  </sheetData>
  <mergeCells count="7">
    <mergeCell ref="A1:O1"/>
    <mergeCell ref="B2:E2"/>
    <mergeCell ref="J2:O2"/>
    <mergeCell ref="B3:G3"/>
    <mergeCell ref="I3:O3"/>
    <mergeCell ref="A3:A5"/>
    <mergeCell ref="H2:H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4.5" customWidth="1"/>
    <col min="3" max="3" width="16.8" style="73" customWidth="1"/>
    <col min="4" max="4" width="13.4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74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16">
        <v>1</v>
      </c>
      <c r="B4" s="29" t="s">
        <v>275</v>
      </c>
      <c r="C4" s="29" t="s">
        <v>276</v>
      </c>
      <c r="D4" s="28" t="s">
        <v>277</v>
      </c>
      <c r="E4" s="12" t="s">
        <v>62</v>
      </c>
      <c r="F4" s="28" t="s">
        <v>278</v>
      </c>
      <c r="G4" s="76" t="s">
        <v>65</v>
      </c>
      <c r="H4" s="16" t="s">
        <v>65</v>
      </c>
      <c r="I4" s="80">
        <v>2</v>
      </c>
      <c r="J4" s="81">
        <v>0</v>
      </c>
      <c r="K4" s="81">
        <v>1</v>
      </c>
      <c r="L4" s="81">
        <v>0</v>
      </c>
      <c r="M4" s="16">
        <v>0</v>
      </c>
      <c r="N4" s="16">
        <f t="shared" ref="N4:N7" si="0">SUM(I4:M4)</f>
        <v>3</v>
      </c>
      <c r="O4" s="16"/>
    </row>
    <row r="5" ht="20" customHeight="1" spans="1:15">
      <c r="A5" s="16">
        <v>2</v>
      </c>
      <c r="B5" s="29" t="s">
        <v>279</v>
      </c>
      <c r="C5" s="29" t="s">
        <v>276</v>
      </c>
      <c r="D5" s="28" t="s">
        <v>148</v>
      </c>
      <c r="E5" s="12" t="s">
        <v>62</v>
      </c>
      <c r="F5" s="28" t="s">
        <v>278</v>
      </c>
      <c r="G5" s="77" t="s">
        <v>65</v>
      </c>
      <c r="H5" s="55" t="s">
        <v>65</v>
      </c>
      <c r="I5" s="82">
        <v>1</v>
      </c>
      <c r="J5" s="81">
        <v>0</v>
      </c>
      <c r="K5" s="81">
        <v>3</v>
      </c>
      <c r="L5" s="81">
        <v>1</v>
      </c>
      <c r="M5" s="16">
        <v>0</v>
      </c>
      <c r="N5" s="16">
        <f t="shared" si="0"/>
        <v>5</v>
      </c>
      <c r="O5" s="16"/>
    </row>
    <row r="6" ht="20" customHeight="1" spans="1:15">
      <c r="A6" s="16"/>
      <c r="B6" s="29"/>
      <c r="C6" s="29"/>
      <c r="D6" s="29"/>
      <c r="E6" s="12"/>
      <c r="F6" s="28"/>
      <c r="G6" s="77"/>
      <c r="H6" s="55"/>
      <c r="I6" s="82"/>
      <c r="J6" s="81"/>
      <c r="K6" s="81"/>
      <c r="L6" s="81"/>
      <c r="M6" s="16"/>
      <c r="N6" s="16"/>
      <c r="O6" s="16"/>
    </row>
    <row r="7" ht="20" customHeight="1" spans="1:15">
      <c r="A7" s="16"/>
      <c r="B7" s="29"/>
      <c r="C7" s="29"/>
      <c r="D7" s="29"/>
      <c r="E7" s="12"/>
      <c r="F7" s="28"/>
      <c r="G7" s="77"/>
      <c r="H7" s="55"/>
      <c r="I7" s="82"/>
      <c r="J7" s="81"/>
      <c r="K7" s="81"/>
      <c r="L7" s="81"/>
      <c r="M7" s="16"/>
      <c r="N7" s="16"/>
      <c r="O7" s="16"/>
    </row>
    <row r="8" ht="20" customHeight="1" spans="1:15">
      <c r="A8" s="16"/>
      <c r="B8" s="31"/>
      <c r="C8" s="31"/>
      <c r="D8" s="31"/>
      <c r="E8" s="64"/>
      <c r="F8" s="31"/>
      <c r="G8" s="16"/>
      <c r="H8" s="9"/>
      <c r="I8" s="80"/>
      <c r="J8" s="81"/>
      <c r="K8" s="81"/>
      <c r="L8" s="81"/>
      <c r="M8" s="16"/>
      <c r="N8" s="16"/>
      <c r="O8" s="9"/>
    </row>
    <row r="9" ht="20" customHeight="1" spans="1:15">
      <c r="A9" s="16"/>
      <c r="B9" s="31"/>
      <c r="C9" s="31"/>
      <c r="D9" s="31"/>
      <c r="E9" s="64"/>
      <c r="F9" s="31"/>
      <c r="G9" s="16"/>
      <c r="H9" s="9"/>
      <c r="I9" s="80"/>
      <c r="J9" s="81"/>
      <c r="K9" s="81"/>
      <c r="L9" s="81"/>
      <c r="M9" s="16"/>
      <c r="N9" s="16"/>
      <c r="O9" s="9"/>
    </row>
    <row r="10" ht="20" customHeight="1" spans="1:15">
      <c r="A10" s="16"/>
      <c r="B10" s="31"/>
      <c r="C10" s="31"/>
      <c r="D10" s="31"/>
      <c r="E10" s="64"/>
      <c r="F10" s="31"/>
      <c r="G10" s="16"/>
      <c r="H10" s="9"/>
      <c r="I10" s="80"/>
      <c r="J10" s="81"/>
      <c r="K10" s="81"/>
      <c r="L10" s="81"/>
      <c r="M10" s="16"/>
      <c r="N10" s="16"/>
      <c r="O10" s="9"/>
    </row>
    <row r="11" ht="20" customHeight="1" spans="1:15">
      <c r="A11" s="16"/>
      <c r="B11" s="31"/>
      <c r="C11" s="31"/>
      <c r="D11" s="31"/>
      <c r="E11" s="64"/>
      <c r="F11" s="31"/>
      <c r="G11" s="16"/>
      <c r="H11" s="9"/>
      <c r="I11" s="80"/>
      <c r="J11" s="81"/>
      <c r="K11" s="81"/>
      <c r="L11" s="81"/>
      <c r="M11" s="16"/>
      <c r="N11" s="16"/>
      <c r="O11" s="9"/>
    </row>
    <row r="12" s="2" customFormat="1" ht="18.75" spans="1:15">
      <c r="A12" s="18" t="s">
        <v>280</v>
      </c>
      <c r="B12" s="19"/>
      <c r="C12" s="31"/>
      <c r="D12" s="20"/>
      <c r="E12" s="21"/>
      <c r="F12" s="31"/>
      <c r="G12" s="16"/>
      <c r="H12" s="38"/>
      <c r="I12" s="32"/>
      <c r="J12" s="18" t="s">
        <v>281</v>
      </c>
      <c r="K12" s="19"/>
      <c r="L12" s="19"/>
      <c r="M12" s="20"/>
      <c r="N12" s="19"/>
      <c r="O12" s="26"/>
    </row>
    <row r="13" ht="61" customHeight="1" spans="1:15">
      <c r="A13" s="78" t="s">
        <v>282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284</v>
      </c>
      <c r="H2" s="4"/>
      <c r="I2" s="4" t="s">
        <v>285</v>
      </c>
      <c r="J2" s="4"/>
      <c r="K2" s="6" t="s">
        <v>286</v>
      </c>
      <c r="L2" s="69" t="s">
        <v>287</v>
      </c>
      <c r="M2" s="24" t="s">
        <v>288</v>
      </c>
    </row>
    <row r="3" s="1" customFormat="1" ht="16.5" spans="1:13">
      <c r="A3" s="4"/>
      <c r="B3" s="7"/>
      <c r="C3" s="7"/>
      <c r="D3" s="7"/>
      <c r="E3" s="7"/>
      <c r="F3" s="7"/>
      <c r="G3" s="4" t="s">
        <v>289</v>
      </c>
      <c r="H3" s="4" t="s">
        <v>290</v>
      </c>
      <c r="I3" s="4" t="s">
        <v>289</v>
      </c>
      <c r="J3" s="4" t="s">
        <v>290</v>
      </c>
      <c r="K3" s="8"/>
      <c r="L3" s="70"/>
      <c r="M3" s="25"/>
    </row>
    <row r="4" ht="22" customHeight="1" spans="1:13">
      <c r="A4" s="61">
        <v>1</v>
      </c>
      <c r="B4" s="28" t="s">
        <v>278</v>
      </c>
      <c r="C4" s="29" t="s">
        <v>275</v>
      </c>
      <c r="D4" s="29" t="s">
        <v>276</v>
      </c>
      <c r="E4" s="28" t="s">
        <v>277</v>
      </c>
      <c r="F4" s="12" t="s">
        <v>62</v>
      </c>
      <c r="G4" s="62">
        <v>-0.02</v>
      </c>
      <c r="H4" s="62">
        <v>-0.01</v>
      </c>
      <c r="I4" s="62">
        <v>-0.02</v>
      </c>
      <c r="J4" s="62">
        <v>-0.01</v>
      </c>
      <c r="K4" s="65"/>
      <c r="L4" s="16" t="s">
        <v>95</v>
      </c>
      <c r="M4" s="16" t="s">
        <v>291</v>
      </c>
    </row>
    <row r="5" ht="22" customHeight="1" spans="1:13">
      <c r="A5" s="61">
        <v>2</v>
      </c>
      <c r="B5" s="28" t="s">
        <v>278</v>
      </c>
      <c r="C5" s="29" t="s">
        <v>279</v>
      </c>
      <c r="D5" s="29" t="s">
        <v>276</v>
      </c>
      <c r="E5" s="28" t="s">
        <v>148</v>
      </c>
      <c r="F5" s="12" t="s">
        <v>62</v>
      </c>
      <c r="G5" s="62">
        <v>-0.02</v>
      </c>
      <c r="H5" s="62">
        <v>-0.01</v>
      </c>
      <c r="I5" s="62">
        <v>-0.02</v>
      </c>
      <c r="J5" s="62">
        <v>-0.01</v>
      </c>
      <c r="K5" s="65"/>
      <c r="L5" s="16" t="s">
        <v>95</v>
      </c>
      <c r="M5" s="16" t="s">
        <v>291</v>
      </c>
    </row>
    <row r="6" ht="22" customHeight="1" spans="1:13">
      <c r="A6" s="61"/>
      <c r="B6" s="63"/>
      <c r="C6" s="31"/>
      <c r="D6" s="31"/>
      <c r="E6" s="31"/>
      <c r="F6" s="64"/>
      <c r="G6" s="65"/>
      <c r="H6" s="66"/>
      <c r="I6" s="66"/>
      <c r="J6" s="66"/>
      <c r="K6" s="65"/>
      <c r="L6" s="9"/>
      <c r="M6" s="9"/>
    </row>
    <row r="7" ht="22" customHeight="1" spans="1:13">
      <c r="A7" s="61"/>
      <c r="B7" s="63"/>
      <c r="C7" s="31"/>
      <c r="D7" s="31"/>
      <c r="E7" s="31"/>
      <c r="F7" s="64"/>
      <c r="G7" s="65"/>
      <c r="H7" s="66"/>
      <c r="I7" s="66"/>
      <c r="J7" s="66"/>
      <c r="K7" s="65"/>
      <c r="L7" s="9"/>
      <c r="M7" s="9"/>
    </row>
    <row r="8" ht="22" customHeight="1" spans="1:13">
      <c r="A8" s="61"/>
      <c r="B8" s="63"/>
      <c r="C8" s="31"/>
      <c r="D8" s="31"/>
      <c r="E8" s="31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1"/>
      <c r="B9" s="63"/>
      <c r="C9" s="31"/>
      <c r="D9" s="31"/>
      <c r="E9" s="31"/>
      <c r="F9" s="64"/>
      <c r="G9" s="65"/>
      <c r="H9" s="66"/>
      <c r="I9" s="66"/>
      <c r="J9" s="66"/>
      <c r="K9" s="65"/>
      <c r="L9" s="9"/>
      <c r="M9" s="9"/>
    </row>
    <row r="10" s="2" customFormat="1" ht="18.75" spans="1:13">
      <c r="A10" s="18" t="s">
        <v>292</v>
      </c>
      <c r="B10" s="19"/>
      <c r="C10" s="19"/>
      <c r="D10" s="31"/>
      <c r="E10" s="20"/>
      <c r="F10" s="64"/>
      <c r="G10" s="32"/>
      <c r="H10" s="18" t="s">
        <v>281</v>
      </c>
      <c r="I10" s="19"/>
      <c r="J10" s="19"/>
      <c r="K10" s="20"/>
      <c r="L10" s="71"/>
      <c r="M10" s="26"/>
    </row>
    <row r="11" ht="84" customHeight="1" spans="1:13">
      <c r="A11" s="67" t="s">
        <v>293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2"/>
    </row>
  </sheetData>
  <mergeCells count="15">
    <mergeCell ref="A1:M1"/>
    <mergeCell ref="G2:H2"/>
    <mergeCell ref="I2:J2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4" sqref="C4:F5"/>
    </sheetView>
  </sheetViews>
  <sheetFormatPr defaultColWidth="9" defaultRowHeight="14.25"/>
  <cols>
    <col min="1" max="2" width="8.625" customWidth="1"/>
    <col min="3" max="3" width="13.5" customWidth="1"/>
    <col min="4" max="4" width="21.375" customWidth="1"/>
    <col min="5" max="5" width="12.125" customWidth="1"/>
    <col min="6" max="6" width="17.25" customWidth="1"/>
    <col min="7" max="7" width="19.5" customWidth="1"/>
    <col min="8" max="9" width="6.375" customWidth="1"/>
    <col min="10" max="10" width="15.875" customWidth="1"/>
    <col min="11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295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39" t="s">
        <v>296</v>
      </c>
      <c r="H2" s="40"/>
      <c r="I2" s="58"/>
      <c r="J2" s="39" t="s">
        <v>297</v>
      </c>
      <c r="K2" s="40"/>
      <c r="L2" s="58"/>
      <c r="M2" s="39" t="s">
        <v>298</v>
      </c>
      <c r="N2" s="40"/>
      <c r="O2" s="58"/>
      <c r="P2" s="39" t="s">
        <v>299</v>
      </c>
      <c r="Q2" s="40"/>
      <c r="R2" s="58"/>
      <c r="S2" s="40" t="s">
        <v>300</v>
      </c>
      <c r="T2" s="40"/>
      <c r="U2" s="58"/>
      <c r="V2" s="35" t="s">
        <v>301</v>
      </c>
      <c r="W2" s="35" t="s">
        <v>274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302</v>
      </c>
      <c r="H3" s="4" t="s">
        <v>67</v>
      </c>
      <c r="I3" s="4" t="s">
        <v>265</v>
      </c>
      <c r="J3" s="4" t="s">
        <v>302</v>
      </c>
      <c r="K3" s="4" t="s">
        <v>67</v>
      </c>
      <c r="L3" s="4" t="s">
        <v>265</v>
      </c>
      <c r="M3" s="4" t="s">
        <v>302</v>
      </c>
      <c r="N3" s="4" t="s">
        <v>67</v>
      </c>
      <c r="O3" s="4" t="s">
        <v>265</v>
      </c>
      <c r="P3" s="4" t="s">
        <v>302</v>
      </c>
      <c r="Q3" s="4" t="s">
        <v>67</v>
      </c>
      <c r="R3" s="4" t="s">
        <v>265</v>
      </c>
      <c r="S3" s="4" t="s">
        <v>302</v>
      </c>
      <c r="T3" s="4" t="s">
        <v>67</v>
      </c>
      <c r="U3" s="4" t="s">
        <v>265</v>
      </c>
      <c r="V3" s="60"/>
      <c r="W3" s="60"/>
    </row>
    <row r="4" ht="18.75" spans="1:23">
      <c r="A4" s="42" t="s">
        <v>303</v>
      </c>
      <c r="B4" s="43" t="s">
        <v>278</v>
      </c>
      <c r="C4" s="29" t="s">
        <v>275</v>
      </c>
      <c r="D4" s="29" t="s">
        <v>276</v>
      </c>
      <c r="E4" s="28" t="s">
        <v>277</v>
      </c>
      <c r="F4" s="12" t="s">
        <v>62</v>
      </c>
      <c r="G4" s="44" t="s">
        <v>304</v>
      </c>
      <c r="H4" s="45"/>
      <c r="I4" s="45" t="s">
        <v>305</v>
      </c>
      <c r="J4" s="45"/>
      <c r="K4" s="30"/>
      <c r="L4" s="30"/>
      <c r="M4" s="16"/>
      <c r="N4" s="16"/>
      <c r="O4" s="16"/>
      <c r="P4" s="16"/>
      <c r="Q4" s="16"/>
      <c r="R4" s="16"/>
      <c r="S4" s="16"/>
      <c r="T4" s="16"/>
      <c r="U4" s="16"/>
      <c r="V4" s="16" t="s">
        <v>306</v>
      </c>
      <c r="W4" s="16"/>
    </row>
    <row r="5" ht="18.75" spans="1:23">
      <c r="A5" s="46"/>
      <c r="B5" s="47"/>
      <c r="C5" s="29" t="s">
        <v>279</v>
      </c>
      <c r="D5" s="29" t="s">
        <v>276</v>
      </c>
      <c r="E5" s="28" t="s">
        <v>148</v>
      </c>
      <c r="F5" s="12" t="s">
        <v>62</v>
      </c>
      <c r="G5" s="48" t="s">
        <v>307</v>
      </c>
      <c r="H5" s="49"/>
      <c r="I5" s="59"/>
      <c r="J5" s="48" t="s">
        <v>308</v>
      </c>
      <c r="K5" s="49"/>
      <c r="L5" s="59"/>
      <c r="M5" s="39" t="s">
        <v>309</v>
      </c>
      <c r="N5" s="40"/>
      <c r="O5" s="58"/>
      <c r="P5" s="39" t="s">
        <v>310</v>
      </c>
      <c r="Q5" s="40"/>
      <c r="R5" s="58"/>
      <c r="S5" s="40" t="s">
        <v>311</v>
      </c>
      <c r="T5" s="40"/>
      <c r="U5" s="58"/>
      <c r="V5" s="16"/>
      <c r="W5" s="16"/>
    </row>
    <row r="6" spans="1:23">
      <c r="A6" s="42"/>
      <c r="B6" s="43"/>
      <c r="C6" s="50"/>
      <c r="D6" s="50"/>
      <c r="E6" s="50"/>
      <c r="F6" s="42"/>
      <c r="G6" s="16"/>
      <c r="H6" s="45"/>
      <c r="I6" s="4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ht="22" customHeight="1" spans="1:23">
      <c r="A7" s="46"/>
      <c r="B7" s="47"/>
      <c r="C7" s="51"/>
      <c r="D7" s="52"/>
      <c r="E7" s="51"/>
      <c r="F7" s="51"/>
      <c r="G7" s="16"/>
      <c r="H7" s="45"/>
      <c r="I7" s="4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2"/>
      <c r="B8" s="43"/>
      <c r="C8" s="53"/>
      <c r="D8" s="50"/>
      <c r="E8" s="53"/>
      <c r="F8" s="42"/>
      <c r="G8" s="16"/>
      <c r="H8" s="45"/>
      <c r="I8" s="4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6"/>
      <c r="B9" s="47"/>
      <c r="C9" s="54"/>
      <c r="D9" s="52"/>
      <c r="E9" s="54"/>
      <c r="F9" s="5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55"/>
      <c r="B10" s="55"/>
      <c r="C10" s="55"/>
      <c r="D10" s="55"/>
      <c r="E10" s="55"/>
      <c r="F10" s="5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54"/>
      <c r="B11" s="54"/>
      <c r="C11" s="54"/>
      <c r="D11" s="54"/>
      <c r="E11" s="54"/>
      <c r="F11" s="5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55"/>
      <c r="B12" s="55"/>
      <c r="C12" s="55"/>
      <c r="D12" s="55"/>
      <c r="E12" s="55"/>
      <c r="F12" s="5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4"/>
      <c r="B13" s="54"/>
      <c r="C13" s="54"/>
      <c r="D13" s="54"/>
      <c r="E13" s="54"/>
      <c r="F13" s="5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8" t="s">
        <v>312</v>
      </c>
      <c r="B15" s="19"/>
      <c r="C15" s="19"/>
      <c r="D15" s="19"/>
      <c r="E15" s="20"/>
      <c r="F15" s="21"/>
      <c r="G15" s="32"/>
      <c r="H15" s="38"/>
      <c r="I15" s="38"/>
      <c r="J15" s="18" t="s">
        <v>281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9"/>
      <c r="W15" s="26"/>
    </row>
    <row r="16" ht="80" customHeight="1" spans="1:23">
      <c r="A16" s="56" t="s">
        <v>313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C2:C3"/>
    <mergeCell ref="C6:C7"/>
    <mergeCell ref="C8:C9"/>
    <mergeCell ref="C10:C11"/>
    <mergeCell ref="C12:C13"/>
    <mergeCell ref="D2:D3"/>
    <mergeCell ref="D6:D7"/>
    <mergeCell ref="D8:D9"/>
    <mergeCell ref="D10:D11"/>
    <mergeCell ref="D12:D13"/>
    <mergeCell ref="E2:E3"/>
    <mergeCell ref="E6:E7"/>
    <mergeCell ref="E8:E9"/>
    <mergeCell ref="E10:E11"/>
    <mergeCell ref="E12:E13"/>
    <mergeCell ref="F2:F3"/>
    <mergeCell ref="F6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315</v>
      </c>
      <c r="B2" s="35" t="s">
        <v>261</v>
      </c>
      <c r="C2" s="35" t="s">
        <v>262</v>
      </c>
      <c r="D2" s="35" t="s">
        <v>263</v>
      </c>
      <c r="E2" s="35" t="s">
        <v>264</v>
      </c>
      <c r="F2" s="35" t="s">
        <v>265</v>
      </c>
      <c r="G2" s="34" t="s">
        <v>316</v>
      </c>
      <c r="H2" s="34" t="s">
        <v>317</v>
      </c>
      <c r="I2" s="34" t="s">
        <v>318</v>
      </c>
      <c r="J2" s="34" t="s">
        <v>317</v>
      </c>
      <c r="K2" s="34" t="s">
        <v>319</v>
      </c>
      <c r="L2" s="34" t="s">
        <v>317</v>
      </c>
      <c r="M2" s="35" t="s">
        <v>301</v>
      </c>
      <c r="N2" s="35" t="s">
        <v>274</v>
      </c>
    </row>
    <row r="3" spans="1:14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6" t="s">
        <v>315</v>
      </c>
      <c r="B4" s="37" t="s">
        <v>320</v>
      </c>
      <c r="C4" s="37" t="s">
        <v>302</v>
      </c>
      <c r="D4" s="37" t="s">
        <v>263</v>
      </c>
      <c r="E4" s="35" t="s">
        <v>264</v>
      </c>
      <c r="F4" s="35" t="s">
        <v>265</v>
      </c>
      <c r="G4" s="34" t="s">
        <v>316</v>
      </c>
      <c r="H4" s="34" t="s">
        <v>317</v>
      </c>
      <c r="I4" s="34" t="s">
        <v>318</v>
      </c>
      <c r="J4" s="34" t="s">
        <v>317</v>
      </c>
      <c r="K4" s="34" t="s">
        <v>319</v>
      </c>
      <c r="L4" s="34" t="s">
        <v>317</v>
      </c>
      <c r="M4" s="35" t="s">
        <v>301</v>
      </c>
      <c r="N4" s="35" t="s">
        <v>274</v>
      </c>
    </row>
    <row r="5" spans="1:14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321</v>
      </c>
      <c r="B11" s="19"/>
      <c r="C11" s="19"/>
      <c r="D11" s="20"/>
      <c r="E11" s="21"/>
      <c r="F11" s="38"/>
      <c r="G11" s="32"/>
      <c r="H11" s="38"/>
      <c r="I11" s="18" t="s">
        <v>322</v>
      </c>
      <c r="J11" s="19"/>
      <c r="K11" s="19"/>
      <c r="L11" s="19"/>
      <c r="M11" s="19"/>
      <c r="N11" s="26"/>
    </row>
    <row r="12" ht="16.5" spans="1:14">
      <c r="A12" s="22" t="s">
        <v>323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6" sqref="F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6.7" customWidth="1"/>
    <col min="5" max="5" width="12.125" customWidth="1"/>
    <col min="6" max="6" width="16.4" customWidth="1"/>
    <col min="7" max="7" width="14.7" customWidth="1"/>
    <col min="8" max="8" width="15.7" customWidth="1"/>
    <col min="9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295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301</v>
      </c>
      <c r="L2" s="5" t="s">
        <v>274</v>
      </c>
    </row>
    <row r="3" ht="30" customHeight="1" spans="1:12">
      <c r="A3" s="27">
        <v>1</v>
      </c>
      <c r="B3" s="28" t="s">
        <v>278</v>
      </c>
      <c r="C3" s="29" t="s">
        <v>275</v>
      </c>
      <c r="D3" s="29" t="s">
        <v>276</v>
      </c>
      <c r="E3" s="28" t="s">
        <v>277</v>
      </c>
      <c r="F3" s="12" t="s">
        <v>62</v>
      </c>
      <c r="G3" s="16" t="s">
        <v>329</v>
      </c>
      <c r="H3" s="30" t="s">
        <v>330</v>
      </c>
      <c r="I3" s="30"/>
      <c r="J3" s="16"/>
      <c r="K3" s="33" t="s">
        <v>331</v>
      </c>
      <c r="L3" s="16" t="s">
        <v>291</v>
      </c>
    </row>
    <row r="4" ht="30" customHeight="1" spans="1:12">
      <c r="A4" s="27">
        <v>2</v>
      </c>
      <c r="B4" s="28" t="s">
        <v>278</v>
      </c>
      <c r="C4" s="29" t="s">
        <v>279</v>
      </c>
      <c r="D4" s="29" t="s">
        <v>276</v>
      </c>
      <c r="E4" s="28" t="s">
        <v>148</v>
      </c>
      <c r="F4" s="12" t="s">
        <v>62</v>
      </c>
      <c r="G4" s="16" t="s">
        <v>329</v>
      </c>
      <c r="H4" s="30" t="s">
        <v>332</v>
      </c>
      <c r="I4" s="30"/>
      <c r="J4" s="16"/>
      <c r="K4" s="33" t="s">
        <v>331</v>
      </c>
      <c r="L4" s="16" t="s">
        <v>291</v>
      </c>
    </row>
    <row r="5" ht="30" customHeight="1" spans="1:12">
      <c r="A5" s="27"/>
      <c r="B5" s="28"/>
      <c r="C5" s="29"/>
      <c r="D5" s="29"/>
      <c r="E5" s="29"/>
      <c r="F5" s="12"/>
      <c r="G5" s="16"/>
      <c r="H5" s="16"/>
      <c r="I5" s="9"/>
      <c r="J5" s="9"/>
      <c r="K5" s="33"/>
      <c r="L5" s="16"/>
    </row>
    <row r="6" ht="30" customHeight="1" spans="1:12">
      <c r="A6" s="27"/>
      <c r="B6" s="28"/>
      <c r="C6" s="29"/>
      <c r="D6" s="29"/>
      <c r="E6" s="29"/>
      <c r="F6" s="12"/>
      <c r="G6" s="16"/>
      <c r="H6" s="16"/>
      <c r="I6" s="9"/>
      <c r="J6" s="9"/>
      <c r="K6" s="33"/>
      <c r="L6" s="16"/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333</v>
      </c>
      <c r="B9" s="19"/>
      <c r="C9" s="19"/>
      <c r="D9" s="19"/>
      <c r="E9" s="20"/>
      <c r="F9" s="21"/>
      <c r="G9" s="32"/>
      <c r="H9" s="18" t="s">
        <v>334</v>
      </c>
      <c r="I9" s="19"/>
      <c r="J9" s="19"/>
      <c r="K9" s="19"/>
      <c r="L9" s="26"/>
    </row>
    <row r="10" ht="16.5" spans="1:12">
      <c r="A10" s="22" t="s">
        <v>335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4.3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302</v>
      </c>
      <c r="D2" s="5" t="s">
        <v>263</v>
      </c>
      <c r="E2" s="5" t="s">
        <v>264</v>
      </c>
      <c r="F2" s="4" t="s">
        <v>337</v>
      </c>
      <c r="G2" s="4" t="s">
        <v>285</v>
      </c>
      <c r="H2" s="6" t="s">
        <v>286</v>
      </c>
      <c r="I2" s="24" t="s">
        <v>288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289</v>
      </c>
      <c r="H3" s="8"/>
      <c r="I3" s="25"/>
    </row>
    <row r="4" ht="22.5" spans="1:9">
      <c r="A4" s="9">
        <v>1</v>
      </c>
      <c r="B4" s="9" t="s">
        <v>305</v>
      </c>
      <c r="C4" s="10" t="s">
        <v>339</v>
      </c>
      <c r="D4" s="11" t="s">
        <v>148</v>
      </c>
      <c r="E4" s="12" t="s">
        <v>62</v>
      </c>
      <c r="F4" s="13">
        <v>-0.05</v>
      </c>
      <c r="G4" s="13">
        <v>-0.04</v>
      </c>
      <c r="H4" s="13">
        <v>-0.04</v>
      </c>
      <c r="I4" s="16" t="s">
        <v>291</v>
      </c>
    </row>
    <row r="5" ht="22.5" spans="1:9">
      <c r="A5" s="9">
        <v>2</v>
      </c>
      <c r="B5" s="9" t="s">
        <v>305</v>
      </c>
      <c r="C5" s="10" t="s">
        <v>339</v>
      </c>
      <c r="D5" s="11" t="s">
        <v>111</v>
      </c>
      <c r="E5" s="12" t="s">
        <v>62</v>
      </c>
      <c r="F5" s="14">
        <v>-0.06</v>
      </c>
      <c r="G5" s="14">
        <v>-0.03</v>
      </c>
      <c r="H5" s="14">
        <v>-0.05</v>
      </c>
      <c r="I5" s="16" t="s">
        <v>291</v>
      </c>
    </row>
    <row r="6" spans="1:9">
      <c r="A6" s="9"/>
      <c r="B6" s="9"/>
      <c r="C6" s="10"/>
      <c r="D6" s="15"/>
      <c r="E6" s="16"/>
      <c r="F6" s="17"/>
      <c r="G6" s="17"/>
      <c r="H6" s="16"/>
      <c r="I6" s="16"/>
    </row>
    <row r="7" spans="1:9">
      <c r="A7" s="9"/>
      <c r="B7" s="9"/>
      <c r="C7" s="16"/>
      <c r="D7" s="16"/>
      <c r="E7" s="16"/>
      <c r="F7" s="16"/>
      <c r="G7" s="16"/>
      <c r="H7" s="16"/>
      <c r="I7" s="1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340</v>
      </c>
      <c r="B12" s="19"/>
      <c r="C12" s="19"/>
      <c r="D12" s="20"/>
      <c r="E12" s="21"/>
      <c r="F12" s="18" t="s">
        <v>341</v>
      </c>
      <c r="G12" s="19"/>
      <c r="H12" s="20"/>
      <c r="I12" s="26"/>
    </row>
    <row r="13" ht="16.5" spans="1:9">
      <c r="A13" s="22" t="s">
        <v>342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2024-11-29T07:45:30Z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