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TAB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<sst xmlns="http://schemas.openxmlformats.org/spreadsheetml/2006/main" count="154" uniqueCount="90">
  <si>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</si>
  <si>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</si>
  <si>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</si>
  <si>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</si>
  <si>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</si>
  <si>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</si>
  <si>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</si>
  <si>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</si>
  <si>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</si>
  <si>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</si>
  <si>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</si>
  <si>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</si>
  <si>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</si>
  <si>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</si>
  <si>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</si>
  <si>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</si>
  <si>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</si>
  <si>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</si>
  <si>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</si>
  <si>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TABBFW91870</t>
  </si>
  <si>
    <t>品名</t>
  </si>
  <si>
    <t>男式冲锋衣</t>
  </si>
  <si>
    <t>生产工厂</t>
  </si>
  <si>
    <t>盛源-丹东雅宁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</si>
  <si>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</si>
  <si>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</si>
  <si>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</si>
  <si>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</si>
  <si>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</si>
  <si>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</si>
  <si>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</si>
  <si>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</si>
  <si>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</si>
  <si>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</si>
  <si>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4XL</t>
  </si>
  <si>
    <t>5XL</t>
  </si>
  <si>
    <t>XL极地白/黑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</si>
  <si>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</si>
  <si>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</si>
  <si>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</si>
  <si>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</si>
  <si>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</si>
  <si>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</si>
  <si>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</si>
  <si>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</si>
  <si>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</si>
  <si>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洗前</t>
  </si>
  <si>
    <t>洗后</t>
  </si>
  <si>
    <t>后中长</t>
  </si>
  <si>
    <t>-0.5</t>
  </si>
  <si>
    <t>0</t>
  </si>
  <si>
    <t>前中长</t>
  </si>
  <si>
    <t>0.5</t>
  </si>
  <si>
    <t>胸围</t>
  </si>
  <si>
    <t>-2</t>
  </si>
  <si>
    <t>-2.5</t>
  </si>
  <si>
    <t>摆围</t>
  </si>
  <si>
    <t>120</t>
  </si>
  <si>
    <t>1</t>
  </si>
  <si>
    <t>肩宽</t>
  </si>
  <si>
    <t>-0.7</t>
  </si>
  <si>
    <t>肩点袖长</t>
  </si>
  <si>
    <t>袖肥/2（参考值见注解）</t>
  </si>
  <si>
    <t>-0.3</t>
  </si>
  <si>
    <t>袖肘围/2</t>
  </si>
  <si>
    <t>袖口围/2（平量）</t>
  </si>
  <si>
    <t>下领围</t>
  </si>
  <si>
    <t>问题点：</t>
  </si>
  <si>
    <t>1，注意门襟两侧要吃纵均匀，熨烫平服，压胶不要褶皱，左右效果一致。</t>
  </si>
  <si>
    <t>8，压双面胶部位注意不要褶皱不平，起泡。</t>
  </si>
  <si>
    <t>2，袖口注意不要吃纵不匀斜绺，袖笼注意圆顺平服，不要起隆。</t>
  </si>
  <si>
    <t>9，注意下摆贴条不要紧，避免面上褶皱斜绺，保证宽窄一致，效果一致。</t>
  </si>
  <si>
    <t>3，注意贴胸袋要注意平整不能褶皱不平，左右对称一致。</t>
  </si>
  <si>
    <t>10，注意后领窝要平顺，不要褶皱，死折，大货不能接受。</t>
  </si>
  <si>
    <t>4，注意对称部位，拼缝位置要左右，高低一致，各拼缝不能起浪，保证平服。</t>
  </si>
  <si>
    <t>11，保证规格洗前洗后在误差范围内，胸围偏小超标，大货不能接受。</t>
  </si>
  <si>
    <t>5，注意压胶不要出现死折，褶皱，吃纵不匀的情况。</t>
  </si>
  <si>
    <t>12，注意臂章标的残次，生产中注意避免磨损情况，否则大货不能接受。</t>
  </si>
  <si>
    <t>6，清理干净内外线毛，脏污，油渍，划粉印，烫痕，咯痕。</t>
  </si>
  <si>
    <t>7，帽松紧，下摆松紧要按要求固定，保证牢固。</t>
  </si>
  <si>
    <t>备注：</t>
  </si>
  <si>
    <t xml:space="preserve">     初期请洗测2-3件，有问题的另加测量数量。</t>
  </si>
  <si>
    <t>验货时间：8-23</t>
  </si>
  <si>
    <t>跟单QC:周苑</t>
  </si>
  <si>
    <t xml:space="preserve">工厂负责人：吴爽 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</si>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</sst>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2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7" borderId="24" applyNumberFormat="0" applyAlignment="0" applyProtection="0">
      <alignment vertical="center"/>
    </xf>
    <xf numFmtId="0" fontId="30" fillId="8" borderId="26" applyNumberFormat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/>
    <xf numFmtId="0" fontId="18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</cellStyleXfs>
  <cellXfs count="9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54" applyFont="1" applyFill="1" applyBorder="1" applyAlignment="1">
      <alignment horizontal="center"/>
    </xf>
    <xf numFmtId="0" fontId="6" fillId="0" borderId="10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center"/>
    </xf>
    <xf numFmtId="0" fontId="6" fillId="0" borderId="11" xfId="54" applyFont="1" applyFill="1" applyBorder="1" applyAlignment="1">
      <alignment horizontal="left"/>
    </xf>
    <xf numFmtId="0" fontId="6" fillId="0" borderId="12" xfId="54" applyFont="1" applyFill="1" applyBorder="1" applyAlignment="1">
      <alignment horizontal="center"/>
    </xf>
    <xf numFmtId="0" fontId="10" fillId="0" borderId="4" xfId="55" applyFont="1" applyBorder="1" applyAlignment="1">
      <alignment horizontal="center" vertical="center"/>
    </xf>
    <xf numFmtId="0" fontId="11" fillId="0" borderId="4" xfId="55" applyFont="1" applyBorder="1" applyAlignment="1">
      <alignment horizontal="center" vertical="center"/>
    </xf>
    <xf numFmtId="0" fontId="9" fillId="0" borderId="4" xfId="55" applyFont="1" applyBorder="1" applyAlignment="1">
      <alignment horizontal="center" vertical="center"/>
    </xf>
    <xf numFmtId="0" fontId="6" fillId="0" borderId="4" xfId="54" applyFont="1" applyFill="1" applyBorder="1" applyAlignment="1">
      <alignment horizontal="center" wrapText="1"/>
    </xf>
    <xf numFmtId="0" fontId="12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8" fillId="0" borderId="16" xfId="53" applyFont="1" applyFill="1" applyBorder="1" applyAlignment="1">
      <alignment horizontal="left"/>
    </xf>
    <xf numFmtId="49" fontId="13" fillId="2" borderId="4" xfId="53" applyNumberFormat="1" applyFont="1" applyFill="1" applyBorder="1" applyAlignment="1">
      <alignment horizontal="center" vertical="center"/>
    </xf>
    <xf numFmtId="0" fontId="8" fillId="0" borderId="10" xfId="53" applyFont="1" applyFill="1" applyBorder="1" applyAlignment="1">
      <alignment horizontal="left"/>
    </xf>
    <xf numFmtId="49" fontId="2" fillId="2" borderId="13" xfId="53" applyNumberFormat="1" applyFont="1" applyFill="1" applyBorder="1" applyAlignment="1">
      <alignment horizontal="left" vertical="center"/>
    </xf>
    <xf numFmtId="49" fontId="2" fillId="2" borderId="14" xfId="53" applyNumberFormat="1" applyFont="1" applyFill="1" applyBorder="1" applyAlignment="1">
      <alignment horizontal="left" vertical="center"/>
    </xf>
    <xf numFmtId="49" fontId="14" fillId="2" borderId="13" xfId="53" applyNumberFormat="1" applyFont="1" applyFill="1" applyBorder="1" applyAlignment="1">
      <alignment horizontal="left" vertical="center"/>
    </xf>
    <xf numFmtId="49" fontId="14" fillId="2" borderId="14" xfId="53" applyNumberFormat="1" applyFont="1" applyFill="1" applyBorder="1" applyAlignment="1">
      <alignment horizontal="left" vertical="center"/>
    </xf>
    <xf numFmtId="49" fontId="15" fillId="2" borderId="13" xfId="53" applyNumberFormat="1" applyFont="1" applyFill="1" applyBorder="1" applyAlignment="1">
      <alignment horizontal="left" vertical="center"/>
    </xf>
    <xf numFmtId="49" fontId="15" fillId="2" borderId="14" xfId="53" applyNumberFormat="1" applyFont="1" applyFill="1" applyBorder="1" applyAlignment="1">
      <alignment horizontal="left" vertical="center"/>
    </xf>
    <xf numFmtId="0" fontId="8" fillId="0" borderId="17" xfId="53" applyFont="1" applyFill="1" applyBorder="1" applyAlignment="1">
      <alignment horizontal="left"/>
    </xf>
    <xf numFmtId="49" fontId="1" fillId="2" borderId="15" xfId="52" applyNumberFormat="1" applyFont="1" applyFill="1" applyBorder="1" applyAlignment="1">
      <alignment horizontal="left"/>
    </xf>
    <xf numFmtId="49" fontId="1" fillId="2" borderId="16" xfId="52" applyNumberFormat="1" applyFont="1" applyFill="1" applyBorder="1" applyAlignment="1">
      <alignment horizontal="left"/>
    </xf>
    <xf numFmtId="49" fontId="2" fillId="2" borderId="18" xfId="53" applyNumberFormat="1" applyFont="1" applyFill="1" applyBorder="1" applyAlignment="1">
      <alignment horizontal="left" vertical="center"/>
    </xf>
    <xf numFmtId="49" fontId="14" fillId="2" borderId="18" xfId="53" applyNumberFormat="1" applyFont="1" applyFill="1" applyBorder="1" applyAlignment="1">
      <alignment horizontal="left" vertical="center"/>
    </xf>
    <xf numFmtId="49" fontId="15" fillId="2" borderId="18" xfId="53" applyNumberFormat="1" applyFont="1" applyFill="1" applyBorder="1" applyAlignment="1">
      <alignment horizontal="left" vertical="center"/>
    </xf>
    <xf numFmtId="49" fontId="1" fillId="2" borderId="19" xfId="52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4" xfId="0" applyFont="1" applyFill="1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0" fontId="0" fillId="0" borderId="20" xfId="0" applyBorder="1"/>
    <xf numFmtId="0" fontId="0" fillId="0" borderId="5" xfId="0" applyBorder="1"/>
    <xf numFmtId="0" fontId="0" fillId="3" borderId="5" xfId="0" applyFill="1" applyBorder="1"/>
    <xf numFmtId="0" fontId="0" fillId="4" borderId="0" xfId="0" applyFill="1"/>
    <xf numFmtId="0" fontId="16" fillId="0" borderId="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3 3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533400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533400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533400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533400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533400</xdr:colOff>
      <xdr:row>23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3" t="s">
        <v>0</v>
      </c>
      <c r="C2" s="74"/>
      <c r="D2" s="74"/>
      <c r="E2" s="74"/>
      <c r="F2" s="74"/>
      <c r="G2" s="74"/>
      <c r="H2" s="74"/>
      <c r="I2" s="89"/>
    </row>
    <row r="3" ht="28" customHeight="1" spans="2:9">
      <c r="B3" s="75"/>
      <c r="C3" s="76"/>
      <c r="D3" s="77" t="s">
        <v>1</v>
      </c>
      <c r="E3" s="78"/>
      <c r="F3" s="79" t="s">
        <v>2</v>
      </c>
      <c r="G3" s="80"/>
      <c r="H3" s="77" t="s">
        <v>3</v>
      </c>
      <c r="I3" s="90"/>
    </row>
    <row r="4" ht="28" customHeight="1" spans="2:9">
      <c r="B4" s="75" t="s">
        <v>4</v>
      </c>
      <c r="C4" s="76" t="s">
        <v>5</v>
      </c>
      <c r="D4" s="76" t="s">
        <v>6</v>
      </c>
      <c r="E4" s="76" t="s">
        <v>7</v>
      </c>
      <c r="F4" s="81" t="s">
        <v>6</v>
      </c>
      <c r="G4" s="81" t="s">
        <v>7</v>
      </c>
      <c r="H4" s="76" t="s">
        <v>6</v>
      </c>
      <c r="I4" s="91" t="s">
        <v>7</v>
      </c>
    </row>
    <row r="5" ht="28" customHeight="1" spans="2:9">
      <c r="B5" s="82" t="s">
        <v>8</v>
      </c>
      <c r="C5" s="83">
        <v>13</v>
      </c>
      <c r="D5" s="83">
        <v>0</v>
      </c>
      <c r="E5" s="83">
        <v>1</v>
      </c>
      <c r="F5" s="84">
        <v>0</v>
      </c>
      <c r="G5" s="84">
        <v>1</v>
      </c>
      <c r="H5" s="83">
        <v>1</v>
      </c>
      <c r="I5" s="92">
        <v>2</v>
      </c>
    </row>
    <row r="6" ht="28" customHeight="1" spans="2:9">
      <c r="B6" s="82" t="s">
        <v>9</v>
      </c>
      <c r="C6" s="83">
        <v>20</v>
      </c>
      <c r="D6" s="83">
        <v>0</v>
      </c>
      <c r="E6" s="83">
        <v>1</v>
      </c>
      <c r="F6" s="84">
        <v>1</v>
      </c>
      <c r="G6" s="84">
        <v>2</v>
      </c>
      <c r="H6" s="83">
        <v>2</v>
      </c>
      <c r="I6" s="92">
        <v>3</v>
      </c>
    </row>
    <row r="7" ht="28" customHeight="1" spans="2:9">
      <c r="B7" s="82" t="s">
        <v>10</v>
      </c>
      <c r="C7" s="83">
        <v>32</v>
      </c>
      <c r="D7" s="83">
        <v>0</v>
      </c>
      <c r="E7" s="83">
        <v>1</v>
      </c>
      <c r="F7" s="84">
        <v>2</v>
      </c>
      <c r="G7" s="84">
        <v>3</v>
      </c>
      <c r="H7" s="83">
        <v>3</v>
      </c>
      <c r="I7" s="92">
        <v>4</v>
      </c>
    </row>
    <row r="8" ht="28" customHeight="1" spans="2:9">
      <c r="B8" s="82" t="s">
        <v>11</v>
      </c>
      <c r="C8" s="83">
        <v>50</v>
      </c>
      <c r="D8" s="83">
        <v>1</v>
      </c>
      <c r="E8" s="83">
        <v>2</v>
      </c>
      <c r="F8" s="84">
        <v>3</v>
      </c>
      <c r="G8" s="84">
        <v>4</v>
      </c>
      <c r="H8" s="83">
        <v>5</v>
      </c>
      <c r="I8" s="92">
        <v>6</v>
      </c>
    </row>
    <row r="9" ht="28" customHeight="1" spans="2:9">
      <c r="B9" s="82" t="s">
        <v>12</v>
      </c>
      <c r="C9" s="83">
        <v>80</v>
      </c>
      <c r="D9" s="83">
        <v>2</v>
      </c>
      <c r="E9" s="83">
        <v>3</v>
      </c>
      <c r="F9" s="84">
        <v>5</v>
      </c>
      <c r="G9" s="84">
        <v>6</v>
      </c>
      <c r="H9" s="83">
        <v>7</v>
      </c>
      <c r="I9" s="92">
        <v>8</v>
      </c>
    </row>
    <row r="10" ht="28" customHeight="1" spans="2:9">
      <c r="B10" s="82" t="s">
        <v>13</v>
      </c>
      <c r="C10" s="83">
        <v>125</v>
      </c>
      <c r="D10" s="83">
        <v>3</v>
      </c>
      <c r="E10" s="83">
        <v>4</v>
      </c>
      <c r="F10" s="84">
        <v>7</v>
      </c>
      <c r="G10" s="84">
        <v>8</v>
      </c>
      <c r="H10" s="83">
        <v>10</v>
      </c>
      <c r="I10" s="92">
        <v>11</v>
      </c>
    </row>
    <row r="11" ht="28" customHeight="1" spans="2:9">
      <c r="B11" s="82" t="s">
        <v>14</v>
      </c>
      <c r="C11" s="83">
        <v>200</v>
      </c>
      <c r="D11" s="83">
        <v>5</v>
      </c>
      <c r="E11" s="83">
        <v>6</v>
      </c>
      <c r="F11" s="84">
        <v>10</v>
      </c>
      <c r="G11" s="84">
        <v>11</v>
      </c>
      <c r="H11" s="83">
        <v>14</v>
      </c>
      <c r="I11" s="92">
        <v>15</v>
      </c>
    </row>
    <row r="12" ht="28" customHeight="1" spans="2:9">
      <c r="B12" s="85" t="s">
        <v>15</v>
      </c>
      <c r="C12" s="86">
        <v>315</v>
      </c>
      <c r="D12" s="86">
        <v>7</v>
      </c>
      <c r="E12" s="86">
        <v>8</v>
      </c>
      <c r="F12" s="87">
        <v>14</v>
      </c>
      <c r="G12" s="87">
        <v>15</v>
      </c>
      <c r="H12" s="86">
        <v>21</v>
      </c>
      <c r="I12" s="93">
        <v>22</v>
      </c>
    </row>
    <row r="14" spans="2:4">
      <c r="B14" s="88" t="s">
        <v>16</v>
      </c>
      <c r="C14" s="88"/>
      <c r="D14" s="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90" zoomScaleNormal="90" topLeftCell="A9" workbookViewId="0">
      <selection activeCell="H27" sqref="H27"/>
    </sheetView>
  </sheetViews>
  <sheetFormatPr defaultColWidth="9" defaultRowHeight="26" customHeight="1"/>
  <cols>
    <col min="1" max="1" width="13" style="1" customWidth="1"/>
    <col min="2" max="10" width="9.33333333333333" style="1" customWidth="1"/>
    <col min="11" max="11" width="1.33333333333333" style="1" customWidth="1"/>
    <col min="12" max="12" width="13.0583333333333" style="1" customWidth="1"/>
    <col min="13" max="13" width="13.05" style="1" customWidth="1"/>
    <col min="14" max="14" width="10.9166666666667" style="1" customWidth="1"/>
    <col min="15" max="15" width="10.5833333333333" style="1" customWidth="1"/>
    <col min="16" max="16" width="10.1666666666667" style="1" customWidth="1"/>
    <col min="17" max="17" width="10.5" style="1" customWidth="1"/>
    <col min="18" max="16384" width="9" style="1"/>
  </cols>
  <sheetData>
    <row r="1" s="1" customFormat="1" ht="16" customHeight="1" spans="1:17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6" customHeight="1" spans="1:17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5"/>
      <c r="J2" s="5"/>
      <c r="K2" s="25"/>
      <c r="L2" s="26" t="s">
        <v>22</v>
      </c>
      <c r="M2" s="5" t="s">
        <v>23</v>
      </c>
      <c r="N2" s="5"/>
      <c r="O2" s="5"/>
      <c r="P2" s="5"/>
      <c r="Q2" s="27"/>
    </row>
    <row r="3" s="1" customFormat="1" ht="16" customHeight="1" spans="1:17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8"/>
      <c r="J3" s="8"/>
      <c r="K3" s="28"/>
      <c r="L3" s="29" t="s">
        <v>26</v>
      </c>
      <c r="M3" s="29"/>
      <c r="N3" s="29"/>
      <c r="O3" s="29"/>
      <c r="P3" s="29"/>
      <c r="Q3" s="30"/>
    </row>
    <row r="4" s="1" customFormat="1" ht="16" customHeight="1" spans="1:17">
      <c r="A4" s="7"/>
      <c r="B4" s="44" t="s">
        <v>27</v>
      </c>
      <c r="C4" s="45" t="s">
        <v>28</v>
      </c>
      <c r="D4" s="12" t="s">
        <v>29</v>
      </c>
      <c r="E4" s="12" t="s">
        <v>30</v>
      </c>
      <c r="F4" s="46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28"/>
      <c r="L4" s="31" t="s">
        <v>36</v>
      </c>
      <c r="M4" s="31" t="s">
        <v>36</v>
      </c>
      <c r="N4" s="31"/>
      <c r="O4" s="31"/>
      <c r="P4" s="31"/>
      <c r="Q4" s="32"/>
    </row>
    <row r="5" s="1" customFormat="1" ht="16" customHeight="1" spans="1:17">
      <c r="A5" s="7"/>
      <c r="B5" s="47" t="s">
        <v>37</v>
      </c>
      <c r="C5" s="45" t="s">
        <v>38</v>
      </c>
      <c r="D5" s="12" t="s">
        <v>39</v>
      </c>
      <c r="E5" s="12" t="s">
        <v>40</v>
      </c>
      <c r="F5" s="46" t="s">
        <v>41</v>
      </c>
      <c r="G5" s="12" t="s">
        <v>42</v>
      </c>
      <c r="H5" s="12" t="s">
        <v>43</v>
      </c>
      <c r="I5" s="12" t="s">
        <v>44</v>
      </c>
      <c r="J5" s="12" t="s">
        <v>45</v>
      </c>
      <c r="K5" s="28"/>
      <c r="L5" s="33" t="s">
        <v>46</v>
      </c>
      <c r="M5" s="33" t="s">
        <v>47</v>
      </c>
      <c r="N5" s="33"/>
      <c r="O5" s="33"/>
      <c r="P5" s="33"/>
      <c r="Q5" s="34"/>
    </row>
    <row r="6" s="1" customFormat="1" ht="16" customHeight="1" spans="1:17">
      <c r="A6" s="48" t="s">
        <v>48</v>
      </c>
      <c r="B6" s="49">
        <f>C6-1</f>
        <v>72</v>
      </c>
      <c r="C6" s="49">
        <f>D6-1</f>
        <v>73</v>
      </c>
      <c r="D6" s="49">
        <f>E6-2</f>
        <v>74</v>
      </c>
      <c r="E6" s="50">
        <v>76</v>
      </c>
      <c r="F6" s="51">
        <f>E6+2</f>
        <v>78</v>
      </c>
      <c r="G6" s="49">
        <f>F6+2</f>
        <v>80</v>
      </c>
      <c r="H6" s="49">
        <f t="shared" ref="H6:J6" si="0">G6+1</f>
        <v>81</v>
      </c>
      <c r="I6" s="49">
        <f t="shared" si="0"/>
        <v>82</v>
      </c>
      <c r="J6" s="49">
        <f t="shared" si="0"/>
        <v>83</v>
      </c>
      <c r="K6" s="28"/>
      <c r="L6" s="37" t="s">
        <v>49</v>
      </c>
      <c r="M6" s="37" t="s">
        <v>50</v>
      </c>
      <c r="N6" s="35"/>
      <c r="O6" s="35"/>
      <c r="P6" s="35"/>
      <c r="Q6" s="36"/>
    </row>
    <row r="7" s="1" customFormat="1" ht="16" customHeight="1" spans="1:17">
      <c r="A7" s="12" t="s">
        <v>51</v>
      </c>
      <c r="B7" s="49">
        <f>C7-1</f>
        <v>70</v>
      </c>
      <c r="C7" s="49">
        <f>D7-1</f>
        <v>71</v>
      </c>
      <c r="D7" s="49">
        <f>E7-2</f>
        <v>72</v>
      </c>
      <c r="E7" s="50">
        <v>74</v>
      </c>
      <c r="F7" s="51">
        <f>E7+2</f>
        <v>76</v>
      </c>
      <c r="G7" s="49">
        <f>F7+2</f>
        <v>78</v>
      </c>
      <c r="H7" s="49">
        <f t="shared" ref="H7:J7" si="1">G7+1</f>
        <v>79</v>
      </c>
      <c r="I7" s="49">
        <f t="shared" si="1"/>
        <v>80</v>
      </c>
      <c r="J7" s="49">
        <f t="shared" si="1"/>
        <v>81</v>
      </c>
      <c r="K7" s="28"/>
      <c r="L7" s="37" t="s">
        <v>52</v>
      </c>
      <c r="M7" s="37" t="s">
        <v>52</v>
      </c>
      <c r="N7" s="37"/>
      <c r="O7" s="37"/>
      <c r="P7" s="37"/>
      <c r="Q7" s="38"/>
    </row>
    <row r="8" s="1" customFormat="1" ht="16" customHeight="1" spans="1:17">
      <c r="A8" s="12" t="s">
        <v>53</v>
      </c>
      <c r="B8" s="49">
        <f>C8-4</f>
        <v>112</v>
      </c>
      <c r="C8" s="49">
        <f>D8-4</f>
        <v>116</v>
      </c>
      <c r="D8" s="49">
        <f>E8-4</f>
        <v>120</v>
      </c>
      <c r="E8" s="50">
        <v>124</v>
      </c>
      <c r="F8" s="51">
        <f>E8+4</f>
        <v>128</v>
      </c>
      <c r="G8" s="49">
        <f>F8+4</f>
        <v>132</v>
      </c>
      <c r="H8" s="49">
        <f t="shared" ref="H8:J8" si="2">G8+6</f>
        <v>138</v>
      </c>
      <c r="I8" s="49">
        <f t="shared" si="2"/>
        <v>144</v>
      </c>
      <c r="J8" s="49">
        <f t="shared" si="2"/>
        <v>150</v>
      </c>
      <c r="K8" s="28"/>
      <c r="L8" s="58" t="s">
        <v>54</v>
      </c>
      <c r="M8" s="58" t="s">
        <v>55</v>
      </c>
      <c r="N8" s="37"/>
      <c r="O8" s="37"/>
      <c r="P8" s="37"/>
      <c r="Q8" s="38"/>
    </row>
    <row r="9" s="1" customFormat="1" ht="16" customHeight="1" spans="1:17">
      <c r="A9" s="12" t="s">
        <v>56</v>
      </c>
      <c r="B9" s="49">
        <f>C9-4</f>
        <v>108</v>
      </c>
      <c r="C9" s="49">
        <f>D9-4</f>
        <v>112</v>
      </c>
      <c r="D9" s="49">
        <f>E9-4</f>
        <v>116</v>
      </c>
      <c r="E9" s="50" t="s">
        <v>57</v>
      </c>
      <c r="F9" s="51">
        <f>E9+4</f>
        <v>124</v>
      </c>
      <c r="G9" s="49">
        <f>F9+5</f>
        <v>129</v>
      </c>
      <c r="H9" s="49">
        <f>G9+6</f>
        <v>135</v>
      </c>
      <c r="I9" s="49">
        <f>H9+7</f>
        <v>142</v>
      </c>
      <c r="J9" s="49">
        <f>I9+7</f>
        <v>149</v>
      </c>
      <c r="K9" s="28"/>
      <c r="L9" s="37" t="s">
        <v>58</v>
      </c>
      <c r="M9" s="37" t="s">
        <v>58</v>
      </c>
      <c r="N9" s="35"/>
      <c r="O9" s="35"/>
      <c r="P9" s="35"/>
      <c r="Q9" s="36"/>
    </row>
    <row r="10" s="1" customFormat="1" ht="16" customHeight="1" spans="1:17">
      <c r="A10" s="12" t="s">
        <v>59</v>
      </c>
      <c r="B10" s="49">
        <f>C10-1.2</f>
        <v>44.9</v>
      </c>
      <c r="C10" s="49">
        <f>D10-1.2</f>
        <v>46.1</v>
      </c>
      <c r="D10" s="49">
        <f>E10-1.2</f>
        <v>47.3</v>
      </c>
      <c r="E10" s="50">
        <v>48.5</v>
      </c>
      <c r="F10" s="51">
        <f>E10+1.2</f>
        <v>49.7</v>
      </c>
      <c r="G10" s="49">
        <f>F10+1.2</f>
        <v>50.9</v>
      </c>
      <c r="H10" s="49">
        <f t="shared" ref="H10:J10" si="3">G10+1.4</f>
        <v>52.3</v>
      </c>
      <c r="I10" s="49">
        <f t="shared" si="3"/>
        <v>53.7</v>
      </c>
      <c r="J10" s="49">
        <f t="shared" si="3"/>
        <v>55.1</v>
      </c>
      <c r="K10" s="28"/>
      <c r="L10" s="37" t="s">
        <v>60</v>
      </c>
      <c r="M10" s="37" t="s">
        <v>60</v>
      </c>
      <c r="N10" s="35"/>
      <c r="O10" s="35"/>
      <c r="P10" s="35"/>
      <c r="Q10" s="36"/>
    </row>
    <row r="11" s="1" customFormat="1" ht="16" customHeight="1" spans="1:17">
      <c r="A11" s="12" t="s">
        <v>61</v>
      </c>
      <c r="B11" s="49">
        <f>C11-0.6</f>
        <v>61.6</v>
      </c>
      <c r="C11" s="49">
        <f>D11-0.6</f>
        <v>62.2</v>
      </c>
      <c r="D11" s="49">
        <f>E11-1.2</f>
        <v>62.8</v>
      </c>
      <c r="E11" s="50">
        <v>64</v>
      </c>
      <c r="F11" s="51">
        <f>E11+1.2</f>
        <v>65.2</v>
      </c>
      <c r="G11" s="49">
        <f>F11+1.2</f>
        <v>66.4</v>
      </c>
      <c r="H11" s="49">
        <f t="shared" ref="H11:J11" si="4">G11+0.6</f>
        <v>67</v>
      </c>
      <c r="I11" s="49">
        <f t="shared" si="4"/>
        <v>67.6</v>
      </c>
      <c r="J11" s="49">
        <f t="shared" si="4"/>
        <v>68.2</v>
      </c>
      <c r="K11" s="28"/>
      <c r="L11" s="37" t="s">
        <v>50</v>
      </c>
      <c r="M11" s="37" t="s">
        <v>50</v>
      </c>
      <c r="N11" s="35"/>
      <c r="O11" s="35"/>
      <c r="P11" s="35"/>
      <c r="Q11" s="36"/>
    </row>
    <row r="12" s="1" customFormat="1" ht="16" customHeight="1" spans="1:17">
      <c r="A12" s="52" t="s">
        <v>62</v>
      </c>
      <c r="B12" s="49">
        <f>C12-0.8</f>
        <v>23.1</v>
      </c>
      <c r="C12" s="49">
        <f>D12-0.8</f>
        <v>23.9</v>
      </c>
      <c r="D12" s="49">
        <f>E12-0.8</f>
        <v>24.7</v>
      </c>
      <c r="E12" s="50">
        <v>25.5</v>
      </c>
      <c r="F12" s="51">
        <f>E12+0.8</f>
        <v>26.3</v>
      </c>
      <c r="G12" s="49">
        <f>F12+0.8</f>
        <v>27.1</v>
      </c>
      <c r="H12" s="49">
        <f t="shared" ref="H12:J12" si="5">G12+1.3</f>
        <v>28.4</v>
      </c>
      <c r="I12" s="49">
        <f t="shared" si="5"/>
        <v>29.7</v>
      </c>
      <c r="J12" s="49">
        <f t="shared" si="5"/>
        <v>31</v>
      </c>
      <c r="K12" s="28"/>
      <c r="L12" s="37" t="s">
        <v>63</v>
      </c>
      <c r="M12" s="37" t="s">
        <v>49</v>
      </c>
      <c r="N12" s="35"/>
      <c r="O12" s="35"/>
      <c r="P12" s="35"/>
      <c r="Q12" s="36"/>
    </row>
    <row r="13" s="1" customFormat="1" ht="16" customHeight="1" spans="1:17">
      <c r="A13" s="52" t="s">
        <v>64</v>
      </c>
      <c r="B13" s="49">
        <f>C13-0.7</f>
        <v>19.1</v>
      </c>
      <c r="C13" s="49">
        <f>D13-0.7</f>
        <v>19.8</v>
      </c>
      <c r="D13" s="49">
        <f>E13-0.7</f>
        <v>20.5</v>
      </c>
      <c r="E13" s="50">
        <v>21.2</v>
      </c>
      <c r="F13" s="51">
        <f>E13+0.7</f>
        <v>21.9</v>
      </c>
      <c r="G13" s="49">
        <f>F13+0.7</f>
        <v>22.6</v>
      </c>
      <c r="H13" s="49">
        <f t="shared" ref="H13:J13" si="6">G13+1</f>
        <v>23.6</v>
      </c>
      <c r="I13" s="49">
        <f t="shared" si="6"/>
        <v>24.6</v>
      </c>
      <c r="J13" s="49">
        <f t="shared" si="6"/>
        <v>25.6</v>
      </c>
      <c r="K13" s="28"/>
      <c r="L13" s="37" t="s">
        <v>50</v>
      </c>
      <c r="M13" s="37" t="s">
        <v>50</v>
      </c>
      <c r="N13" s="35"/>
      <c r="O13" s="35"/>
      <c r="P13" s="35"/>
      <c r="Q13" s="36"/>
    </row>
    <row r="14" s="1" customFormat="1" ht="16" customHeight="1" spans="1:17">
      <c r="A14" s="12" t="s">
        <v>65</v>
      </c>
      <c r="B14" s="49">
        <f>C14-0.5</f>
        <v>13.5</v>
      </c>
      <c r="C14" s="49">
        <f>D14-0.5</f>
        <v>14</v>
      </c>
      <c r="D14" s="49">
        <f>E14-0.5</f>
        <v>14.5</v>
      </c>
      <c r="E14" s="50">
        <v>15</v>
      </c>
      <c r="F14" s="51">
        <f>E14+0.5</f>
        <v>15.5</v>
      </c>
      <c r="G14" s="49">
        <f>F14+0.5</f>
        <v>16</v>
      </c>
      <c r="H14" s="49">
        <f t="shared" ref="H14:J14" si="7">G14+0.7</f>
        <v>16.7</v>
      </c>
      <c r="I14" s="49">
        <f t="shared" si="7"/>
        <v>17.4</v>
      </c>
      <c r="J14" s="49">
        <f t="shared" si="7"/>
        <v>18.1</v>
      </c>
      <c r="K14" s="28"/>
      <c r="L14" s="37" t="s">
        <v>50</v>
      </c>
      <c r="M14" s="37" t="s">
        <v>50</v>
      </c>
      <c r="N14" s="35"/>
      <c r="O14" s="35"/>
      <c r="P14" s="35"/>
      <c r="Q14" s="36"/>
    </row>
    <row r="15" s="1" customFormat="1" ht="16" customHeight="1" spans="1:17">
      <c r="A15" s="12" t="s">
        <v>66</v>
      </c>
      <c r="B15" s="49">
        <f>C15-1</f>
        <v>52</v>
      </c>
      <c r="C15" s="49">
        <f>D15-1</f>
        <v>53</v>
      </c>
      <c r="D15" s="49">
        <f>E15-1</f>
        <v>54</v>
      </c>
      <c r="E15" s="50">
        <v>55</v>
      </c>
      <c r="F15" s="51">
        <f>E15+1</f>
        <v>56</v>
      </c>
      <c r="G15" s="49">
        <f>F15+1</f>
        <v>57</v>
      </c>
      <c r="H15" s="49">
        <f t="shared" ref="H15:J15" si="8">G15+1.5</f>
        <v>58.5</v>
      </c>
      <c r="I15" s="49">
        <f t="shared" si="8"/>
        <v>60</v>
      </c>
      <c r="J15" s="49">
        <f t="shared" si="8"/>
        <v>61.5</v>
      </c>
      <c r="K15" s="28"/>
      <c r="L15" s="37" t="s">
        <v>58</v>
      </c>
      <c r="M15" s="37" t="s">
        <v>50</v>
      </c>
      <c r="N15" s="35"/>
      <c r="O15" s="35"/>
      <c r="P15" s="35"/>
      <c r="Q15" s="36"/>
    </row>
    <row r="16" s="1" customFormat="1" ht="16" customHeight="1" spans="1:17">
      <c r="A16" s="53" t="s">
        <v>67</v>
      </c>
      <c r="B16" s="54"/>
      <c r="C16" s="54"/>
      <c r="D16" s="54"/>
      <c r="E16" s="54"/>
      <c r="F16" s="54"/>
      <c r="G16" s="54"/>
      <c r="H16" s="54"/>
      <c r="I16" s="54"/>
      <c r="J16" s="59"/>
      <c r="K16" s="28"/>
      <c r="L16" s="60"/>
      <c r="M16" s="61"/>
      <c r="N16" s="61"/>
      <c r="O16" s="61"/>
      <c r="P16" s="61"/>
      <c r="Q16" s="69"/>
    </row>
    <row r="17" s="1" customFormat="1" ht="16" customHeight="1" spans="1:17">
      <c r="A17" s="55" t="s">
        <v>68</v>
      </c>
      <c r="B17" s="54"/>
      <c r="C17" s="54"/>
      <c r="D17" s="54"/>
      <c r="E17" s="54"/>
      <c r="F17" s="54"/>
      <c r="G17" s="54"/>
      <c r="H17" s="54"/>
      <c r="I17" s="54"/>
      <c r="J17" s="59"/>
      <c r="K17" s="28"/>
      <c r="L17" s="62" t="s">
        <v>69</v>
      </c>
      <c r="M17" s="63"/>
      <c r="N17" s="63"/>
      <c r="O17" s="63"/>
      <c r="P17" s="63"/>
      <c r="Q17" s="70"/>
    </row>
    <row r="18" s="1" customFormat="1" ht="16" customHeight="1" spans="1:17">
      <c r="A18" s="55" t="s">
        <v>70</v>
      </c>
      <c r="B18" s="54"/>
      <c r="C18" s="54"/>
      <c r="D18" s="54"/>
      <c r="E18" s="54"/>
      <c r="F18" s="54"/>
      <c r="G18" s="54"/>
      <c r="H18" s="54"/>
      <c r="I18" s="54"/>
      <c r="J18" s="59"/>
      <c r="K18" s="28"/>
      <c r="L18" s="62" t="s">
        <v>71</v>
      </c>
      <c r="M18" s="63"/>
      <c r="N18" s="63"/>
      <c r="O18" s="63"/>
      <c r="P18" s="63"/>
      <c r="Q18" s="70"/>
    </row>
    <row r="19" s="1" customFormat="1" ht="16" customHeight="1" spans="1:17">
      <c r="A19" s="55" t="s">
        <v>72</v>
      </c>
      <c r="B19" s="54"/>
      <c r="C19" s="54"/>
      <c r="D19" s="54"/>
      <c r="E19" s="54"/>
      <c r="F19" s="54"/>
      <c r="G19" s="54"/>
      <c r="H19" s="54"/>
      <c r="I19" s="54"/>
      <c r="J19" s="59"/>
      <c r="K19" s="28"/>
      <c r="L19" s="62" t="s">
        <v>73</v>
      </c>
      <c r="M19" s="63"/>
      <c r="N19" s="63"/>
      <c r="O19" s="63"/>
      <c r="P19" s="63"/>
      <c r="Q19" s="70"/>
    </row>
    <row r="20" s="1" customFormat="1" ht="16" customHeight="1" spans="1:17">
      <c r="A20" s="55" t="s">
        <v>74</v>
      </c>
      <c r="B20" s="54"/>
      <c r="C20" s="54"/>
      <c r="D20" s="54"/>
      <c r="E20" s="54"/>
      <c r="F20" s="54"/>
      <c r="G20" s="54"/>
      <c r="H20" s="54"/>
      <c r="I20" s="54"/>
      <c r="J20" s="59"/>
      <c r="K20" s="28"/>
      <c r="L20" s="64" t="s">
        <v>75</v>
      </c>
      <c r="M20" s="65"/>
      <c r="N20" s="65"/>
      <c r="O20" s="65"/>
      <c r="P20" s="65"/>
      <c r="Q20" s="71"/>
    </row>
    <row r="21" s="1" customFormat="1" ht="16" customHeight="1" spans="1:17">
      <c r="A21" s="55" t="s">
        <v>76</v>
      </c>
      <c r="B21" s="54"/>
      <c r="C21" s="54"/>
      <c r="D21" s="54"/>
      <c r="E21" s="54"/>
      <c r="F21" s="54"/>
      <c r="G21" s="54"/>
      <c r="H21" s="54"/>
      <c r="I21" s="54"/>
      <c r="J21" s="59"/>
      <c r="K21" s="28"/>
      <c r="L21" s="62" t="s">
        <v>77</v>
      </c>
      <c r="M21" s="63"/>
      <c r="N21" s="63"/>
      <c r="O21" s="63"/>
      <c r="P21" s="63"/>
      <c r="Q21" s="70"/>
    </row>
    <row r="22" s="1" customFormat="1" ht="16" customHeight="1" spans="1:17">
      <c r="A22" s="55" t="s">
        <v>78</v>
      </c>
      <c r="B22" s="54"/>
      <c r="C22" s="54"/>
      <c r="D22" s="54"/>
      <c r="E22" s="54"/>
      <c r="F22" s="54"/>
      <c r="G22" s="54"/>
      <c r="H22" s="54"/>
      <c r="I22" s="54"/>
      <c r="J22" s="59"/>
      <c r="K22" s="28"/>
      <c r="L22" s="62"/>
      <c r="M22" s="63"/>
      <c r="N22" s="63"/>
      <c r="O22" s="63"/>
      <c r="P22" s="63"/>
      <c r="Q22" s="70"/>
    </row>
    <row r="23" s="1" customFormat="1" ht="16" customHeight="1" spans="1:17">
      <c r="A23" s="55" t="s">
        <v>79</v>
      </c>
      <c r="B23" s="54"/>
      <c r="C23" s="54"/>
      <c r="D23" s="54"/>
      <c r="E23" s="54"/>
      <c r="F23" s="54"/>
      <c r="G23" s="54"/>
      <c r="H23" s="54"/>
      <c r="I23" s="54"/>
      <c r="J23" s="59"/>
      <c r="K23" s="28"/>
      <c r="L23" s="62"/>
      <c r="M23" s="63"/>
      <c r="N23" s="63"/>
      <c r="O23" s="63"/>
      <c r="P23" s="63"/>
      <c r="Q23" s="70"/>
    </row>
    <row r="24" s="1" customFormat="1" ht="16" customHeight="1" spans="1:17">
      <c r="A24" s="56"/>
      <c r="B24" s="57"/>
      <c r="C24" s="57"/>
      <c r="D24" s="57"/>
      <c r="E24" s="57"/>
      <c r="F24" s="57"/>
      <c r="G24" s="57"/>
      <c r="H24" s="57"/>
      <c r="I24" s="57"/>
      <c r="J24" s="66"/>
      <c r="K24" s="39"/>
      <c r="L24" s="67"/>
      <c r="M24" s="68"/>
      <c r="N24" s="68"/>
      <c r="O24" s="68"/>
      <c r="P24" s="68"/>
      <c r="Q24" s="72"/>
    </row>
    <row r="25" s="1" customFormat="1" ht="15" spans="1:17">
      <c r="A25" s="23" t="s">
        <v>80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="1" customFormat="1" ht="15" spans="1:17">
      <c r="A26" s="1" t="s">
        <v>81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="1" customFormat="1" ht="15" spans="1:16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3" t="s">
        <v>82</v>
      </c>
      <c r="M27" s="43"/>
      <c r="N27" s="23" t="s">
        <v>83</v>
      </c>
      <c r="O27" s="23"/>
      <c r="P27" s="23" t="s">
        <v>84</v>
      </c>
    </row>
  </sheetData>
  <mergeCells count="25">
    <mergeCell ref="A1:Q1"/>
    <mergeCell ref="B2:C2"/>
    <mergeCell ref="E2:J2"/>
    <mergeCell ref="M2:Q2"/>
    <mergeCell ref="B3:J3"/>
    <mergeCell ref="L3:Q3"/>
    <mergeCell ref="A16:J16"/>
    <mergeCell ref="L16:Q16"/>
    <mergeCell ref="A17:J17"/>
    <mergeCell ref="L17:Q17"/>
    <mergeCell ref="A18:J18"/>
    <mergeCell ref="L18:Q18"/>
    <mergeCell ref="A19:J19"/>
    <mergeCell ref="L19:Q19"/>
    <mergeCell ref="A20:J20"/>
    <mergeCell ref="L20:Q20"/>
    <mergeCell ref="A21:J21"/>
    <mergeCell ref="L21:Q21"/>
    <mergeCell ref="A22:J22"/>
    <mergeCell ref="L22:Q22"/>
    <mergeCell ref="A23:J23"/>
    <mergeCell ref="L23:Q23"/>
    <mergeCell ref="A24:J24"/>
    <mergeCell ref="L24:Q24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opLeftCell="A17" workbookViewId="0">
      <selection activeCell="F26" sqref="F26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34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38</v>
      </c>
      <c r="C5" s="11" t="s">
        <v>39</v>
      </c>
      <c r="D5" s="11" t="s">
        <v>40</v>
      </c>
      <c r="E5" s="11" t="s">
        <v>41</v>
      </c>
      <c r="F5" s="11" t="s">
        <v>42</v>
      </c>
      <c r="G5" s="11" t="s">
        <v>43</v>
      </c>
      <c r="H5" s="11" t="s">
        <v>44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80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85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86</v>
      </c>
      <c r="K22" s="43"/>
      <c r="L22" s="23" t="s">
        <v>87</v>
      </c>
      <c r="M22" s="23"/>
      <c r="N22" s="23" t="s">
        <v>88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34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38</v>
      </c>
      <c r="C5" s="11" t="s">
        <v>39</v>
      </c>
      <c r="D5" s="11" t="s">
        <v>40</v>
      </c>
      <c r="E5" s="11" t="s">
        <v>41</v>
      </c>
      <c r="F5" s="11" t="s">
        <v>42</v>
      </c>
      <c r="G5" s="11" t="s">
        <v>43</v>
      </c>
      <c r="H5" s="11" t="s">
        <v>44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80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89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86</v>
      </c>
      <c r="K22" s="43"/>
      <c r="L22" s="23" t="s">
        <v>87</v>
      </c>
      <c r="M22" s="23"/>
      <c r="N22" s="23" t="s">
        <v>88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2024-08-23T08:45:05Z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