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27" activeTab="7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iterate="1" iterateCount="2" iterateDelta="0.00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<sst xmlns="http://schemas.openxmlformats.org/spreadsheetml/2006/main" count="1681" uniqueCount="736">
  <si>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</si>
  <si>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</si>
  <si>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</si>
  <si>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</si>
  <si>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</si>
  <si>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</si>
  <si>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</si>
  <si>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</si>
  <si>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</si>
  <si>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</si>
  <si>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</si>
  <si>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</si>
  <si>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</si>
  <si>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</si>
  <si>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</si>
  <si>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</si>
  <si>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</si>
  <si>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</si>
  <si>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</si>
  <si>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</si>
  <si>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</si>
  <si>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</si>
  <si>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</si>
  <si>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</si>
  <si>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</si>
  <si>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</si>
  <si>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</si>
  <si>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</si>
  <si>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</si>
  <si>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</si>
  <si>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</si>
  <si>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</si>
  <si>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</si>
  <si>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</si>
  <si>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</si>
  <si>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</si>
  <si>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</si>
  <si>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</si>
  <si>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</si>
  <si>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</si>
  <si>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</si>
  <si>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</si>
  <si>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</si>
  <si>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</si>
  <si>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</si>
  <si>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</si>
  <si>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</si>
  <si>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</si>
  <si>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</si>
  <si>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</si>
  <si>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</si>
  <si>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</si>
  <si>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探路者成人</t>
  </si>
  <si>
    <t>合同签订方</t>
  </si>
  <si>
    <t>青岛锦瑞麟服装有限公司</t>
  </si>
  <si>
    <t>生产工厂</t>
  </si>
  <si>
    <t>订单基础信息</t>
  </si>
  <si>
    <t>生产•出货进度</t>
  </si>
  <si>
    <t>指示•确认资料</t>
  </si>
  <si>
    <t>款号</t>
  </si>
  <si>
    <t>TADDBM90898</t>
  </si>
  <si>
    <t>合同交期</t>
  </si>
  <si>
    <t>产前确认样</t>
  </si>
  <si>
    <t>有</t>
  </si>
  <si>
    <t>无</t>
  </si>
  <si>
    <t>品名</t>
  </si>
  <si>
    <t>长款羽绒服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</si>
  <si>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</si>
  <si>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</si>
  <si>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</si>
  <si>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</si>
  <si>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</si>
  <si>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</si>
  <si>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</si>
  <si>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</si>
  <si>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</si>
  <si>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CGDD24080800004/CGDD24081200001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</si>
  <si>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</si>
  <si>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</si>
  <si>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</si>
  <si>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</si>
  <si>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</si>
  <si>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</si>
  <si>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</si>
  <si>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</si>
  <si>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</si>
  <si>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</si>
  <si>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</si>
  <si>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</si>
  <si>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</si>
  <si>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</si>
  <si>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</si>
  <si>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</si>
  <si>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</si>
  <si>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</si>
  <si>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</si>
  <si>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</si>
  <si>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</si>
  <si>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</si>
  <si>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</si>
  <si>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</si>
  <si>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</si>
  <si>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</si>
  <si>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</si>
  <si>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</si>
  <si>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</si>
  <si>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</si>
  <si>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</si>
  <si>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</si>
  <si>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</si>
  <si>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</si>
  <si>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</si>
  <si>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</si>
  <si>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</si>
  <si>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未裁齐原因</t>
  </si>
  <si>
    <t>黑色</t>
  </si>
  <si>
    <t>面料不齐</t>
  </si>
  <si>
    <t>山影灰</t>
  </si>
  <si>
    <t>瓷瓦粉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</si>
  <si>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</si>
  <si>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黑色M码４件。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</si>
  <si>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</si>
  <si>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</si>
  <si>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</si>
  <si>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</si>
  <si>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</si>
  <si>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1.绗线线迹不好，有跳针现象。</t>
  </si>
  <si>
    <t>2.下摆里子反吐，里贴边不平服，吃皱。</t>
  </si>
  <si>
    <t>3.前门襟不平顺，吊脚，下摆不平。</t>
  </si>
  <si>
    <t>4.侧开叉内贴左右高低不一致，里子偏紧。</t>
  </si>
  <si>
    <t xml:space="preserve">5.侧斗口不平服。内贴偏紧。 </t>
  </si>
  <si>
    <t>6.里子背带打扭</t>
  </si>
  <si>
    <r>
      <rPr>
        <sz val="10"/>
        <rFont val="宋体"/>
        <charset val="134"/>
      </rPr>
      <t>７</t>
    </r>
    <r>
      <rPr>
        <sz val="11"/>
        <rFont val="宋体"/>
        <charset val="134"/>
      </rPr>
      <t>.防风袖口不对缝，重叠偏小。</t>
    </r>
  </si>
  <si>
    <t>８.帽檐吃皱。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</si>
  <si>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</si>
  <si>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</si>
  <si>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</si>
  <si>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</si>
  <si>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</si>
  <si>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</si>
  <si>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</si>
  <si>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</si>
  <si>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</si>
  <si>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王蕾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</si>
  <si>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</si>
  <si>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</si>
  <si>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</si>
  <si>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</si>
  <si>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</si>
  <si>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</si>
  <si>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</si>
  <si>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</si>
  <si>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160/84B</t>
  </si>
  <si>
    <t>165/88B</t>
  </si>
  <si>
    <t>170/92B</t>
  </si>
  <si>
    <t>175/96B</t>
  </si>
  <si>
    <t>180/100B</t>
  </si>
  <si>
    <t>185/104B</t>
  </si>
  <si>
    <t>190/108B</t>
  </si>
  <si>
    <t>Ｍ</t>
  </si>
  <si>
    <t>后中长（自然量）</t>
  </si>
  <si>
    <t>0</t>
  </si>
  <si>
    <t>前中长</t>
  </si>
  <si>
    <t>＋１</t>
  </si>
  <si>
    <t>门襟拉链（有门襟</t>
  </si>
  <si>
    <t>胸围</t>
  </si>
  <si>
    <t>０</t>
  </si>
  <si>
    <t>下摆</t>
  </si>
  <si>
    <t>前门牌宽</t>
  </si>
  <si>
    <t>总肩宽</t>
  </si>
  <si>
    <t>肩点袖长</t>
  </si>
  <si>
    <t>袖肥</t>
  </si>
  <si>
    <t>袖肘</t>
  </si>
  <si>
    <t>袖口 拉量</t>
  </si>
  <si>
    <t>内袖手套外露长</t>
  </si>
  <si>
    <t>内袖手套口</t>
  </si>
  <si>
    <t>下领围</t>
  </si>
  <si>
    <t>前领高</t>
  </si>
  <si>
    <t>帽高　</t>
  </si>
  <si>
    <t>帽宽</t>
  </si>
  <si>
    <t>插袋口长</t>
  </si>
  <si>
    <t>胸袋口长</t>
  </si>
  <si>
    <t>胸袋拉链长</t>
  </si>
  <si>
    <t>内挂面袋拉链</t>
  </si>
  <si>
    <t>绒量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</si>
  <si>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</si>
  <si>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</si>
  <si>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</si>
  <si>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</si>
  <si>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</si>
  <si>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</si>
  <si>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</si>
  <si>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</si>
  <si>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</si>
  <si>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</si>
  <si>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</si>
  <si>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</si>
  <si>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</si>
  <si>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</si>
  <si>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</si>
  <si>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</si>
  <si>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儿童号型</t>
  </si>
  <si>
    <t>成人号型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</si>
  <si>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</si>
  <si>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</si>
  <si>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</si>
  <si>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</si>
  <si>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</si>
  <si>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</si>
  <si>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</si>
  <si>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非直发，天津1000_TD06（期货电商）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</si>
  <si>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</si>
  <si>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</si>
  <si>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</si>
  <si>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</si>
  <si>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</si>
  <si>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</si>
  <si>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</si>
  <si>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</si>
  <si>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</si>
  <si>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</si>
  <si>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</si>
  <si>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</si>
  <si>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</si>
  <si>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</si>
  <si>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</si>
  <si>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</si>
  <si>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采购凭证编号：CGDD24081200001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</si>
  <si>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</si>
  <si>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</si>
  <si>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</si>
  <si>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</si>
  <si>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</si>
  <si>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</si>
  <si>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</si>
  <si>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</si>
  <si>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</si>
  <si>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</si>
  <si>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</si>
  <si>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</si>
  <si>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</si>
  <si>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</si>
  <si>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</si>
  <si>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瓷瓦粉：XS-12件，S-20件,M-23件,L-15件,XL-10件,</t>
  </si>
  <si>
    <t>情况说明：</t>
  </si>
  <si>
    <t xml:space="preserve">【问题点描述】  </t>
  </si>
  <si>
    <t>1.线毛</t>
  </si>
  <si>
    <t>2.浮毛没清理干净</t>
  </si>
  <si>
    <t>3.脏污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</si>
  <si>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</si>
  <si>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</si>
  <si>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</si>
  <si>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</si>
  <si>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</si>
  <si>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</si>
  <si>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尾期验货，按照AQL2.5标准抽验80件，不良品数量4件，在可接受范围内，不良品已经改正，允许出货。</t>
  </si>
  <si>
    <t>验货合格</t>
  </si>
  <si>
    <t>检验人</t>
  </si>
  <si>
    <t>+1/+1/+1</t>
  </si>
  <si>
    <t>0/0/0</t>
  </si>
  <si>
    <t>+0.5/0/+0.5</t>
  </si>
  <si>
    <t>+1/+0.5/+0.5</t>
  </si>
  <si>
    <t>+0.5/+1/+0.5</t>
  </si>
  <si>
    <t>+0.5/+1/+1</t>
  </si>
  <si>
    <t>+0.5/+0.5/+0.5</t>
  </si>
  <si>
    <t>+1/+1/+0.5</t>
  </si>
  <si>
    <t>+0.5/+0.5/0</t>
  </si>
  <si>
    <t>1/+0.5/+0.5</t>
  </si>
  <si>
    <t>+0/+0.5/+0.5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</si>
  <si>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</si>
  <si>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</si>
  <si>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</si>
  <si>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</si>
  <si>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</si>
  <si>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</si>
  <si>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</si>
  <si>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</si>
  <si>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</si>
  <si>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</si>
  <si>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</si>
  <si>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</si>
  <si>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</si>
  <si>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</si>
  <si>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脏污</t>
  </si>
  <si>
    <t>合计数量</t>
  </si>
  <si>
    <t>备注</t>
  </si>
  <si>
    <t>数量</t>
  </si>
  <si>
    <t>FW04970</t>
  </si>
  <si>
    <r>
      <rPr>
        <sz val="9"/>
        <color rgb="FF000000"/>
        <rFont val="Microsoft Sans Serif"/>
        <charset val="134"/>
      </rPr>
      <t>19SS</t>
    </r>
    <r>
      <rPr>
        <sz val="9"/>
        <color rgb="FF000000"/>
        <rFont val="宋体"/>
        <charset val="134"/>
      </rPr>
      <t>黑色</t>
    </r>
  </si>
  <si>
    <t>福建省向兴纺织科技有限公司</t>
  </si>
  <si>
    <t>合格</t>
  </si>
  <si>
    <t>YES</t>
  </si>
  <si>
    <t>24074290B-R1</t>
  </si>
  <si>
    <t>22ss云母灰</t>
  </si>
  <si>
    <t>24072539-1</t>
  </si>
  <si>
    <t>24075063B-R1</t>
  </si>
  <si>
    <t>23FW瓷瓦粉</t>
  </si>
  <si>
    <t>24063604-R1</t>
  </si>
  <si>
    <t>24074431-1</t>
  </si>
  <si>
    <t>24074431-2</t>
  </si>
  <si>
    <t>制表时间：2024.8.28</t>
  </si>
  <si>
    <t>测试人签名：王蕾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</si>
  <si>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</si>
  <si>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</si>
  <si>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</si>
  <si>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</si>
  <si>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</si>
  <si>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</si>
  <si>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</si>
  <si>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</si>
  <si>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</si>
  <si>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</si>
  <si>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</si>
  <si>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</si>
  <si>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</si>
  <si>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</si>
  <si>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</si>
  <si>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</si>
  <si>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</si>
  <si>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</si>
  <si>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</si>
  <si>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</si>
  <si>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</si>
  <si>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ＹＫ０００２９</t>
  </si>
  <si>
    <t>前中拉链</t>
  </si>
  <si>
    <t>YKK</t>
  </si>
  <si>
    <t>ＹＫ００１０４</t>
  </si>
  <si>
    <t>口袋拉链</t>
  </si>
  <si>
    <t>ＦＺ０００２０</t>
  </si>
  <si>
    <t>三角佛珠</t>
  </si>
  <si>
    <t>倍腾</t>
  </si>
  <si>
    <t>ＣＳ０００３１／ＺＤ０００３０／ＺＤ００１９８</t>
  </si>
  <si>
    <t>弹力绳／跳点反光织带／南北极考察织带</t>
  </si>
  <si>
    <t>泰丰</t>
  </si>
  <si>
    <t>ＺＭ０００５３</t>
  </si>
  <si>
    <t>主唛</t>
  </si>
  <si>
    <t>常美</t>
  </si>
  <si>
    <t>物料6</t>
  </si>
  <si>
    <t>物料7</t>
  </si>
  <si>
    <t>物料8</t>
  </si>
  <si>
    <t>物料9</t>
  </si>
  <si>
    <t>物料10</t>
  </si>
  <si>
    <t>洗测2次</t>
  </si>
  <si>
    <t>JM001-10</t>
  </si>
  <si>
    <t>洗标</t>
  </si>
  <si>
    <t>宝绅</t>
  </si>
  <si>
    <t>ＪＢ００２５１</t>
  </si>
  <si>
    <t>南极仿金属注塑标</t>
  </si>
  <si>
    <t>梓柏</t>
  </si>
  <si>
    <t>印花</t>
  </si>
  <si>
    <t>自采</t>
  </si>
  <si>
    <t>ＪＢ００２３１</t>
  </si>
  <si>
    <t>极地布底车缝章</t>
  </si>
  <si>
    <t>冠荣</t>
  </si>
  <si>
    <t>ＬＰ００１６１／ＬＰ００１６５／ＱＹ００００１／ＳＫ００１２２</t>
  </si>
  <si>
    <t>注塑钉拉袢／喷漆汽眼／南极ｌｏｇｏ合金四件扣</t>
  </si>
  <si>
    <t>天路达</t>
  </si>
  <si>
    <t>洗测3次</t>
  </si>
  <si>
    <t>ＱＹ００００８</t>
  </si>
  <si>
    <t>塑钢汽眼卡扣</t>
  </si>
  <si>
    <t>伟星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</si>
  <si>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</si>
  <si>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</si>
  <si>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</si>
  <si>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</si>
  <si>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</si>
  <si>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</si>
  <si>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</si>
  <si>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</si>
  <si>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</si>
  <si>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</si>
  <si>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</si>
  <si>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</si>
  <si>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</si>
  <si>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</si>
  <si>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</si>
  <si>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</si>
  <si>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</si>
  <si>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</si>
  <si>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青岛锦瑞麟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</si>
  <si>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</si>
  <si>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</si>
  <si>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</si>
  <si>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</si>
  <si>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１９ＳＳ黑／２３ＦＷ瓷瓦粉／１２ｃ黑／基种／ＸＸＸ／／</t>
  </si>
  <si>
    <t>ＴＡＤＤＢＭ９０８９８</t>
  </si>
  <si>
    <t>制表时间：2024.7.8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</si>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</sst>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yyyy/m/d;@"/>
  </numFmts>
  <fonts count="64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color rgb="FF000000"/>
      <name val="微软雅黑"/>
      <charset val="134"/>
    </font>
    <font>
      <b/>
      <sz val="11"/>
      <color theme="1"/>
      <name val="微软雅黑"/>
      <charset val="134"/>
    </font>
    <font>
      <sz val="9"/>
      <color indexed="0"/>
      <name val="Microsoft Sans Serif"/>
      <charset val="134"/>
    </font>
    <font>
      <sz val="9"/>
      <color rgb="FF000000"/>
      <name val="Microsoft Sans Serif"/>
      <charset val="134"/>
    </font>
    <font>
      <b/>
      <sz val="9"/>
      <color indexed="0"/>
      <name val="Microsoft Sans Serif"/>
      <charset val="134"/>
    </font>
    <font>
      <sz val="12"/>
      <name val="宋体"/>
      <charset val="134"/>
    </font>
    <font>
      <sz val="11"/>
      <name val="微软雅黑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0"/>
    </font>
    <font>
      <sz val="11"/>
      <name val="宋体"/>
      <charset val="0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3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43" fillId="0" borderId="0" applyFont="0" applyFill="0" applyBorder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2" fontId="4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14" borderId="105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06" applyNumberFormat="0" applyFill="0" applyAlignment="0" applyProtection="0">
      <alignment vertical="center"/>
    </xf>
    <xf numFmtId="0" fontId="50" fillId="0" borderId="106" applyNumberFormat="0" applyFill="0" applyAlignment="0" applyProtection="0">
      <alignment vertical="center"/>
    </xf>
    <xf numFmtId="0" fontId="51" fillId="0" borderId="10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5" borderId="108" applyNumberFormat="0" applyAlignment="0" applyProtection="0">
      <alignment vertical="center"/>
    </xf>
    <xf numFmtId="0" fontId="53" fillId="16" borderId="109" applyNumberFormat="0" applyAlignment="0" applyProtection="0">
      <alignment vertical="center"/>
    </xf>
    <xf numFmtId="0" fontId="54" fillId="16" borderId="108" applyNumberFormat="0" applyAlignment="0" applyProtection="0">
      <alignment vertical="center"/>
    </xf>
    <xf numFmtId="0" fontId="55" fillId="17" borderId="110" applyNumberFormat="0" applyAlignment="0" applyProtection="0">
      <alignment vertical="center"/>
    </xf>
    <xf numFmtId="0" fontId="56" fillId="0" borderId="111" applyNumberFormat="0" applyFill="0" applyAlignment="0" applyProtection="0">
      <alignment vertical="center"/>
    </xf>
    <xf numFmtId="0" fontId="57" fillId="0" borderId="112" applyNumberFormat="0" applyFill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3" fillId="0" borderId="0">
      <alignment horizontal="center"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43" fillId="0" borderId="0">
      <alignment vertical="center"/>
    </xf>
    <xf numFmtId="0" fontId="18" fillId="0" borderId="0">
      <alignment vertical="center"/>
    </xf>
    <xf numFmtId="0" fontId="43" fillId="0" borderId="0">
      <alignment vertical="center"/>
    </xf>
    <xf numFmtId="0" fontId="18" fillId="0" borderId="0"/>
    <xf numFmtId="0" fontId="18" fillId="0" borderId="0">
      <alignment vertical="center"/>
    </xf>
  </cellStyleXfs>
  <cellXfs count="439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0" fontId="6" fillId="0" borderId="15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/>
    </xf>
    <xf numFmtId="0" fontId="13" fillId="0" borderId="15" xfId="49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5" fillId="8" borderId="21" xfId="0" applyFont="1" applyFill="1" applyBorder="1" applyAlignment="1">
      <alignment horizontal="center" vertical="center" wrapText="1"/>
    </xf>
    <xf numFmtId="0" fontId="16" fillId="8" borderId="21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9" fillId="7" borderId="15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7" fillId="8" borderId="21" xfId="0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/>
    </xf>
    <xf numFmtId="0" fontId="6" fillId="0" borderId="15" xfId="0" applyFont="1" applyBorder="1" applyAlignment="1">
      <alignment horizontal="left" vertical="top" wrapText="1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49" fontId="6" fillId="0" borderId="15" xfId="0" applyNumberFormat="1" applyFont="1" applyFill="1" applyBorder="1" applyAlignment="1">
      <alignment horizontal="center"/>
    </xf>
    <xf numFmtId="0" fontId="11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18" xfId="0" applyFont="1" applyBorder="1" applyAlignment="1">
      <alignment horizontal="center"/>
    </xf>
    <xf numFmtId="49" fontId="6" fillId="0" borderId="19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13" fillId="0" borderId="20" xfId="49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top"/>
    </xf>
    <xf numFmtId="0" fontId="6" fillId="0" borderId="20" xfId="0" applyFont="1" applyBorder="1" applyAlignment="1">
      <alignment horizontal="center"/>
    </xf>
    <xf numFmtId="0" fontId="18" fillId="0" borderId="0" xfId="55" applyFont="1" applyFill="1" applyAlignment="1"/>
    <xf numFmtId="0" fontId="18" fillId="0" borderId="0" xfId="55" applyFont="1" applyFill="1" applyAlignment="1">
      <alignment horizontal="center"/>
    </xf>
    <xf numFmtId="0" fontId="18" fillId="0" borderId="0" xfId="55" applyFont="1" applyFill="1" applyAlignment="1">
      <alignment horizontal="center" vertical="center"/>
    </xf>
    <xf numFmtId="0" fontId="18" fillId="0" borderId="15" xfId="54" applyFont="1" applyFill="1" applyBorder="1" applyAlignment="1">
      <alignment horizontal="center" vertical="center"/>
    </xf>
    <xf numFmtId="0" fontId="18" fillId="0" borderId="18" xfId="54" applyFont="1" applyFill="1" applyBorder="1" applyAlignment="1">
      <alignment horizontal="center" vertical="center"/>
    </xf>
    <xf numFmtId="0" fontId="18" fillId="0" borderId="15" xfId="55" applyFont="1" applyFill="1" applyBorder="1" applyAlignment="1">
      <alignment horizontal="center" vertical="center"/>
    </xf>
    <xf numFmtId="0" fontId="18" fillId="0" borderId="18" xfId="55" applyFont="1" applyFill="1" applyBorder="1" applyAlignment="1">
      <alignment horizontal="center" vertical="center"/>
    </xf>
    <xf numFmtId="49" fontId="19" fillId="0" borderId="24" xfId="0" applyNumberFormat="1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>
      <alignment horizontal="center" vertical="center"/>
    </xf>
    <xf numFmtId="49" fontId="19" fillId="0" borderId="25" xfId="0" applyNumberFormat="1" applyFont="1" applyFill="1" applyBorder="1" applyAlignment="1">
      <alignment horizontal="center" vertical="center"/>
    </xf>
    <xf numFmtId="49" fontId="19" fillId="0" borderId="26" xfId="0" applyNumberFormat="1" applyFont="1" applyFill="1" applyBorder="1" applyAlignment="1">
      <alignment horizontal="center"/>
    </xf>
    <xf numFmtId="49" fontId="5" fillId="0" borderId="26" xfId="0" applyNumberFormat="1" applyFont="1" applyFill="1" applyBorder="1" applyAlignment="1">
      <alignment horizontal="center"/>
    </xf>
    <xf numFmtId="49" fontId="19" fillId="0" borderId="27" xfId="0" applyNumberFormat="1" applyFont="1" applyFill="1" applyBorder="1" applyAlignment="1">
      <alignment horizontal="center"/>
    </xf>
    <xf numFmtId="49" fontId="19" fillId="0" borderId="28" xfId="0" applyNumberFormat="1" applyFont="1" applyFill="1" applyBorder="1" applyAlignment="1">
      <alignment horizontal="left" vertical="center" shrinkToFit="1"/>
    </xf>
    <xf numFmtId="49" fontId="19" fillId="0" borderId="29" xfId="60" applyNumberFormat="1" applyFont="1" applyFill="1" applyBorder="1" applyAlignment="1">
      <alignment horizontal="center" vertical="center"/>
    </xf>
    <xf numFmtId="0" fontId="5" fillId="0" borderId="30" xfId="0" applyNumberFormat="1" applyFont="1" applyFill="1" applyBorder="1" applyAlignment="1">
      <alignment horizontal="center" vertical="center"/>
    </xf>
    <xf numFmtId="49" fontId="19" fillId="0" borderId="31" xfId="0" applyNumberFormat="1" applyFont="1" applyFill="1" applyBorder="1" applyAlignment="1">
      <alignment horizontal="left" vertical="center" shrinkToFit="1"/>
    </xf>
    <xf numFmtId="49" fontId="19" fillId="0" borderId="15" xfId="60" applyNumberFormat="1" applyFont="1" applyFill="1" applyBorder="1" applyAlignment="1">
      <alignment horizontal="center" vertical="center"/>
    </xf>
    <xf numFmtId="49" fontId="19" fillId="0" borderId="15" xfId="0" applyNumberFormat="1" applyFont="1" applyFill="1" applyBorder="1" applyAlignment="1">
      <alignment horizontal="center" vertical="center"/>
    </xf>
    <xf numFmtId="0" fontId="5" fillId="0" borderId="32" xfId="0" applyNumberFormat="1" applyFont="1" applyFill="1" applyBorder="1" applyAlignment="1">
      <alignment horizontal="center" vertical="center"/>
    </xf>
    <xf numFmtId="49" fontId="19" fillId="0" borderId="33" xfId="0" applyNumberFormat="1" applyFont="1" applyFill="1" applyBorder="1" applyAlignment="1">
      <alignment horizontal="center" vertical="center"/>
    </xf>
    <xf numFmtId="49" fontId="19" fillId="0" borderId="15" xfId="0" applyNumberFormat="1" applyFont="1" applyFill="1" applyBorder="1" applyAlignment="1">
      <alignment horizontal="left" vertical="center" shrinkToFit="1"/>
    </xf>
    <xf numFmtId="49" fontId="19" fillId="0" borderId="15" xfId="51" applyNumberFormat="1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left" vertical="center" shrinkToFit="1"/>
    </xf>
    <xf numFmtId="176" fontId="19" fillId="0" borderId="15" xfId="51" applyNumberFormat="1" applyFont="1" applyFill="1" applyBorder="1" applyAlignment="1">
      <alignment horizontal="center" vertical="center"/>
    </xf>
    <xf numFmtId="176" fontId="19" fillId="0" borderId="15" xfId="0" applyNumberFormat="1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19" fillId="0" borderId="15" xfId="51" applyNumberFormat="1" applyFont="1" applyFill="1" applyBorder="1" applyAlignment="1">
      <alignment horizontal="center" vertical="center"/>
    </xf>
    <xf numFmtId="177" fontId="19" fillId="0" borderId="15" xfId="0" applyNumberFormat="1" applyFont="1" applyFill="1" applyBorder="1" applyAlignment="1">
      <alignment horizontal="center" vertical="center"/>
    </xf>
    <xf numFmtId="177" fontId="19" fillId="0" borderId="33" xfId="0" applyNumberFormat="1" applyFont="1" applyFill="1" applyBorder="1" applyAlignment="1">
      <alignment horizontal="center" vertical="center"/>
    </xf>
    <xf numFmtId="0" fontId="19" fillId="0" borderId="15" xfId="0" applyNumberFormat="1" applyFont="1" applyFill="1" applyBorder="1" applyAlignment="1">
      <alignment horizontal="left" vertical="center" shrinkToFit="1"/>
    </xf>
    <xf numFmtId="0" fontId="19" fillId="0" borderId="15" xfId="0" applyNumberFormat="1" applyFont="1" applyFill="1" applyBorder="1" applyAlignment="1">
      <alignment horizontal="center" vertical="center"/>
    </xf>
    <xf numFmtId="0" fontId="19" fillId="0" borderId="33" xfId="0" applyNumberFormat="1" applyFont="1" applyFill="1" applyBorder="1" applyAlignment="1">
      <alignment horizontal="center" vertical="center"/>
    </xf>
    <xf numFmtId="0" fontId="18" fillId="0" borderId="35" xfId="55" applyFont="1" applyFill="1" applyBorder="1" applyAlignment="1">
      <alignment horizontal="center"/>
    </xf>
    <xf numFmtId="49" fontId="20" fillId="0" borderId="15" xfId="52" applyNumberFormat="1" applyFont="1" applyFill="1" applyBorder="1" applyAlignment="1">
      <alignment horizontal="center" vertical="center"/>
    </xf>
    <xf numFmtId="49" fontId="18" fillId="0" borderId="15" xfId="52" applyNumberFormat="1" applyFont="1" applyFill="1" applyBorder="1" applyAlignment="1">
      <alignment horizontal="center" vertical="center"/>
    </xf>
    <xf numFmtId="49" fontId="18" fillId="0" borderId="15" xfId="52" applyNumberFormat="1" applyFont="1" applyFill="1" applyBorder="1" applyAlignment="1">
      <alignment vertical="center"/>
    </xf>
    <xf numFmtId="0" fontId="18" fillId="0" borderId="15" xfId="55" applyFont="1" applyFill="1" applyBorder="1" applyAlignment="1"/>
    <xf numFmtId="49" fontId="19" fillId="0" borderId="36" xfId="0" applyNumberFormat="1" applyFont="1" applyFill="1" applyBorder="1" applyAlignment="1">
      <alignment horizontal="center"/>
    </xf>
    <xf numFmtId="49" fontId="18" fillId="0" borderId="15" xfId="56" applyNumberFormat="1" applyFont="1" applyFill="1" applyBorder="1" applyAlignment="1">
      <alignment horizontal="center" vertical="center"/>
    </xf>
    <xf numFmtId="49" fontId="18" fillId="0" borderId="0" xfId="55" applyNumberFormat="1" applyFont="1" applyFill="1" applyAlignment="1">
      <alignment horizontal="center" vertical="center"/>
    </xf>
    <xf numFmtId="14" fontId="18" fillId="0" borderId="0" xfId="55" applyNumberFormat="1" applyFont="1" applyFill="1" applyAlignment="1">
      <alignment horizontal="center" vertical="center"/>
    </xf>
    <xf numFmtId="0" fontId="18" fillId="0" borderId="0" xfId="54" applyFont="1" applyFill="1" applyAlignment="1">
      <alignment horizontal="left" vertical="center"/>
    </xf>
    <xf numFmtId="0" fontId="21" fillId="0" borderId="37" xfId="54" applyFont="1" applyFill="1" applyBorder="1" applyAlignment="1">
      <alignment horizontal="center" vertical="top"/>
    </xf>
    <xf numFmtId="0" fontId="22" fillId="0" borderId="38" xfId="54" applyFont="1" applyFill="1" applyBorder="1" applyAlignment="1">
      <alignment horizontal="left" vertical="center"/>
    </xf>
    <xf numFmtId="0" fontId="23" fillId="0" borderId="30" xfId="54" applyFont="1" applyFill="1" applyBorder="1" applyAlignment="1">
      <alignment horizontal="center" vertical="center"/>
    </xf>
    <xf numFmtId="0" fontId="22" fillId="0" borderId="39" xfId="54" applyFont="1" applyFill="1" applyBorder="1" applyAlignment="1">
      <alignment horizontal="left" vertical="center"/>
    </xf>
    <xf numFmtId="0" fontId="23" fillId="0" borderId="39" xfId="54" applyFont="1" applyFill="1" applyBorder="1" applyAlignment="1">
      <alignment horizontal="center" vertical="center"/>
    </xf>
    <xf numFmtId="0" fontId="22" fillId="0" borderId="39" xfId="54" applyFont="1" applyFill="1" applyBorder="1" applyAlignment="1">
      <alignment vertical="center"/>
    </xf>
    <xf numFmtId="0" fontId="23" fillId="0" borderId="40" xfId="54" applyFont="1" applyFill="1" applyBorder="1" applyAlignment="1">
      <alignment horizontal="center" vertical="center"/>
    </xf>
    <xf numFmtId="0" fontId="23" fillId="0" borderId="41" xfId="54" applyFont="1" applyFill="1" applyBorder="1" applyAlignment="1">
      <alignment horizontal="center" vertical="center"/>
    </xf>
    <xf numFmtId="0" fontId="22" fillId="0" borderId="42" xfId="54" applyFont="1" applyFill="1" applyBorder="1" applyAlignment="1">
      <alignment vertical="center"/>
    </xf>
    <xf numFmtId="0" fontId="23" fillId="0" borderId="43" xfId="54" applyFont="1" applyFill="1" applyBorder="1" applyAlignment="1">
      <alignment horizontal="center" vertical="center"/>
    </xf>
    <xf numFmtId="0" fontId="23" fillId="0" borderId="44" xfId="54" applyFont="1" applyFill="1" applyBorder="1" applyAlignment="1">
      <alignment horizontal="center" vertical="center"/>
    </xf>
    <xf numFmtId="0" fontId="22" fillId="0" borderId="45" xfId="54" applyFont="1" applyFill="1" applyBorder="1" applyAlignment="1">
      <alignment horizontal="left" vertical="center"/>
    </xf>
    <xf numFmtId="58" fontId="23" fillId="0" borderId="45" xfId="54" applyNumberFormat="1" applyFont="1" applyFill="1" applyBorder="1" applyAlignment="1">
      <alignment horizontal="center" vertical="center"/>
    </xf>
    <xf numFmtId="0" fontId="23" fillId="0" borderId="45" xfId="54" applyFont="1" applyFill="1" applyBorder="1" applyAlignment="1">
      <alignment horizontal="center" vertical="center"/>
    </xf>
    <xf numFmtId="0" fontId="22" fillId="0" borderId="45" xfId="54" applyFont="1" applyFill="1" applyBorder="1" applyAlignment="1">
      <alignment horizontal="center" vertical="center"/>
    </xf>
    <xf numFmtId="0" fontId="22" fillId="0" borderId="42" xfId="54" applyFont="1" applyFill="1" applyBorder="1" applyAlignment="1">
      <alignment horizontal="left" vertical="center"/>
    </xf>
    <xf numFmtId="0" fontId="24" fillId="0" borderId="45" xfId="54" applyFont="1" applyFill="1" applyBorder="1" applyAlignment="1">
      <alignment vertical="center"/>
    </xf>
    <xf numFmtId="0" fontId="22" fillId="0" borderId="45" xfId="54" applyFont="1" applyFill="1" applyBorder="1" applyAlignment="1">
      <alignment vertical="center"/>
    </xf>
    <xf numFmtId="0" fontId="22" fillId="0" borderId="46" xfId="54" applyFont="1" applyFill="1" applyBorder="1" applyAlignment="1">
      <alignment vertical="center"/>
    </xf>
    <xf numFmtId="0" fontId="23" fillId="0" borderId="47" xfId="54" applyFont="1" applyFill="1" applyBorder="1" applyAlignment="1">
      <alignment horizontal="center" vertical="center"/>
    </xf>
    <xf numFmtId="0" fontId="22" fillId="0" borderId="47" xfId="54" applyFont="1" applyFill="1" applyBorder="1" applyAlignment="1">
      <alignment horizontal="left" vertical="center"/>
    </xf>
    <xf numFmtId="0" fontId="24" fillId="0" borderId="47" xfId="54" applyFont="1" applyFill="1" applyBorder="1" applyAlignment="1">
      <alignment horizontal="center" vertical="center"/>
    </xf>
    <xf numFmtId="0" fontId="24" fillId="0" borderId="47" xfId="54" applyFont="1" applyFill="1" applyBorder="1" applyAlignment="1">
      <alignment horizontal="left" vertical="center"/>
    </xf>
    <xf numFmtId="0" fontId="22" fillId="0" borderId="47" xfId="54" applyFont="1" applyFill="1" applyBorder="1" applyAlignment="1">
      <alignment vertical="center"/>
    </xf>
    <xf numFmtId="0" fontId="22" fillId="0" borderId="0" xfId="54" applyFont="1" applyFill="1" applyAlignment="1">
      <alignment vertical="center"/>
    </xf>
    <xf numFmtId="0" fontId="24" fillId="0" borderId="0" xfId="54" applyFont="1" applyFill="1" applyAlignment="1">
      <alignment vertical="center"/>
    </xf>
    <xf numFmtId="0" fontId="24" fillId="0" borderId="0" xfId="54" applyFont="1" applyFill="1" applyAlignment="1">
      <alignment horizontal="left" vertical="center"/>
    </xf>
    <xf numFmtId="0" fontId="22" fillId="0" borderId="38" xfId="54" applyFont="1" applyFill="1" applyBorder="1" applyAlignment="1">
      <alignment vertical="center"/>
    </xf>
    <xf numFmtId="0" fontId="22" fillId="0" borderId="48" xfId="54" applyFont="1" applyFill="1" applyBorder="1" applyAlignment="1">
      <alignment horizontal="left" vertical="center"/>
    </xf>
    <xf numFmtId="0" fontId="22" fillId="0" borderId="49" xfId="54" applyFont="1" applyFill="1" applyBorder="1" applyAlignment="1">
      <alignment horizontal="left" vertical="center"/>
    </xf>
    <xf numFmtId="0" fontId="24" fillId="0" borderId="45" xfId="54" applyFont="1" applyFill="1" applyBorder="1" applyAlignment="1">
      <alignment horizontal="left" vertical="center"/>
    </xf>
    <xf numFmtId="0" fontId="24" fillId="0" borderId="50" xfId="54" applyFont="1" applyFill="1" applyBorder="1" applyAlignment="1">
      <alignment horizontal="center" vertical="center"/>
    </xf>
    <xf numFmtId="0" fontId="24" fillId="0" borderId="51" xfId="54" applyFont="1" applyFill="1" applyBorder="1" applyAlignment="1">
      <alignment horizontal="center" vertical="center"/>
    </xf>
    <xf numFmtId="0" fontId="25" fillId="0" borderId="52" xfId="54" applyFont="1" applyFill="1" applyBorder="1" applyAlignment="1">
      <alignment horizontal="left" vertical="center"/>
    </xf>
    <xf numFmtId="0" fontId="25" fillId="0" borderId="51" xfId="54" applyFont="1" applyFill="1" applyBorder="1" applyAlignment="1">
      <alignment horizontal="left" vertical="center"/>
    </xf>
    <xf numFmtId="0" fontId="24" fillId="0" borderId="47" xfId="54" applyFont="1" applyFill="1" applyBorder="1" applyAlignment="1">
      <alignment vertical="center"/>
    </xf>
    <xf numFmtId="0" fontId="24" fillId="0" borderId="52" xfId="54" applyFont="1" applyFill="1" applyBorder="1" applyAlignment="1">
      <alignment horizontal="left" vertical="center"/>
    </xf>
    <xf numFmtId="0" fontId="24" fillId="0" borderId="51" xfId="54" applyFont="1" applyFill="1" applyBorder="1" applyAlignment="1">
      <alignment horizontal="left" vertical="center"/>
    </xf>
    <xf numFmtId="0" fontId="24" fillId="0" borderId="42" xfId="54" applyFont="1" applyFill="1" applyBorder="1" applyAlignment="1">
      <alignment horizontal="left" vertical="center" wrapText="1"/>
    </xf>
    <xf numFmtId="0" fontId="24" fillId="0" borderId="45" xfId="54" applyFont="1" applyFill="1" applyBorder="1" applyAlignment="1">
      <alignment horizontal="left" vertical="center" wrapText="1"/>
    </xf>
    <xf numFmtId="0" fontId="22" fillId="0" borderId="46" xfId="54" applyFont="1" applyFill="1" applyBorder="1" applyAlignment="1">
      <alignment horizontal="left" vertical="center"/>
    </xf>
    <xf numFmtId="0" fontId="18" fillId="0" borderId="47" xfId="54" applyFont="1" applyFill="1" applyBorder="1" applyAlignment="1">
      <alignment horizontal="center" vertical="center"/>
    </xf>
    <xf numFmtId="0" fontId="22" fillId="0" borderId="53" xfId="54" applyFont="1" applyFill="1" applyBorder="1" applyAlignment="1">
      <alignment horizontal="center" vertical="center"/>
    </xf>
    <xf numFmtId="0" fontId="22" fillId="0" borderId="54" xfId="54" applyFont="1" applyFill="1" applyBorder="1" applyAlignment="1">
      <alignment horizontal="left" vertical="center"/>
    </xf>
    <xf numFmtId="0" fontId="24" fillId="0" borderId="52" xfId="54" applyFont="1" applyFill="1" applyBorder="1" applyAlignment="1">
      <alignment vertical="center"/>
    </xf>
    <xf numFmtId="0" fontId="24" fillId="0" borderId="51" xfId="54" applyFont="1" applyFill="1" applyBorder="1" applyAlignment="1">
      <alignment vertical="center"/>
    </xf>
    <xf numFmtId="0" fontId="20" fillId="0" borderId="52" xfId="54" applyFont="1" applyFill="1" applyBorder="1" applyAlignment="1">
      <alignment horizontal="left" vertical="center"/>
    </xf>
    <xf numFmtId="0" fontId="24" fillId="0" borderId="55" xfId="54" applyFont="1" applyFill="1" applyBorder="1" applyAlignment="1">
      <alignment horizontal="left" vertical="center"/>
    </xf>
    <xf numFmtId="0" fontId="24" fillId="0" borderId="56" xfId="54" applyFont="1" applyFill="1" applyBorder="1" applyAlignment="1">
      <alignment horizontal="left" vertical="center"/>
    </xf>
    <xf numFmtId="0" fontId="25" fillId="0" borderId="38" xfId="54" applyFont="1" applyFill="1" applyBorder="1" applyAlignment="1">
      <alignment horizontal="left" vertical="center"/>
    </xf>
    <xf numFmtId="0" fontId="25" fillId="0" borderId="39" xfId="54" applyFont="1" applyFill="1" applyBorder="1" applyAlignment="1">
      <alignment horizontal="left" vertical="center"/>
    </xf>
    <xf numFmtId="0" fontId="22" fillId="0" borderId="50" xfId="54" applyFont="1" applyFill="1" applyBorder="1" applyAlignment="1">
      <alignment horizontal="left" vertical="center"/>
    </xf>
    <xf numFmtId="0" fontId="22" fillId="0" borderId="57" xfId="54" applyFont="1" applyFill="1" applyBorder="1" applyAlignment="1">
      <alignment horizontal="left" vertical="center"/>
    </xf>
    <xf numFmtId="178" fontId="24" fillId="0" borderId="47" xfId="54" applyNumberFormat="1" applyFont="1" applyFill="1" applyBorder="1" applyAlignment="1">
      <alignment horizontal="center" vertical="center"/>
    </xf>
    <xf numFmtId="0" fontId="22" fillId="0" borderId="47" xfId="54" applyFont="1" applyFill="1" applyBorder="1" applyAlignment="1">
      <alignment horizontal="center" vertical="center"/>
    </xf>
    <xf numFmtId="0" fontId="23" fillId="0" borderId="48" xfId="54" applyFont="1" applyFill="1" applyBorder="1" applyAlignment="1">
      <alignment horizontal="center" vertical="center"/>
    </xf>
    <xf numFmtId="0" fontId="23" fillId="0" borderId="58" xfId="54" applyFont="1" applyFill="1" applyBorder="1" applyAlignment="1">
      <alignment horizontal="center" vertical="center"/>
    </xf>
    <xf numFmtId="0" fontId="22" fillId="0" borderId="59" xfId="54" applyFont="1" applyFill="1" applyBorder="1" applyAlignment="1">
      <alignment horizontal="center" vertical="center"/>
    </xf>
    <xf numFmtId="0" fontId="24" fillId="0" borderId="59" xfId="54" applyFont="1" applyFill="1" applyBorder="1" applyAlignment="1">
      <alignment horizontal="left" vertical="center"/>
    </xf>
    <xf numFmtId="0" fontId="24" fillId="0" borderId="60" xfId="54" applyFont="1" applyFill="1" applyBorder="1" applyAlignment="1">
      <alignment horizontal="left" vertical="center"/>
    </xf>
    <xf numFmtId="0" fontId="22" fillId="0" borderId="58" xfId="54" applyFont="1" applyFill="1" applyBorder="1" applyAlignment="1">
      <alignment horizontal="left" vertical="center"/>
    </xf>
    <xf numFmtId="0" fontId="24" fillId="0" borderId="61" xfId="54" applyFont="1" applyFill="1" applyBorder="1" applyAlignment="1">
      <alignment horizontal="center" vertical="center"/>
    </xf>
    <xf numFmtId="0" fontId="25" fillId="0" borderId="61" xfId="54" applyFont="1" applyFill="1" applyBorder="1" applyAlignment="1">
      <alignment horizontal="left" vertical="center"/>
    </xf>
    <xf numFmtId="0" fontId="22" fillId="0" borderId="62" xfId="54" applyFont="1" applyFill="1" applyBorder="1" applyAlignment="1">
      <alignment horizontal="left" vertical="center"/>
    </xf>
    <xf numFmtId="0" fontId="22" fillId="0" borderId="59" xfId="54" applyFont="1" applyFill="1" applyBorder="1" applyAlignment="1">
      <alignment horizontal="left" vertical="center"/>
    </xf>
    <xf numFmtId="0" fontId="24" fillId="0" borderId="61" xfId="54" applyFont="1" applyFill="1" applyBorder="1" applyAlignment="1">
      <alignment horizontal="left" vertical="center"/>
    </xf>
    <xf numFmtId="0" fontId="24" fillId="0" borderId="59" xfId="54" applyFont="1" applyFill="1" applyBorder="1" applyAlignment="1">
      <alignment horizontal="left" vertical="center" wrapText="1"/>
    </xf>
    <xf numFmtId="0" fontId="18" fillId="0" borderId="60" xfId="54" applyFont="1" applyFill="1" applyBorder="1" applyAlignment="1">
      <alignment horizontal="center" vertical="center"/>
    </xf>
    <xf numFmtId="0" fontId="24" fillId="0" borderId="61" xfId="54" applyFont="1" applyFill="1" applyBorder="1" applyAlignment="1">
      <alignment vertical="center"/>
    </xf>
    <xf numFmtId="0" fontId="24" fillId="0" borderId="63" xfId="54" applyFont="1" applyFill="1" applyBorder="1" applyAlignment="1">
      <alignment horizontal="left" vertical="center"/>
    </xf>
    <xf numFmtId="0" fontId="25" fillId="0" borderId="62" xfId="54" applyFont="1" applyFill="1" applyBorder="1" applyAlignment="1">
      <alignment horizontal="left" vertical="center"/>
    </xf>
    <xf numFmtId="0" fontId="24" fillId="0" borderId="60" xfId="54" applyFont="1" applyFill="1" applyBorder="1" applyAlignment="1">
      <alignment horizontal="center" vertical="center"/>
    </xf>
    <xf numFmtId="0" fontId="26" fillId="8" borderId="0" xfId="55" applyFont="1" applyFill="1" applyAlignment="1">
      <alignment horizontal="center" vertical="center"/>
    </xf>
    <xf numFmtId="0" fontId="26" fillId="8" borderId="0" xfId="55" applyFont="1" applyFill="1" applyAlignment="1"/>
    <xf numFmtId="0" fontId="27" fillId="8" borderId="0" xfId="55" applyFont="1" applyFill="1" applyAlignment="1">
      <alignment horizontal="center"/>
    </xf>
    <xf numFmtId="0" fontId="26" fillId="8" borderId="0" xfId="55" applyFont="1" applyFill="1" applyAlignment="1">
      <alignment horizontal="center"/>
    </xf>
    <xf numFmtId="0" fontId="27" fillId="8" borderId="15" xfId="54" applyFont="1" applyFill="1" applyBorder="1" applyAlignment="1">
      <alignment horizontal="left" vertical="center"/>
    </xf>
    <xf numFmtId="0" fontId="27" fillId="8" borderId="15" xfId="54" applyFont="1" applyFill="1" applyBorder="1" applyAlignment="1">
      <alignment horizontal="center" vertical="center"/>
    </xf>
    <xf numFmtId="0" fontId="27" fillId="8" borderId="15" xfId="54" applyFont="1" applyFill="1" applyBorder="1" applyAlignment="1">
      <alignment vertical="center"/>
    </xf>
    <xf numFmtId="0" fontId="26" fillId="8" borderId="15" xfId="55" applyFont="1" applyFill="1" applyBorder="1" applyAlignment="1">
      <alignment horizontal="center"/>
    </xf>
    <xf numFmtId="0" fontId="27" fillId="8" borderId="15" xfId="55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27" fillId="8" borderId="0" xfId="55" applyFont="1" applyFill="1" applyAlignment="1"/>
    <xf numFmtId="0" fontId="0" fillId="8" borderId="0" xfId="56" applyFont="1" applyFill="1" applyAlignment="1">
      <alignment vertical="center"/>
    </xf>
    <xf numFmtId="0" fontId="0" fillId="8" borderId="0" xfId="56" applyFont="1" applyFill="1" applyAlignment="1">
      <alignment horizontal="center" vertical="center"/>
    </xf>
    <xf numFmtId="0" fontId="26" fillId="8" borderId="15" xfId="54" applyFont="1" applyFill="1" applyBorder="1" applyAlignment="1">
      <alignment horizontal="center" vertical="center"/>
    </xf>
    <xf numFmtId="0" fontId="26" fillId="8" borderId="15" xfId="55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/>
    </xf>
    <xf numFmtId="49" fontId="25" fillId="8" borderId="15" xfId="0" applyNumberFormat="1" applyFont="1" applyFill="1" applyBorder="1" applyAlignment="1">
      <alignment horizontal="center"/>
    </xf>
    <xf numFmtId="0" fontId="27" fillId="8" borderId="15" xfId="56" applyFont="1" applyFill="1" applyBorder="1" applyAlignment="1">
      <alignment horizontal="center" vertical="center"/>
    </xf>
    <xf numFmtId="49" fontId="30" fillId="8" borderId="15" xfId="56" applyNumberFormat="1" applyFont="1" applyFill="1" applyBorder="1" applyAlignment="1">
      <alignment horizontal="center" vertical="center"/>
    </xf>
    <xf numFmtId="49" fontId="27" fillId="8" borderId="15" xfId="56" applyNumberFormat="1" applyFont="1" applyFill="1" applyBorder="1" applyAlignment="1">
      <alignment horizontal="center" vertical="center"/>
    </xf>
    <xf numFmtId="49" fontId="26" fillId="8" borderId="15" xfId="56" applyNumberFormat="1" applyFont="1" applyFill="1" applyBorder="1" applyAlignment="1">
      <alignment horizontal="center" vertical="center"/>
    </xf>
    <xf numFmtId="49" fontId="30" fillId="8" borderId="0" xfId="55" applyNumberFormat="1" applyFont="1" applyFill="1" applyAlignment="1">
      <alignment horizontal="center" vertical="center"/>
    </xf>
    <xf numFmtId="0" fontId="27" fillId="8" borderId="0" xfId="55" applyFont="1" applyFill="1" applyAlignment="1">
      <alignment horizontal="center" vertical="center"/>
    </xf>
    <xf numFmtId="14" fontId="27" fillId="8" borderId="0" xfId="55" applyNumberFormat="1" applyFont="1" applyFill="1" applyAlignment="1">
      <alignment horizontal="center" vertical="center"/>
    </xf>
    <xf numFmtId="14" fontId="27" fillId="8" borderId="0" xfId="55" applyNumberFormat="1" applyFont="1" applyFill="1" applyAlignment="1">
      <alignment horizontal="center"/>
    </xf>
    <xf numFmtId="0" fontId="31" fillId="0" borderId="37" xfId="54" applyFont="1" applyFill="1" applyBorder="1" applyAlignment="1">
      <alignment horizontal="center" vertical="top"/>
    </xf>
    <xf numFmtId="0" fontId="20" fillId="0" borderId="64" xfId="54" applyFont="1" applyFill="1" applyBorder="1" applyAlignment="1">
      <alignment horizontal="left" vertical="center"/>
    </xf>
    <xf numFmtId="0" fontId="23" fillId="0" borderId="65" xfId="54" applyFont="1" applyFill="1" applyBorder="1" applyAlignment="1">
      <alignment horizontal="center" vertical="center"/>
    </xf>
    <xf numFmtId="0" fontId="20" fillId="0" borderId="65" xfId="54" applyFont="1" applyFill="1" applyBorder="1" applyAlignment="1">
      <alignment horizontal="center" vertical="center"/>
    </xf>
    <xf numFmtId="0" fontId="25" fillId="0" borderId="65" xfId="54" applyFont="1" applyFill="1" applyBorder="1" applyAlignment="1">
      <alignment horizontal="left" vertical="center"/>
    </xf>
    <xf numFmtId="0" fontId="25" fillId="0" borderId="38" xfId="54" applyFont="1" applyFill="1" applyBorder="1" applyAlignment="1">
      <alignment horizontal="center" vertical="center"/>
    </xf>
    <xf numFmtId="0" fontId="25" fillId="0" borderId="39" xfId="54" applyFont="1" applyFill="1" applyBorder="1" applyAlignment="1">
      <alignment horizontal="center" vertical="center"/>
    </xf>
    <xf numFmtId="0" fontId="25" fillId="0" borderId="62" xfId="54" applyFont="1" applyFill="1" applyBorder="1" applyAlignment="1">
      <alignment horizontal="center" vertical="center"/>
    </xf>
    <xf numFmtId="0" fontId="20" fillId="0" borderId="38" xfId="54" applyFont="1" applyFill="1" applyBorder="1" applyAlignment="1">
      <alignment horizontal="center" vertical="center"/>
    </xf>
    <xf numFmtId="0" fontId="20" fillId="0" borderId="39" xfId="54" applyFont="1" applyFill="1" applyBorder="1" applyAlignment="1">
      <alignment horizontal="center" vertical="center"/>
    </xf>
    <xf numFmtId="0" fontId="20" fillId="0" borderId="62" xfId="54" applyFont="1" applyFill="1" applyBorder="1" applyAlignment="1">
      <alignment horizontal="center" vertical="center"/>
    </xf>
    <xf numFmtId="0" fontId="25" fillId="0" borderId="42" xfId="54" applyFont="1" applyFill="1" applyBorder="1" applyAlignment="1">
      <alignment horizontal="left" vertical="center"/>
    </xf>
    <xf numFmtId="0" fontId="23" fillId="0" borderId="59" xfId="54" applyFont="1" applyFill="1" applyBorder="1" applyAlignment="1">
      <alignment horizontal="center" vertical="center"/>
    </xf>
    <xf numFmtId="0" fontId="25" fillId="0" borderId="45" xfId="54" applyFont="1" applyFill="1" applyBorder="1" applyAlignment="1">
      <alignment horizontal="left" vertical="center"/>
    </xf>
    <xf numFmtId="14" fontId="23" fillId="0" borderId="45" xfId="54" applyNumberFormat="1" applyFont="1" applyFill="1" applyBorder="1" applyAlignment="1">
      <alignment horizontal="center" vertical="center"/>
    </xf>
    <xf numFmtId="14" fontId="23" fillId="0" borderId="59" xfId="54" applyNumberFormat="1" applyFont="1" applyFill="1" applyBorder="1" applyAlignment="1">
      <alignment horizontal="center" vertical="center"/>
    </xf>
    <xf numFmtId="0" fontId="25" fillId="0" borderId="42" xfId="54" applyFont="1" applyFill="1" applyBorder="1" applyAlignment="1">
      <alignment vertical="center"/>
    </xf>
    <xf numFmtId="9" fontId="23" fillId="0" borderId="45" xfId="54" applyNumberFormat="1" applyFont="1" applyFill="1" applyBorder="1" applyAlignment="1">
      <alignment horizontal="center" vertical="center"/>
    </xf>
    <xf numFmtId="9" fontId="23" fillId="0" borderId="45" xfId="54" applyNumberFormat="1" applyFont="1" applyFill="1" applyBorder="1" applyAlignment="1" applyProtection="1">
      <alignment horizontal="center" vertical="center"/>
    </xf>
    <xf numFmtId="0" fontId="25" fillId="0" borderId="42" xfId="54" applyFont="1" applyFill="1" applyBorder="1" applyAlignment="1">
      <alignment horizontal="center" vertical="center"/>
    </xf>
    <xf numFmtId="0" fontId="23" fillId="0" borderId="50" xfId="54" applyFont="1" applyFill="1" applyBorder="1" applyAlignment="1">
      <alignment horizontal="center" vertical="center"/>
    </xf>
    <xf numFmtId="0" fontId="23" fillId="0" borderId="61" xfId="54" applyFont="1" applyFill="1" applyBorder="1" applyAlignment="1">
      <alignment horizontal="center" vertical="center"/>
    </xf>
    <xf numFmtId="0" fontId="23" fillId="0" borderId="42" xfId="54" applyFont="1" applyFill="1" applyBorder="1" applyAlignment="1">
      <alignment horizontal="left" vertical="center"/>
    </xf>
    <xf numFmtId="0" fontId="32" fillId="0" borderId="46" xfId="54" applyFont="1" applyFill="1" applyBorder="1" applyAlignment="1">
      <alignment vertical="center"/>
    </xf>
    <xf numFmtId="0" fontId="23" fillId="0" borderId="47" xfId="54" applyFont="1" applyFill="1" applyBorder="1" applyAlignment="1">
      <alignment horizontal="center" vertical="center" wrapText="1"/>
    </xf>
    <xf numFmtId="0" fontId="23" fillId="0" borderId="60" xfId="54" applyFont="1" applyFill="1" applyBorder="1" applyAlignment="1">
      <alignment horizontal="center" vertical="center" wrapText="1"/>
    </xf>
    <xf numFmtId="0" fontId="25" fillId="0" borderId="46" xfId="54" applyFont="1" applyFill="1" applyBorder="1" applyAlignment="1">
      <alignment horizontal="left" vertical="center"/>
    </xf>
    <xf numFmtId="0" fontId="25" fillId="0" borderId="47" xfId="54" applyFont="1" applyFill="1" applyBorder="1" applyAlignment="1">
      <alignment horizontal="left" vertical="center"/>
    </xf>
    <xf numFmtId="14" fontId="23" fillId="0" borderId="47" xfId="54" applyNumberFormat="1" applyFont="1" applyFill="1" applyBorder="1" applyAlignment="1">
      <alignment horizontal="center" vertical="center"/>
    </xf>
    <xf numFmtId="14" fontId="23" fillId="0" borderId="60" xfId="54" applyNumberFormat="1" applyFont="1" applyFill="1" applyBorder="1" applyAlignment="1">
      <alignment horizontal="center" vertical="center"/>
    </xf>
    <xf numFmtId="0" fontId="20" fillId="0" borderId="0" xfId="54" applyFont="1" applyFill="1" applyAlignment="1">
      <alignment horizontal="left" vertical="center"/>
    </xf>
    <xf numFmtId="0" fontId="25" fillId="0" borderId="38" xfId="54" applyFont="1" applyFill="1" applyBorder="1" applyAlignment="1">
      <alignment vertical="center"/>
    </xf>
    <xf numFmtId="0" fontId="18" fillId="0" borderId="39" xfId="54" applyFont="1" applyFill="1" applyBorder="1" applyAlignment="1">
      <alignment horizontal="left" vertical="center"/>
    </xf>
    <xf numFmtId="0" fontId="23" fillId="0" borderId="39" xfId="54" applyFont="1" applyFill="1" applyBorder="1" applyAlignment="1">
      <alignment horizontal="left" vertical="center"/>
    </xf>
    <xf numFmtId="0" fontId="18" fillId="0" borderId="39" xfId="54" applyFont="1" applyFill="1" applyBorder="1" applyAlignment="1">
      <alignment vertical="center"/>
    </xf>
    <xf numFmtId="0" fontId="25" fillId="0" borderId="39" xfId="54" applyFont="1" applyFill="1" applyBorder="1" applyAlignment="1">
      <alignment vertical="center"/>
    </xf>
    <xf numFmtId="0" fontId="18" fillId="0" borderId="45" xfId="54" applyFont="1" applyFill="1" applyBorder="1" applyAlignment="1">
      <alignment horizontal="left" vertical="center"/>
    </xf>
    <xf numFmtId="0" fontId="23" fillId="0" borderId="45" xfId="54" applyFont="1" applyFill="1" applyBorder="1" applyAlignment="1">
      <alignment horizontal="left" vertical="center"/>
    </xf>
    <xf numFmtId="0" fontId="18" fillId="0" borderId="45" xfId="54" applyFont="1" applyFill="1" applyBorder="1" applyAlignment="1">
      <alignment vertical="center"/>
    </xf>
    <xf numFmtId="0" fontId="25" fillId="0" borderId="45" xfId="54" applyFont="1" applyFill="1" applyBorder="1" applyAlignment="1">
      <alignment vertical="center"/>
    </xf>
    <xf numFmtId="0" fontId="25" fillId="0" borderId="0" xfId="54" applyFont="1" applyFill="1" applyAlignment="1">
      <alignment horizontal="left" vertical="center"/>
    </xf>
    <xf numFmtId="0" fontId="24" fillId="0" borderId="54" xfId="54" applyFont="1" applyFill="1" applyBorder="1" applyAlignment="1">
      <alignment horizontal="left" vertical="center"/>
    </xf>
    <xf numFmtId="0" fontId="24" fillId="0" borderId="49" xfId="54" applyFont="1" applyFill="1" applyBorder="1" applyAlignment="1">
      <alignment horizontal="left" vertical="center"/>
    </xf>
    <xf numFmtId="0" fontId="23" fillId="0" borderId="46" xfId="54" applyFont="1" applyFill="1" applyBorder="1" applyAlignment="1">
      <alignment horizontal="left" vertical="center"/>
    </xf>
    <xf numFmtId="0" fontId="23" fillId="0" borderId="47" xfId="54" applyFont="1" applyFill="1" applyBorder="1" applyAlignment="1">
      <alignment horizontal="left" vertical="center"/>
    </xf>
    <xf numFmtId="0" fontId="24" fillId="0" borderId="38" xfId="54" applyFont="1" applyFill="1" applyBorder="1" applyAlignment="1">
      <alignment horizontal="left" vertical="center"/>
    </xf>
    <xf numFmtId="0" fontId="24" fillId="0" borderId="39" xfId="54" applyFont="1" applyFill="1" applyBorder="1" applyAlignment="1">
      <alignment horizontal="left" vertical="center"/>
    </xf>
    <xf numFmtId="0" fontId="24" fillId="0" borderId="57" xfId="54" applyFont="1" applyFill="1" applyBorder="1" applyAlignment="1">
      <alignment horizontal="left" vertical="center"/>
    </xf>
    <xf numFmtId="0" fontId="24" fillId="0" borderId="50" xfId="54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5" fillId="0" borderId="46" xfId="54" applyFont="1" applyFill="1" applyBorder="1" applyAlignment="1">
      <alignment horizontal="center" vertical="center"/>
    </xf>
    <xf numFmtId="0" fontId="25" fillId="0" borderId="47" xfId="54" applyFont="1" applyFill="1" applyBorder="1" applyAlignment="1">
      <alignment horizontal="center" vertical="center"/>
    </xf>
    <xf numFmtId="0" fontId="25" fillId="0" borderId="45" xfId="54" applyFont="1" applyFill="1" applyBorder="1" applyAlignment="1">
      <alignment horizontal="center" vertical="center"/>
    </xf>
    <xf numFmtId="0" fontId="25" fillId="0" borderId="55" xfId="54" applyFont="1" applyFill="1" applyBorder="1" applyAlignment="1">
      <alignment horizontal="left" vertical="center"/>
    </xf>
    <xf numFmtId="0" fontId="25" fillId="0" borderId="56" xfId="54" applyFont="1" applyFill="1" applyBorder="1" applyAlignment="1">
      <alignment horizontal="left" vertical="center"/>
    </xf>
    <xf numFmtId="0" fontId="23" fillId="0" borderId="66" xfId="54" applyFont="1" applyFill="1" applyBorder="1" applyAlignment="1">
      <alignment horizontal="left" vertical="center"/>
    </xf>
    <xf numFmtId="0" fontId="23" fillId="0" borderId="67" xfId="54" applyFont="1" applyFill="1" applyBorder="1" applyAlignment="1">
      <alignment horizontal="left" vertical="center"/>
    </xf>
    <xf numFmtId="0" fontId="23" fillId="0" borderId="52" xfId="54" applyFont="1" applyFill="1" applyBorder="1" applyAlignment="1">
      <alignment horizontal="left" vertical="center"/>
    </xf>
    <xf numFmtId="0" fontId="23" fillId="0" borderId="51" xfId="54" applyFont="1" applyFill="1" applyBorder="1" applyAlignment="1">
      <alignment horizontal="left" vertical="center"/>
    </xf>
    <xf numFmtId="0" fontId="20" fillId="0" borderId="68" xfId="54" applyFont="1" applyFill="1" applyBorder="1" applyAlignment="1">
      <alignment vertical="center"/>
    </xf>
    <xf numFmtId="0" fontId="23" fillId="0" borderId="69" xfId="54" applyFont="1" applyFill="1" applyBorder="1" applyAlignment="1">
      <alignment horizontal="center" vertical="center"/>
    </xf>
    <xf numFmtId="0" fontId="20" fillId="0" borderId="69" xfId="54" applyFont="1" applyFill="1" applyBorder="1" applyAlignment="1">
      <alignment vertical="center"/>
    </xf>
    <xf numFmtId="178" fontId="18" fillId="0" borderId="69" xfId="54" applyNumberFormat="1" applyFont="1" applyFill="1" applyBorder="1" applyAlignment="1">
      <alignment vertical="center"/>
    </xf>
    <xf numFmtId="0" fontId="20" fillId="0" borderId="69" xfId="54" applyFont="1" applyFill="1" applyBorder="1" applyAlignment="1">
      <alignment horizontal="center" vertical="center"/>
    </xf>
    <xf numFmtId="0" fontId="20" fillId="0" borderId="70" xfId="54" applyFont="1" applyFill="1" applyBorder="1" applyAlignment="1">
      <alignment horizontal="left" vertical="center"/>
    </xf>
    <xf numFmtId="0" fontId="20" fillId="0" borderId="69" xfId="54" applyFont="1" applyFill="1" applyBorder="1" applyAlignment="1">
      <alignment horizontal="left" vertical="center"/>
    </xf>
    <xf numFmtId="0" fontId="20" fillId="0" borderId="71" xfId="54" applyFont="1" applyFill="1" applyBorder="1" applyAlignment="1">
      <alignment horizontal="center" vertical="center"/>
    </xf>
    <xf numFmtId="0" fontId="20" fillId="0" borderId="72" xfId="54" applyFont="1" applyFill="1" applyBorder="1" applyAlignment="1">
      <alignment horizontal="center" vertical="center"/>
    </xf>
    <xf numFmtId="0" fontId="20" fillId="0" borderId="46" xfId="54" applyFont="1" applyFill="1" applyBorder="1" applyAlignment="1">
      <alignment horizontal="center" vertical="center"/>
    </xf>
    <xf numFmtId="0" fontId="20" fillId="0" borderId="47" xfId="54" applyFont="1" applyFill="1" applyBorder="1" applyAlignment="1">
      <alignment horizontal="center" vertical="center"/>
    </xf>
    <xf numFmtId="0" fontId="18" fillId="0" borderId="65" xfId="54" applyFont="1" applyFill="1" applyBorder="1" applyAlignment="1">
      <alignment horizontal="center" vertical="center"/>
    </xf>
    <xf numFmtId="0" fontId="18" fillId="0" borderId="73" xfId="54" applyFont="1" applyFill="1" applyBorder="1" applyAlignment="1">
      <alignment horizontal="center" vertical="center"/>
    </xf>
    <xf numFmtId="0" fontId="23" fillId="0" borderId="59" xfId="54" applyFont="1" applyFill="1" applyBorder="1" applyAlignment="1">
      <alignment horizontal="left" vertical="center"/>
    </xf>
    <xf numFmtId="0" fontId="25" fillId="0" borderId="59" xfId="54" applyFont="1" applyFill="1" applyBorder="1" applyAlignment="1">
      <alignment horizontal="center" vertical="center"/>
    </xf>
    <xf numFmtId="0" fontId="25" fillId="0" borderId="60" xfId="54" applyFont="1" applyFill="1" applyBorder="1" applyAlignment="1">
      <alignment horizontal="left" vertical="center"/>
    </xf>
    <xf numFmtId="0" fontId="23" fillId="0" borderId="62" xfId="54" applyFont="1" applyFill="1" applyBorder="1" applyAlignment="1">
      <alignment horizontal="left" vertical="center"/>
    </xf>
    <xf numFmtId="0" fontId="24" fillId="0" borderId="58" xfId="54" applyFont="1" applyFill="1" applyBorder="1" applyAlignment="1">
      <alignment horizontal="left" vertical="center"/>
    </xf>
    <xf numFmtId="0" fontId="23" fillId="0" borderId="60" xfId="54" applyFont="1" applyFill="1" applyBorder="1" applyAlignment="1">
      <alignment horizontal="left" vertical="center"/>
    </xf>
    <xf numFmtId="0" fontId="22" fillId="0" borderId="51" xfId="54" applyFont="1" applyFill="1" applyBorder="1" applyAlignment="1">
      <alignment horizontal="left" vertical="center"/>
    </xf>
    <xf numFmtId="0" fontId="22" fillId="0" borderId="61" xfId="54" applyFont="1" applyFill="1" applyBorder="1" applyAlignment="1">
      <alignment horizontal="left" vertical="center"/>
    </xf>
    <xf numFmtId="0" fontId="25" fillId="0" borderId="60" xfId="54" applyFont="1" applyFill="1" applyBorder="1" applyAlignment="1">
      <alignment horizontal="center" vertical="center"/>
    </xf>
    <xf numFmtId="0" fontId="25" fillId="0" borderId="63" xfId="54" applyFont="1" applyFill="1" applyBorder="1" applyAlignment="1">
      <alignment horizontal="left" vertical="center"/>
    </xf>
    <xf numFmtId="0" fontId="23" fillId="0" borderId="74" xfId="54" applyFont="1" applyFill="1" applyBorder="1" applyAlignment="1">
      <alignment horizontal="left" vertical="center"/>
    </xf>
    <xf numFmtId="0" fontId="23" fillId="0" borderId="61" xfId="54" applyFont="1" applyFill="1" applyBorder="1" applyAlignment="1">
      <alignment horizontal="left" vertical="center"/>
    </xf>
    <xf numFmtId="0" fontId="23" fillId="0" borderId="75" xfId="54" applyFont="1" applyFill="1" applyBorder="1" applyAlignment="1">
      <alignment horizontal="center" vertical="center"/>
    </xf>
    <xf numFmtId="0" fontId="20" fillId="0" borderId="76" xfId="54" applyFont="1" applyFill="1" applyBorder="1" applyAlignment="1">
      <alignment horizontal="left" vertical="center"/>
    </xf>
    <xf numFmtId="0" fontId="20" fillId="0" borderId="77" xfId="54" applyFont="1" applyFill="1" applyBorder="1" applyAlignment="1">
      <alignment horizontal="center" vertical="center"/>
    </xf>
    <xf numFmtId="0" fontId="20" fillId="0" borderId="60" xfId="54" applyFont="1" applyFill="1" applyBorder="1" applyAlignment="1">
      <alignment horizontal="center" vertical="center"/>
    </xf>
    <xf numFmtId="0" fontId="18" fillId="0" borderId="69" xfId="54" applyFont="1" applyFill="1" applyBorder="1" applyAlignment="1">
      <alignment horizontal="center" vertical="center"/>
    </xf>
    <xf numFmtId="0" fontId="18" fillId="0" borderId="75" xfId="54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49" fontId="18" fillId="0" borderId="18" xfId="52" applyNumberFormat="1" applyFont="1" applyFill="1" applyBorder="1" applyAlignment="1">
      <alignment horizontal="center" vertical="center"/>
    </xf>
    <xf numFmtId="49" fontId="18" fillId="0" borderId="20" xfId="52" applyNumberFormat="1" applyFont="1" applyFill="1" applyBorder="1" applyAlignment="1">
      <alignment horizontal="center" vertical="center"/>
    </xf>
    <xf numFmtId="0" fontId="18" fillId="0" borderId="15" xfId="56" applyFont="1" applyFill="1" applyBorder="1" applyAlignment="1">
      <alignment horizontal="center" vertical="center"/>
    </xf>
    <xf numFmtId="0" fontId="18" fillId="0" borderId="15" xfId="55" applyFont="1" applyFill="1" applyBorder="1" applyAlignment="1">
      <alignment horizontal="center"/>
    </xf>
    <xf numFmtId="14" fontId="18" fillId="0" borderId="15" xfId="55" applyNumberFormat="1" applyFont="1" applyFill="1" applyBorder="1" applyAlignment="1">
      <alignment horizontal="center" vertical="center"/>
    </xf>
    <xf numFmtId="0" fontId="33" fillId="0" borderId="37" xfId="54" applyFont="1" applyFill="1" applyBorder="1" applyAlignment="1">
      <alignment horizontal="center" vertical="top"/>
    </xf>
    <xf numFmtId="0" fontId="20" fillId="0" borderId="65" xfId="54" applyFont="1" applyFill="1" applyBorder="1" applyAlignment="1">
      <alignment horizontal="left" vertical="center"/>
    </xf>
    <xf numFmtId="0" fontId="25" fillId="0" borderId="78" xfId="54" applyFont="1" applyFill="1" applyBorder="1" applyAlignment="1">
      <alignment horizontal="left" vertical="center"/>
    </xf>
    <xf numFmtId="0" fontId="25" fillId="0" borderId="53" xfId="54" applyFont="1" applyFill="1" applyBorder="1" applyAlignment="1">
      <alignment horizontal="left" vertical="center"/>
    </xf>
    <xf numFmtId="0" fontId="25" fillId="0" borderId="71" xfId="54" applyFont="1" applyFill="1" applyBorder="1" applyAlignment="1">
      <alignment vertical="center"/>
    </xf>
    <xf numFmtId="0" fontId="18" fillId="0" borderId="72" xfId="54" applyFont="1" applyFill="1" applyBorder="1" applyAlignment="1">
      <alignment horizontal="left" vertical="center"/>
    </xf>
    <xf numFmtId="0" fontId="23" fillId="0" borderId="72" xfId="54" applyFont="1" applyFill="1" applyBorder="1" applyAlignment="1">
      <alignment horizontal="left" vertical="center"/>
    </xf>
    <xf numFmtId="0" fontId="18" fillId="0" borderId="72" xfId="54" applyFont="1" applyFill="1" applyBorder="1" applyAlignment="1">
      <alignment vertical="center"/>
    </xf>
    <xf numFmtId="0" fontId="25" fillId="0" borderId="72" xfId="54" applyFont="1" applyFill="1" applyBorder="1" applyAlignment="1">
      <alignment vertical="center"/>
    </xf>
    <xf numFmtId="0" fontId="25" fillId="0" borderId="71" xfId="54" applyFont="1" applyFill="1" applyBorder="1" applyAlignment="1">
      <alignment horizontal="center" vertical="center"/>
    </xf>
    <xf numFmtId="0" fontId="23" fillId="0" borderId="72" xfId="54" applyFont="1" applyFill="1" applyBorder="1" applyAlignment="1">
      <alignment horizontal="center" vertical="center"/>
    </xf>
    <xf numFmtId="0" fontId="25" fillId="0" borderId="72" xfId="54" applyFont="1" applyFill="1" applyBorder="1" applyAlignment="1">
      <alignment horizontal="center" vertical="center"/>
    </xf>
    <xf numFmtId="0" fontId="18" fillId="0" borderId="72" xfId="54" applyFont="1" applyFill="1" applyBorder="1" applyAlignment="1">
      <alignment horizontal="center" vertical="center"/>
    </xf>
    <xf numFmtId="0" fontId="18" fillId="0" borderId="45" xfId="54" applyFont="1" applyFill="1" applyBorder="1" applyAlignment="1">
      <alignment horizontal="center" vertical="center"/>
    </xf>
    <xf numFmtId="0" fontId="25" fillId="0" borderId="55" xfId="54" applyFont="1" applyFill="1" applyBorder="1" applyAlignment="1">
      <alignment horizontal="left" vertical="center" wrapText="1"/>
    </xf>
    <xf numFmtId="0" fontId="25" fillId="0" borderId="56" xfId="54" applyFont="1" applyFill="1" applyBorder="1" applyAlignment="1">
      <alignment horizontal="left" vertical="center" wrapText="1"/>
    </xf>
    <xf numFmtId="0" fontId="25" fillId="0" borderId="79" xfId="54" applyFont="1" applyFill="1" applyBorder="1" applyAlignment="1">
      <alignment horizontal="left" vertical="center"/>
    </xf>
    <xf numFmtId="0" fontId="25" fillId="0" borderId="80" xfId="54" applyFont="1" applyFill="1" applyBorder="1" applyAlignment="1">
      <alignment horizontal="left" vertical="center"/>
    </xf>
    <xf numFmtId="0" fontId="34" fillId="0" borderId="81" xfId="54" applyFont="1" applyFill="1" applyBorder="1" applyAlignment="1">
      <alignment horizontal="left" vertical="center" wrapText="1"/>
    </xf>
    <xf numFmtId="0" fontId="25" fillId="0" borderId="82" xfId="54" applyFont="1" applyFill="1" applyBorder="1" applyAlignment="1">
      <alignment horizontal="center" vertical="center"/>
    </xf>
    <xf numFmtId="0" fontId="25" fillId="0" borderId="83" xfId="54" applyFont="1" applyFill="1" applyBorder="1" applyAlignment="1">
      <alignment horizontal="center" vertical="center"/>
    </xf>
    <xf numFmtId="49" fontId="35" fillId="0" borderId="84" xfId="52" applyNumberFormat="1" applyFont="1" applyFill="1" applyBorder="1" applyAlignment="1">
      <alignment vertical="center"/>
    </xf>
    <xf numFmtId="9" fontId="23" fillId="0" borderId="85" xfId="54" applyNumberFormat="1" applyFont="1" applyFill="1" applyBorder="1" applyAlignment="1">
      <alignment horizontal="center" vertical="center"/>
    </xf>
    <xf numFmtId="9" fontId="23" fillId="0" borderId="83" xfId="54" applyNumberFormat="1" applyFont="1" applyFill="1" applyBorder="1" applyAlignment="1">
      <alignment horizontal="center" vertical="center"/>
    </xf>
    <xf numFmtId="49" fontId="35" fillId="0" borderId="83" xfId="52" applyNumberFormat="1" applyFont="1" applyFill="1" applyBorder="1" applyAlignment="1">
      <alignment vertical="center"/>
    </xf>
    <xf numFmtId="0" fontId="23" fillId="0" borderId="84" xfId="54" applyFont="1" applyFill="1" applyBorder="1" applyAlignment="1">
      <alignment horizontal="left" vertical="center"/>
    </xf>
    <xf numFmtId="0" fontId="23" fillId="0" borderId="86" xfId="54" applyFont="1" applyFill="1" applyBorder="1" applyAlignment="1">
      <alignment horizontal="left" vertical="center"/>
    </xf>
    <xf numFmtId="9" fontId="23" fillId="0" borderId="87" xfId="54" applyNumberFormat="1" applyFont="1" applyFill="1" applyBorder="1" applyAlignment="1">
      <alignment horizontal="center" vertical="center"/>
    </xf>
    <xf numFmtId="0" fontId="20" fillId="0" borderId="88" xfId="0" applyFont="1" applyBorder="1" applyAlignment="1">
      <alignment horizontal="left" vertical="center"/>
    </xf>
    <xf numFmtId="0" fontId="20" fillId="0" borderId="89" xfId="0" applyFont="1" applyBorder="1" applyAlignment="1">
      <alignment horizontal="left" vertical="center"/>
    </xf>
    <xf numFmtId="9" fontId="23" fillId="0" borderId="54" xfId="54" applyNumberFormat="1" applyFont="1" applyFill="1" applyBorder="1" applyAlignment="1">
      <alignment horizontal="left" vertical="center"/>
    </xf>
    <xf numFmtId="9" fontId="23" fillId="0" borderId="49" xfId="54" applyNumberFormat="1" applyFont="1" applyFill="1" applyBorder="1" applyAlignment="1">
      <alignment horizontal="left" vertical="center"/>
    </xf>
    <xf numFmtId="9" fontId="23" fillId="0" borderId="55" xfId="54" applyNumberFormat="1" applyFont="1" applyFill="1" applyBorder="1" applyAlignment="1">
      <alignment horizontal="left" vertical="center"/>
    </xf>
    <xf numFmtId="9" fontId="23" fillId="0" borderId="56" xfId="54" applyNumberFormat="1" applyFont="1" applyFill="1" applyBorder="1" applyAlignment="1">
      <alignment horizontal="left" vertical="center"/>
    </xf>
    <xf numFmtId="0" fontId="20" fillId="0" borderId="70" xfId="0" applyFont="1" applyBorder="1" applyAlignment="1">
      <alignment horizontal="left" vertical="center"/>
    </xf>
    <xf numFmtId="0" fontId="20" fillId="0" borderId="69" xfId="0" applyFont="1" applyBorder="1" applyAlignment="1">
      <alignment horizontal="left" vertical="center"/>
    </xf>
    <xf numFmtId="0" fontId="22" fillId="0" borderId="71" xfId="54" applyFont="1" applyFill="1" applyBorder="1" applyAlignment="1">
      <alignment horizontal="left" vertical="center"/>
    </xf>
    <xf numFmtId="0" fontId="22" fillId="0" borderId="72" xfId="54" applyFont="1" applyFill="1" applyBorder="1" applyAlignment="1">
      <alignment horizontal="left" vertical="center"/>
    </xf>
    <xf numFmtId="0" fontId="22" fillId="0" borderId="90" xfId="54" applyFont="1" applyFill="1" applyBorder="1" applyAlignment="1">
      <alignment horizontal="left" vertical="center"/>
    </xf>
    <xf numFmtId="0" fontId="22" fillId="0" borderId="56" xfId="54" applyFont="1" applyFill="1" applyBorder="1" applyAlignment="1">
      <alignment horizontal="left" vertical="center"/>
    </xf>
    <xf numFmtId="0" fontId="20" fillId="0" borderId="53" xfId="54" applyFont="1" applyFill="1" applyBorder="1" applyAlignment="1">
      <alignment horizontal="left" vertical="center"/>
    </xf>
    <xf numFmtId="0" fontId="24" fillId="0" borderId="91" xfId="54" applyFont="1" applyFill="1" applyBorder="1" applyAlignment="1">
      <alignment horizontal="left" vertical="center"/>
    </xf>
    <xf numFmtId="0" fontId="23" fillId="0" borderId="92" xfId="54" applyFont="1" applyFill="1" applyBorder="1" applyAlignment="1">
      <alignment horizontal="left" vertical="center"/>
    </xf>
    <xf numFmtId="0" fontId="20" fillId="0" borderId="64" xfId="54" applyFont="1" applyFill="1" applyBorder="1" applyAlignment="1">
      <alignment vertical="center"/>
    </xf>
    <xf numFmtId="0" fontId="36" fillId="0" borderId="69" xfId="54" applyFont="1" applyFill="1" applyBorder="1" applyAlignment="1">
      <alignment horizontal="center" vertical="center"/>
    </xf>
    <xf numFmtId="0" fontId="20" fillId="0" borderId="65" xfId="54" applyFont="1" applyFill="1" applyBorder="1" applyAlignment="1">
      <alignment vertical="center"/>
    </xf>
    <xf numFmtId="0" fontId="23" fillId="0" borderId="93" xfId="54" applyFont="1" applyFill="1" applyBorder="1" applyAlignment="1">
      <alignment horizontal="center" vertical="center"/>
    </xf>
    <xf numFmtId="0" fontId="20" fillId="0" borderId="93" xfId="54" applyFont="1" applyFill="1" applyBorder="1" applyAlignment="1">
      <alignment vertical="center"/>
    </xf>
    <xf numFmtId="178" fontId="18" fillId="0" borderId="65" xfId="54" applyNumberFormat="1" applyFont="1" applyFill="1" applyBorder="1" applyAlignment="1">
      <alignment horizontal="center" vertical="center"/>
    </xf>
    <xf numFmtId="0" fontId="20" fillId="0" borderId="53" xfId="54" applyFont="1" applyFill="1" applyBorder="1" applyAlignment="1">
      <alignment horizontal="center" vertical="center"/>
    </xf>
    <xf numFmtId="0" fontId="23" fillId="0" borderId="78" xfId="54" applyFont="1" applyFill="1" applyBorder="1" applyAlignment="1">
      <alignment horizontal="left" vertical="center"/>
    </xf>
    <xf numFmtId="0" fontId="23" fillId="0" borderId="53" xfId="54" applyFont="1" applyFill="1" applyBorder="1" applyAlignment="1">
      <alignment horizontal="left" vertical="center"/>
    </xf>
    <xf numFmtId="0" fontId="18" fillId="0" borderId="93" xfId="54" applyFont="1" applyFill="1" applyBorder="1" applyAlignment="1">
      <alignment vertical="center"/>
    </xf>
    <xf numFmtId="58" fontId="18" fillId="0" borderId="65" xfId="54" applyNumberFormat="1" applyFont="1" applyFill="1" applyBorder="1" applyAlignment="1">
      <alignment vertical="center"/>
    </xf>
    <xf numFmtId="0" fontId="23" fillId="0" borderId="73" xfId="54" applyFont="1" applyFill="1" applyBorder="1" applyAlignment="1">
      <alignment horizontal="center" vertical="center"/>
    </xf>
    <xf numFmtId="0" fontId="25" fillId="0" borderId="94" xfId="54" applyFont="1" applyFill="1" applyBorder="1" applyAlignment="1">
      <alignment horizontal="left" vertical="center"/>
    </xf>
    <xf numFmtId="0" fontId="23" fillId="0" borderId="77" xfId="54" applyFont="1" applyFill="1" applyBorder="1" applyAlignment="1">
      <alignment horizontal="left" vertical="center"/>
    </xf>
    <xf numFmtId="0" fontId="25" fillId="0" borderId="0" xfId="54" applyFont="1" applyFill="1" applyAlignment="1">
      <alignment vertical="center"/>
    </xf>
    <xf numFmtId="0" fontId="25" fillId="0" borderId="63" xfId="54" applyFont="1" applyFill="1" applyBorder="1" applyAlignment="1">
      <alignment horizontal="left" vertical="center" wrapText="1"/>
    </xf>
    <xf numFmtId="0" fontId="25" fillId="0" borderId="95" xfId="54" applyFont="1" applyFill="1" applyBorder="1" applyAlignment="1">
      <alignment horizontal="left" vertical="center"/>
    </xf>
    <xf numFmtId="0" fontId="22" fillId="0" borderId="96" xfId="54" applyFont="1" applyFill="1" applyBorder="1" applyAlignment="1">
      <alignment horizontal="left" vertical="center"/>
    </xf>
    <xf numFmtId="0" fontId="37" fillId="0" borderId="96" xfId="54" applyFont="1" applyFill="1" applyBorder="1" applyAlignment="1">
      <alignment horizontal="left" vertical="center" wrapText="1"/>
    </xf>
    <xf numFmtId="0" fontId="37" fillId="0" borderId="96" xfId="54" applyFont="1" applyFill="1" applyBorder="1" applyAlignment="1">
      <alignment horizontal="left" vertical="center"/>
    </xf>
    <xf numFmtId="0" fontId="24" fillId="0" borderId="96" xfId="54" applyFont="1" applyFill="1" applyBorder="1" applyAlignment="1">
      <alignment horizontal="left" vertical="center"/>
    </xf>
    <xf numFmtId="0" fontId="24" fillId="0" borderId="97" xfId="54" applyFont="1" applyFill="1" applyBorder="1" applyAlignment="1">
      <alignment horizontal="left" vertical="center"/>
    </xf>
    <xf numFmtId="0" fontId="20" fillId="0" borderId="98" xfId="0" applyFont="1" applyBorder="1" applyAlignment="1">
      <alignment horizontal="left" vertical="center"/>
    </xf>
    <xf numFmtId="9" fontId="23" fillId="0" borderId="58" xfId="54" applyNumberFormat="1" applyFont="1" applyFill="1" applyBorder="1" applyAlignment="1">
      <alignment horizontal="left" vertical="center"/>
    </xf>
    <xf numFmtId="9" fontId="23" fillId="0" borderId="63" xfId="54" applyNumberFormat="1" applyFont="1" applyFill="1" applyBorder="1" applyAlignment="1">
      <alignment horizontal="left" vertical="center"/>
    </xf>
    <xf numFmtId="0" fontId="20" fillId="0" borderId="76" xfId="0" applyFont="1" applyBorder="1" applyAlignment="1">
      <alignment horizontal="left" vertical="center"/>
    </xf>
    <xf numFmtId="0" fontId="22" fillId="0" borderId="77" xfId="54" applyFont="1" applyFill="1" applyBorder="1" applyAlignment="1">
      <alignment horizontal="left" vertical="center"/>
    </xf>
    <xf numFmtId="0" fontId="22" fillId="0" borderId="63" xfId="54" applyFont="1" applyFill="1" applyBorder="1" applyAlignment="1">
      <alignment horizontal="left" vertical="center"/>
    </xf>
    <xf numFmtId="0" fontId="23" fillId="0" borderId="99" xfId="54" applyFont="1" applyFill="1" applyBorder="1" applyAlignment="1">
      <alignment horizontal="left" vertical="center"/>
    </xf>
    <xf numFmtId="0" fontId="20" fillId="0" borderId="100" xfId="54" applyFont="1" applyFill="1" applyBorder="1" applyAlignment="1">
      <alignment horizontal="center" vertical="center"/>
    </xf>
    <xf numFmtId="0" fontId="23" fillId="0" borderId="94" xfId="54" applyFont="1" applyFill="1" applyBorder="1" applyAlignment="1">
      <alignment horizontal="center" vertical="center"/>
    </xf>
    <xf numFmtId="0" fontId="23" fillId="0" borderId="94" xfId="54" applyFont="1" applyFill="1" applyBorder="1" applyAlignment="1">
      <alignment horizontal="left" vertical="center"/>
    </xf>
    <xf numFmtId="0" fontId="38" fillId="0" borderId="10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 wrapText="1"/>
    </xf>
    <xf numFmtId="0" fontId="39" fillId="0" borderId="102" xfId="0" applyFont="1" applyBorder="1"/>
    <xf numFmtId="0" fontId="39" fillId="0" borderId="15" xfId="0" applyFont="1" applyBorder="1"/>
    <xf numFmtId="0" fontId="39" fillId="0" borderId="18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9" fillId="10" borderId="18" xfId="0" applyFont="1" applyFill="1" applyBorder="1" applyAlignment="1">
      <alignment horizontal="center" vertical="center"/>
    </xf>
    <xf numFmtId="0" fontId="39" fillId="10" borderId="20" xfId="0" applyFont="1" applyFill="1" applyBorder="1" applyAlignment="1">
      <alignment horizontal="center" vertical="center"/>
    </xf>
    <xf numFmtId="0" fontId="39" fillId="10" borderId="15" xfId="0" applyFont="1" applyFill="1" applyBorder="1"/>
    <xf numFmtId="0" fontId="0" fillId="0" borderId="102" xfId="0" applyBorder="1"/>
    <xf numFmtId="0" fontId="0" fillId="0" borderId="15" xfId="0" applyBorder="1"/>
    <xf numFmtId="0" fontId="0" fillId="10" borderId="15" xfId="0" applyFill="1" applyBorder="1"/>
    <xf numFmtId="0" fontId="0" fillId="0" borderId="103" xfId="0" applyBorder="1"/>
    <xf numFmtId="0" fontId="0" fillId="0" borderId="26" xfId="0" applyBorder="1"/>
    <xf numFmtId="0" fontId="0" fillId="10" borderId="26" xfId="0" applyFill="1" applyBorder="1"/>
    <xf numFmtId="0" fontId="0" fillId="11" borderId="0" xfId="0" applyFill="1"/>
    <xf numFmtId="0" fontId="38" fillId="0" borderId="25" xfId="0" applyFont="1" applyBorder="1" applyAlignment="1">
      <alignment horizontal="center" vertical="center" wrapText="1"/>
    </xf>
    <xf numFmtId="0" fontId="39" fillId="0" borderId="104" xfId="0" applyFont="1" applyBorder="1" applyAlignment="1">
      <alignment horizontal="center" vertical="center"/>
    </xf>
    <xf numFmtId="0" fontId="39" fillId="0" borderId="33" xfId="0" applyFont="1" applyBorder="1"/>
    <xf numFmtId="0" fontId="0" fillId="0" borderId="33" xfId="0" applyBorder="1"/>
    <xf numFmtId="0" fontId="0" fillId="0" borderId="2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40" fillId="0" borderId="0" xfId="0" applyFont="1" applyAlignment="1">
      <alignment vertical="top" wrapText="1"/>
    </xf>
    <xf numFmtId="0" fontId="0" fillId="12" borderId="15" xfId="0" applyFill="1" applyBorder="1"/>
    <xf numFmtId="0" fontId="41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9" fillId="12" borderId="15" xfId="0" applyFont="1" applyFill="1" applyBorder="1" applyAlignment="1">
      <alignment vertical="top" wrapText="1"/>
    </xf>
    <xf numFmtId="0" fontId="42" fillId="0" borderId="15" xfId="0" applyFont="1" applyBorder="1" applyAlignment="1">
      <alignment vertical="top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6" xfId="49"/>
    <cellStyle name="常规 40" xfId="50"/>
    <cellStyle name="常规 5 2" xfId="51"/>
    <cellStyle name="常规 8" xfId="52"/>
    <cellStyle name="常规 68 3" xfId="53"/>
    <cellStyle name="常规 2" xfId="54"/>
    <cellStyle name="常规 3" xfId="55"/>
    <cellStyle name="常规 4" xfId="56"/>
    <cellStyle name="常规 23" xfId="57"/>
    <cellStyle name="常规 71" xfId="58"/>
    <cellStyle name="常规 23 8" xfId="59"/>
    <cellStyle name="常规 5 10" xfId="60"/>
  </cellStyles>
  <tableStyles count="0" defaultTableStyle="TableStyleMedium9" defaultPivotStyle="PivotStyleMedium4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checked="Checked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checked="Checked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57450" y="24574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304800</xdr:colOff>
          <xdr:row>50</xdr:row>
          <xdr:rowOff>104775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434700" y="102584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3675" y="24003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2075" y="245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1750" y="24003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57450" y="2276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390525</xdr:colOff>
          <xdr:row>51</xdr:row>
          <xdr:rowOff>17145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434700" y="10258425"/>
              <a:ext cx="390525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72075" y="22764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3675" y="2266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3025" y="24574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2075" y="2276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496425" y="22764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2225" y="22002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5950" y="245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81125" y="32099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81125" y="3390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6975" y="33813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3200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43500" y="33813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33975" y="3200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3675" y="33813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3675" y="3200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5475" y="33813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0800" y="33813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5475" y="3200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0800" y="32004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207645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3575" y="126682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3575" y="14763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17145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3575" y="1085850"/>
              <a:ext cx="400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26670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4050" y="828675"/>
              <a:ext cx="390525" cy="742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19050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34525" y="638175"/>
              <a:ext cx="390525" cy="47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38100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2225" y="600075"/>
              <a:ext cx="390525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7620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1750" y="819150"/>
              <a:ext cx="400050" cy="647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17145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0800" y="108585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198120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0800" y="126682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0800" y="14763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57450" y="263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2075" y="263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72075" y="263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3675" y="263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5325" y="263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9525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81125" y="93345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0</xdr:rowOff>
        </xdr:from>
        <xdr:to>
          <xdr:col>1</xdr:col>
          <xdr:colOff>600075</xdr:colOff>
          <xdr:row>47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81125" y="9505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95059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9324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</xdr:row>
          <xdr:rowOff>0</xdr:rowOff>
        </xdr:from>
        <xdr:to>
          <xdr:col>5</xdr:col>
          <xdr:colOff>638175</xdr:colOff>
          <xdr:row>47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1125" y="9505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45</xdr:row>
          <xdr:rowOff>0</xdr:rowOff>
        </xdr:from>
        <xdr:to>
          <xdr:col>5</xdr:col>
          <xdr:colOff>619125</xdr:colOff>
          <xdr:row>46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1600" y="9324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24625" y="95059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24625" y="9324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46</xdr:row>
          <xdr:rowOff>0</xdr:rowOff>
        </xdr:from>
        <xdr:to>
          <xdr:col>9</xdr:col>
          <xdr:colOff>600075</xdr:colOff>
          <xdr:row>47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5475" y="9505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0800" y="95059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45</xdr:row>
          <xdr:rowOff>0</xdr:rowOff>
        </xdr:from>
        <xdr:to>
          <xdr:col>9</xdr:col>
          <xdr:colOff>581025</xdr:colOff>
          <xdr:row>46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5950" y="9324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0800" y="9324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5325" y="9505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5325" y="9324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2875" y="9505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2875" y="9324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1750" y="26003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496425" y="263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5325" y="245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5325" y="2276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5325" y="9505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71151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1875" y="7115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17</xdr:row>
      <xdr:rowOff>0</xdr:rowOff>
    </xdr:from>
    <xdr:to>
      <xdr:col>9</xdr:col>
      <xdr:colOff>1108075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446145" y="40938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17</xdr:row>
      <xdr:rowOff>0</xdr:rowOff>
    </xdr:from>
    <xdr:to>
      <xdr:col>9</xdr:col>
      <xdr:colOff>1108075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395345" y="409384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17</xdr:row>
      <xdr:rowOff>0</xdr:rowOff>
    </xdr:from>
    <xdr:to>
      <xdr:col>9</xdr:col>
      <xdr:colOff>1108075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319145" y="409384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17</xdr:row>
      <xdr:rowOff>0</xdr:rowOff>
    </xdr:from>
    <xdr:to>
      <xdr:col>9</xdr:col>
      <xdr:colOff>1108075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446145" y="40938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17</xdr:row>
      <xdr:rowOff>0</xdr:rowOff>
    </xdr:from>
    <xdr:to>
      <xdr:col>9</xdr:col>
      <xdr:colOff>1108075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446145" y="40938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4389375" y="103536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130925" y="239077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4575" y="22288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4389375" y="103536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5050" y="245745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4867275" y="220980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130925" y="2171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857750" y="245745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2193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45745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9258300" y="221932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0140950" y="219075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9258300" y="244792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0140950" y="240030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92106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016000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92202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015047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0750" y="49149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1825" y="49149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57912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09675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1225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1225" y="57912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705350" y="59721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70535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064250" y="59912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054725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912495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0026650" y="60007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910590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002665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78232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7823200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14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1400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78232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18</xdr:row>
      <xdr:rowOff>0</xdr:rowOff>
    </xdr:from>
    <xdr:to>
      <xdr:col>8</xdr:col>
      <xdr:colOff>1133475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35225" y="37719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8</xdr:col>
      <xdr:colOff>1133475</xdr:colOff>
      <xdr:row>18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59025" y="37719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1133475</xdr:colOff>
      <xdr:row>18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86025" y="3771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18</xdr:row>
      <xdr:rowOff>0</xdr:rowOff>
    </xdr:from>
    <xdr:to>
      <xdr:col>9</xdr:col>
      <xdr:colOff>908050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184525" y="3930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18</xdr:row>
      <xdr:rowOff>0</xdr:rowOff>
    </xdr:from>
    <xdr:to>
      <xdr:col>9</xdr:col>
      <xdr:colOff>908050</xdr:colOff>
      <xdr:row>18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133725" y="39306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18</xdr:row>
      <xdr:rowOff>0</xdr:rowOff>
    </xdr:from>
    <xdr:to>
      <xdr:col>9</xdr:col>
      <xdr:colOff>908050</xdr:colOff>
      <xdr:row>18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057525" y="39306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18</xdr:row>
      <xdr:rowOff>0</xdr:rowOff>
    </xdr:from>
    <xdr:to>
      <xdr:col>9</xdr:col>
      <xdr:colOff>908050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184525" y="3930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6825" y="7185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7125" y="7185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94450" y="7185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70875" y="719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704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8600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8600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704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8600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23300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23300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932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23300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56450" y="10668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3280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3280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63500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847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9325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9325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32800" y="10668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564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564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41825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394970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92705" y="4093845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394970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41905" y="4093845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394970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65705" y="4093845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394970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92705" y="4093845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A20" sqref="A20:D20"/>
    </sheetView>
  </sheetViews>
  <sheetFormatPr defaultColWidth="11" defaultRowHeight="14.25" outlineLevelCol="1"/>
  <cols>
    <col min="1" max="1" width="5.5" customWidth="1"/>
    <col min="2" max="2" width="103.875" style="430" customWidth="1"/>
    <col min="3" max="3" width="10.125" customWidth="1"/>
  </cols>
  <sheetData>
    <row r="1" ht="33" customHeight="1" spans="2:2">
      <c r="B1" s="431" t="s">
        <v>0</v>
      </c>
    </row>
    <row r="2" ht="21" customHeight="1" spans="1:2">
      <c r="A2" s="432"/>
      <c r="B2" s="433" t="s">
        <v>1</v>
      </c>
    </row>
    <row r="3" spans="1:2">
      <c r="A3" s="418">
        <v>1</v>
      </c>
      <c r="B3" s="434" t="s">
        <v>2</v>
      </c>
    </row>
    <row r="4" spans="1:2">
      <c r="A4" s="418">
        <v>2</v>
      </c>
      <c r="B4" s="434" t="s">
        <v>3</v>
      </c>
    </row>
    <row r="5" spans="1:2">
      <c r="A5" s="418">
        <v>3</v>
      </c>
      <c r="B5" s="434" t="s">
        <v>4</v>
      </c>
    </row>
    <row r="6" spans="1:2">
      <c r="A6" s="418">
        <v>4</v>
      </c>
      <c r="B6" s="434" t="s">
        <v>5</v>
      </c>
    </row>
    <row r="7" spans="1:2">
      <c r="A7" s="418">
        <v>5</v>
      </c>
      <c r="B7" s="434" t="s">
        <v>6</v>
      </c>
    </row>
    <row r="8" ht="13.5" customHeight="1" spans="1:2">
      <c r="A8" s="418">
        <v>6</v>
      </c>
      <c r="B8" s="434" t="s">
        <v>7</v>
      </c>
    </row>
    <row r="9" s="429" customFormat="1" ht="15" customHeight="1" spans="1:2">
      <c r="A9" s="435">
        <v>7</v>
      </c>
      <c r="B9" s="436" t="s">
        <v>8</v>
      </c>
    </row>
    <row r="10" spans="1:2">
      <c r="A10" s="418"/>
      <c r="B10" s="434"/>
    </row>
    <row r="11" ht="18.95" customHeight="1" spans="1:2">
      <c r="A11" s="432"/>
      <c r="B11" s="437" t="s">
        <v>9</v>
      </c>
    </row>
    <row r="12" ht="15.95" customHeight="1" spans="1:2">
      <c r="A12" s="418">
        <v>1</v>
      </c>
      <c r="B12" s="438" t="s">
        <v>10</v>
      </c>
    </row>
    <row r="13" spans="1:2">
      <c r="A13" s="418">
        <v>2</v>
      </c>
      <c r="B13" s="434" t="s">
        <v>11</v>
      </c>
    </row>
    <row r="14" spans="1:2">
      <c r="A14" s="418">
        <v>3</v>
      </c>
      <c r="B14" s="434" t="s">
        <v>12</v>
      </c>
    </row>
    <row r="15" ht="19.5" customHeight="1" spans="1:2">
      <c r="A15" s="418">
        <v>4</v>
      </c>
      <c r="B15" s="436" t="s">
        <v>13</v>
      </c>
    </row>
    <row r="16" spans="1:2">
      <c r="A16" s="418">
        <v>5</v>
      </c>
      <c r="B16" s="434" t="s">
        <v>14</v>
      </c>
    </row>
    <row r="17" spans="1:2">
      <c r="A17" s="418">
        <v>6</v>
      </c>
      <c r="B17" s="434" t="s">
        <v>15</v>
      </c>
    </row>
    <row r="18" spans="1:2">
      <c r="A18" s="418">
        <v>7</v>
      </c>
      <c r="B18" s="434" t="s">
        <v>16</v>
      </c>
    </row>
    <row r="19" spans="1:2">
      <c r="A19" s="418"/>
      <c r="B19" s="434"/>
    </row>
    <row r="20" ht="20.25" spans="1:2">
      <c r="A20" s="432"/>
      <c r="B20" s="433" t="s">
        <v>17</v>
      </c>
    </row>
    <row r="21" spans="1:2">
      <c r="A21" s="418">
        <v>1</v>
      </c>
      <c r="B21" s="438" t="s">
        <v>18</v>
      </c>
    </row>
    <row r="22" spans="1:2">
      <c r="A22" s="418">
        <v>2</v>
      </c>
      <c r="B22" s="434" t="s">
        <v>19</v>
      </c>
    </row>
    <row r="23" spans="1:2">
      <c r="A23" s="418">
        <v>3</v>
      </c>
      <c r="B23" s="434" t="s">
        <v>20</v>
      </c>
    </row>
    <row r="24" spans="1:2">
      <c r="A24" s="418">
        <v>4</v>
      </c>
      <c r="B24" s="434" t="s">
        <v>21</v>
      </c>
    </row>
    <row r="25" ht="28.5" spans="1:2">
      <c r="A25" s="418">
        <v>5</v>
      </c>
      <c r="B25" s="434" t="s">
        <v>22</v>
      </c>
    </row>
    <row r="26" ht="28.5" spans="1:2">
      <c r="A26" s="418">
        <v>6</v>
      </c>
      <c r="B26" s="434" t="s">
        <v>23</v>
      </c>
    </row>
    <row r="27" ht="28.5" spans="1:2">
      <c r="A27" s="418">
        <v>7</v>
      </c>
      <c r="B27" s="434" t="s">
        <v>24</v>
      </c>
    </row>
    <row r="28" spans="1:2">
      <c r="A28" s="418"/>
      <c r="B28" s="434"/>
    </row>
    <row r="29" ht="20.25" spans="1:2">
      <c r="A29" s="432"/>
      <c r="B29" s="433" t="s">
        <v>25</v>
      </c>
    </row>
    <row r="30" spans="1:2">
      <c r="A30" s="418">
        <v>1</v>
      </c>
      <c r="B30" s="438" t="s">
        <v>26</v>
      </c>
    </row>
    <row r="31" spans="1:2">
      <c r="A31" s="418">
        <v>2</v>
      </c>
      <c r="B31" s="434" t="s">
        <v>27</v>
      </c>
    </row>
    <row r="32" spans="1:2">
      <c r="A32" s="418">
        <v>3</v>
      </c>
      <c r="B32" s="434" t="s">
        <v>28</v>
      </c>
    </row>
    <row r="33" ht="28.5" spans="1:2">
      <c r="A33" s="418">
        <v>4</v>
      </c>
      <c r="B33" s="434" t="s">
        <v>29</v>
      </c>
    </row>
    <row r="34" ht="28.5" spans="1:2">
      <c r="A34" s="418">
        <v>5</v>
      </c>
      <c r="B34" s="434" t="s">
        <v>30</v>
      </c>
    </row>
    <row r="35" spans="1:2">
      <c r="A35" s="418">
        <v>6</v>
      </c>
      <c r="B35" s="434" t="s">
        <v>31</v>
      </c>
    </row>
    <row r="36" spans="1:2">
      <c r="A36" s="418">
        <v>7</v>
      </c>
      <c r="B36" s="434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9" sqref="$A9:$XFD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08" t="s">
        <v>33</v>
      </c>
      <c r="C2" s="409"/>
      <c r="D2" s="409"/>
      <c r="E2" s="409"/>
      <c r="F2" s="409"/>
      <c r="G2" s="409"/>
      <c r="H2" s="409"/>
      <c r="I2" s="424"/>
    </row>
    <row r="3" ht="27.95" customHeight="1" spans="2:9">
      <c r="B3" s="410"/>
      <c r="C3" s="411"/>
      <c r="D3" s="412" t="s">
        <v>34</v>
      </c>
      <c r="E3" s="413"/>
      <c r="F3" s="414" t="s">
        <v>35</v>
      </c>
      <c r="G3" s="415"/>
      <c r="H3" s="412" t="s">
        <v>36</v>
      </c>
      <c r="I3" s="425"/>
    </row>
    <row r="4" ht="27.95" customHeight="1" spans="2:9">
      <c r="B4" s="410" t="s">
        <v>37</v>
      </c>
      <c r="C4" s="411" t="s">
        <v>38</v>
      </c>
      <c r="D4" s="411" t="s">
        <v>39</v>
      </c>
      <c r="E4" s="411" t="s">
        <v>40</v>
      </c>
      <c r="F4" s="416" t="s">
        <v>39</v>
      </c>
      <c r="G4" s="416" t="s">
        <v>40</v>
      </c>
      <c r="H4" s="411" t="s">
        <v>39</v>
      </c>
      <c r="I4" s="426" t="s">
        <v>40</v>
      </c>
    </row>
    <row r="5" ht="27.95" customHeight="1" spans="2:9">
      <c r="B5" s="417" t="s">
        <v>41</v>
      </c>
      <c r="C5" s="418">
        <v>13</v>
      </c>
      <c r="D5" s="418">
        <v>0</v>
      </c>
      <c r="E5" s="418">
        <v>1</v>
      </c>
      <c r="F5" s="419">
        <v>0</v>
      </c>
      <c r="G5" s="419">
        <v>1</v>
      </c>
      <c r="H5" s="418">
        <v>1</v>
      </c>
      <c r="I5" s="427">
        <v>2</v>
      </c>
    </row>
    <row r="6" ht="27.95" customHeight="1" spans="2:9">
      <c r="B6" s="417" t="s">
        <v>42</v>
      </c>
      <c r="C6" s="418">
        <v>20</v>
      </c>
      <c r="D6" s="418">
        <v>0</v>
      </c>
      <c r="E6" s="418">
        <v>1</v>
      </c>
      <c r="F6" s="419">
        <v>1</v>
      </c>
      <c r="G6" s="419">
        <v>2</v>
      </c>
      <c r="H6" s="418">
        <v>2</v>
      </c>
      <c r="I6" s="427">
        <v>3</v>
      </c>
    </row>
    <row r="7" ht="27.95" customHeight="1" spans="2:9">
      <c r="B7" s="417" t="s">
        <v>43</v>
      </c>
      <c r="C7" s="418">
        <v>32</v>
      </c>
      <c r="D7" s="418">
        <v>0</v>
      </c>
      <c r="E7" s="418">
        <v>1</v>
      </c>
      <c r="F7" s="419">
        <v>2</v>
      </c>
      <c r="G7" s="419">
        <v>3</v>
      </c>
      <c r="H7" s="418">
        <v>3</v>
      </c>
      <c r="I7" s="427">
        <v>4</v>
      </c>
    </row>
    <row r="8" ht="27.95" customHeight="1" spans="2:9">
      <c r="B8" s="417" t="s">
        <v>44</v>
      </c>
      <c r="C8" s="418">
        <v>50</v>
      </c>
      <c r="D8" s="418">
        <v>1</v>
      </c>
      <c r="E8" s="418">
        <v>2</v>
      </c>
      <c r="F8" s="419">
        <v>3</v>
      </c>
      <c r="G8" s="419">
        <v>4</v>
      </c>
      <c r="H8" s="418">
        <v>5</v>
      </c>
      <c r="I8" s="427">
        <v>6</v>
      </c>
    </row>
    <row r="9" ht="27.95" customHeight="1" spans="2:9">
      <c r="B9" s="417" t="s">
        <v>45</v>
      </c>
      <c r="C9" s="418">
        <v>80</v>
      </c>
      <c r="D9" s="418">
        <v>2</v>
      </c>
      <c r="E9" s="418">
        <v>3</v>
      </c>
      <c r="F9" s="419">
        <v>5</v>
      </c>
      <c r="G9" s="419">
        <v>6</v>
      </c>
      <c r="H9" s="418">
        <v>7</v>
      </c>
      <c r="I9" s="427">
        <v>8</v>
      </c>
    </row>
    <row r="10" ht="27.95" customHeight="1" spans="2:9">
      <c r="B10" s="417" t="s">
        <v>46</v>
      </c>
      <c r="C10" s="418">
        <v>125</v>
      </c>
      <c r="D10" s="418">
        <v>3</v>
      </c>
      <c r="E10" s="418">
        <v>4</v>
      </c>
      <c r="F10" s="419">
        <v>7</v>
      </c>
      <c r="G10" s="419">
        <v>8</v>
      </c>
      <c r="H10" s="418">
        <v>10</v>
      </c>
      <c r="I10" s="427">
        <v>11</v>
      </c>
    </row>
    <row r="11" ht="27.95" customHeight="1" spans="2:9">
      <c r="B11" s="417" t="s">
        <v>47</v>
      </c>
      <c r="C11" s="418">
        <v>200</v>
      </c>
      <c r="D11" s="418">
        <v>5</v>
      </c>
      <c r="E11" s="418">
        <v>6</v>
      </c>
      <c r="F11" s="419">
        <v>10</v>
      </c>
      <c r="G11" s="419">
        <v>11</v>
      </c>
      <c r="H11" s="418">
        <v>14</v>
      </c>
      <c r="I11" s="427">
        <v>15</v>
      </c>
    </row>
    <row r="12" ht="27.95" customHeight="1" spans="2:9">
      <c r="B12" s="420" t="s">
        <v>48</v>
      </c>
      <c r="C12" s="421">
        <v>315</v>
      </c>
      <c r="D12" s="421">
        <v>7</v>
      </c>
      <c r="E12" s="421">
        <v>8</v>
      </c>
      <c r="F12" s="422">
        <v>14</v>
      </c>
      <c r="G12" s="422">
        <v>15</v>
      </c>
      <c r="H12" s="421">
        <v>21</v>
      </c>
      <c r="I12" s="428">
        <v>22</v>
      </c>
    </row>
    <row r="14" spans="2:4">
      <c r="B14" s="423" t="s">
        <v>49</v>
      </c>
      <c r="C14" s="423"/>
      <c r="D14" s="42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4"/>
  <sheetViews>
    <sheetView workbookViewId="0">
      <selection activeCell="A20" sqref="A20:K20"/>
    </sheetView>
  </sheetViews>
  <sheetFormatPr defaultColWidth="10.375" defaultRowHeight="16.5" customHeight="1"/>
  <cols>
    <col min="1" max="1" width="15.5" style="136" customWidth="1"/>
    <col min="2" max="3" width="14.375" style="136" customWidth="1"/>
    <col min="4" max="5" width="10.375" style="136"/>
    <col min="6" max="7" width="18.25" style="136" customWidth="1"/>
    <col min="8" max="9" width="10.375" style="136"/>
    <col min="10" max="10" width="8.875" style="136" customWidth="1"/>
    <col min="11" max="11" width="12" style="136" customWidth="1"/>
    <col min="12" max="16384" width="10.375" style="136"/>
  </cols>
  <sheetData>
    <row r="1" ht="21" spans="1:11">
      <c r="A1" s="333" t="s">
        <v>50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</row>
    <row r="2" ht="15" spans="1:11">
      <c r="A2" s="238" t="s">
        <v>51</v>
      </c>
      <c r="B2" s="239" t="s">
        <v>52</v>
      </c>
      <c r="C2" s="239"/>
      <c r="D2" s="334" t="s">
        <v>53</v>
      </c>
      <c r="E2" s="334"/>
      <c r="F2" s="239" t="s">
        <v>54</v>
      </c>
      <c r="G2" s="239"/>
      <c r="H2" s="241" t="s">
        <v>55</v>
      </c>
      <c r="I2" s="239" t="s">
        <v>54</v>
      </c>
      <c r="J2" s="239"/>
      <c r="K2" s="387"/>
    </row>
    <row r="3" spans="1:11">
      <c r="A3" s="242" t="s">
        <v>56</v>
      </c>
      <c r="B3" s="243"/>
      <c r="C3" s="244"/>
      <c r="D3" s="245" t="s">
        <v>57</v>
      </c>
      <c r="E3" s="246"/>
      <c r="F3" s="246"/>
      <c r="G3" s="247"/>
      <c r="H3" s="245" t="s">
        <v>58</v>
      </c>
      <c r="I3" s="246"/>
      <c r="J3" s="246"/>
      <c r="K3" s="247"/>
    </row>
    <row r="4" spans="1:11">
      <c r="A4" s="248" t="s">
        <v>59</v>
      </c>
      <c r="B4" s="150" t="s">
        <v>60</v>
      </c>
      <c r="C4" s="249"/>
      <c r="D4" s="248" t="s">
        <v>61</v>
      </c>
      <c r="E4" s="250"/>
      <c r="F4" s="251">
        <v>45583</v>
      </c>
      <c r="G4" s="252"/>
      <c r="H4" s="248" t="s">
        <v>62</v>
      </c>
      <c r="I4" s="250"/>
      <c r="J4" s="274" t="s">
        <v>63</v>
      </c>
      <c r="K4" s="309" t="s">
        <v>64</v>
      </c>
    </row>
    <row r="5" spans="1:11">
      <c r="A5" s="253" t="s">
        <v>65</v>
      </c>
      <c r="B5" s="150" t="s">
        <v>66</v>
      </c>
      <c r="C5" s="249"/>
      <c r="D5" s="248" t="s">
        <v>67</v>
      </c>
      <c r="E5" s="250"/>
      <c r="F5" s="251">
        <v>45529</v>
      </c>
      <c r="G5" s="252"/>
      <c r="H5" s="248" t="s">
        <v>68</v>
      </c>
      <c r="I5" s="250"/>
      <c r="J5" s="274" t="s">
        <v>63</v>
      </c>
      <c r="K5" s="309" t="s">
        <v>64</v>
      </c>
    </row>
    <row r="6" ht="14.25" spans="1:11">
      <c r="A6" s="248" t="s">
        <v>69</v>
      </c>
      <c r="B6" s="150">
        <v>2</v>
      </c>
      <c r="C6" s="249">
        <v>7</v>
      </c>
      <c r="D6" s="253" t="s">
        <v>70</v>
      </c>
      <c r="E6" s="276"/>
      <c r="F6" s="251">
        <v>45560</v>
      </c>
      <c r="G6" s="252"/>
      <c r="H6" s="248" t="s">
        <v>71</v>
      </c>
      <c r="I6" s="250"/>
      <c r="J6" s="274" t="s">
        <v>63</v>
      </c>
      <c r="K6" s="309" t="s">
        <v>64</v>
      </c>
    </row>
    <row r="7" spans="1:11">
      <c r="A7" s="248" t="s">
        <v>72</v>
      </c>
      <c r="B7" s="257">
        <v>700</v>
      </c>
      <c r="C7" s="258"/>
      <c r="D7" s="253" t="s">
        <v>73</v>
      </c>
      <c r="E7" s="275"/>
      <c r="F7" s="251">
        <v>45562</v>
      </c>
      <c r="G7" s="252"/>
      <c r="H7" s="248" t="s">
        <v>74</v>
      </c>
      <c r="I7" s="250"/>
      <c r="J7" s="274" t="s">
        <v>63</v>
      </c>
      <c r="K7" s="309" t="s">
        <v>64</v>
      </c>
    </row>
    <row r="8" ht="33" customHeight="1" spans="1:11">
      <c r="A8" s="260" t="s">
        <v>75</v>
      </c>
      <c r="B8" s="261" t="s">
        <v>76</v>
      </c>
      <c r="C8" s="262"/>
      <c r="D8" s="263" t="s">
        <v>77</v>
      </c>
      <c r="E8" s="264"/>
      <c r="F8" s="251">
        <v>45564</v>
      </c>
      <c r="G8" s="252"/>
      <c r="H8" s="263" t="s">
        <v>78</v>
      </c>
      <c r="I8" s="264"/>
      <c r="J8" s="281" t="s">
        <v>63</v>
      </c>
      <c r="K8" s="314" t="s">
        <v>64</v>
      </c>
    </row>
    <row r="9" ht="15" spans="1:11">
      <c r="A9" s="335" t="s">
        <v>79</v>
      </c>
      <c r="B9" s="336"/>
      <c r="C9" s="336"/>
      <c r="D9" s="336"/>
      <c r="E9" s="336"/>
      <c r="F9" s="336"/>
      <c r="G9" s="336"/>
      <c r="H9" s="336"/>
      <c r="I9" s="336"/>
      <c r="J9" s="336"/>
      <c r="K9" s="388"/>
    </row>
    <row r="10" ht="15" spans="1:11">
      <c r="A10" s="301" t="s">
        <v>80</v>
      </c>
      <c r="B10" s="302"/>
      <c r="C10" s="302"/>
      <c r="D10" s="302"/>
      <c r="E10" s="302"/>
      <c r="F10" s="302"/>
      <c r="G10" s="302"/>
      <c r="H10" s="302"/>
      <c r="I10" s="302"/>
      <c r="J10" s="302"/>
      <c r="K10" s="322"/>
    </row>
    <row r="11" ht="14.25" spans="1:11">
      <c r="A11" s="337" t="s">
        <v>81</v>
      </c>
      <c r="B11" s="338" t="s">
        <v>82</v>
      </c>
      <c r="C11" s="339" t="s">
        <v>83</v>
      </c>
      <c r="D11" s="340"/>
      <c r="E11" s="341" t="s">
        <v>84</v>
      </c>
      <c r="F11" s="338" t="s">
        <v>82</v>
      </c>
      <c r="G11" s="339" t="s">
        <v>83</v>
      </c>
      <c r="H11" s="339" t="s">
        <v>85</v>
      </c>
      <c r="I11" s="341" t="s">
        <v>86</v>
      </c>
      <c r="J11" s="338" t="s">
        <v>82</v>
      </c>
      <c r="K11" s="389" t="s">
        <v>83</v>
      </c>
    </row>
    <row r="12" ht="14.25" spans="1:11">
      <c r="A12" s="253" t="s">
        <v>87</v>
      </c>
      <c r="B12" s="273" t="s">
        <v>82</v>
      </c>
      <c r="C12" s="274" t="s">
        <v>83</v>
      </c>
      <c r="D12" s="275"/>
      <c r="E12" s="276" t="s">
        <v>88</v>
      </c>
      <c r="F12" s="273" t="s">
        <v>82</v>
      </c>
      <c r="G12" s="274" t="s">
        <v>83</v>
      </c>
      <c r="H12" s="274" t="s">
        <v>85</v>
      </c>
      <c r="I12" s="276" t="s">
        <v>89</v>
      </c>
      <c r="J12" s="273" t="s">
        <v>82</v>
      </c>
      <c r="K12" s="309" t="s">
        <v>83</v>
      </c>
    </row>
    <row r="13" ht="14.25" spans="1:11">
      <c r="A13" s="253" t="s">
        <v>90</v>
      </c>
      <c r="B13" s="273" t="s">
        <v>82</v>
      </c>
      <c r="C13" s="274" t="s">
        <v>83</v>
      </c>
      <c r="D13" s="275"/>
      <c r="E13" s="276" t="s">
        <v>91</v>
      </c>
      <c r="F13" s="274" t="s">
        <v>92</v>
      </c>
      <c r="G13" s="274" t="s">
        <v>93</v>
      </c>
      <c r="H13" s="274" t="s">
        <v>85</v>
      </c>
      <c r="I13" s="276" t="s">
        <v>94</v>
      </c>
      <c r="J13" s="273" t="s">
        <v>82</v>
      </c>
      <c r="K13" s="309" t="s">
        <v>83</v>
      </c>
    </row>
    <row r="14" ht="15" spans="1:11">
      <c r="A14" s="263" t="s">
        <v>95</v>
      </c>
      <c r="B14" s="264"/>
      <c r="C14" s="264"/>
      <c r="D14" s="264"/>
      <c r="E14" s="264"/>
      <c r="F14" s="264"/>
      <c r="G14" s="264"/>
      <c r="H14" s="264"/>
      <c r="I14" s="264"/>
      <c r="J14" s="264"/>
      <c r="K14" s="311"/>
    </row>
    <row r="15" ht="15" spans="1:11">
      <c r="A15" s="301" t="s">
        <v>96</v>
      </c>
      <c r="B15" s="302"/>
      <c r="C15" s="302"/>
      <c r="D15" s="302"/>
      <c r="E15" s="302"/>
      <c r="F15" s="302"/>
      <c r="G15" s="302"/>
      <c r="H15" s="302"/>
      <c r="I15" s="302"/>
      <c r="J15" s="302"/>
      <c r="K15" s="322"/>
    </row>
    <row r="16" ht="14.25" spans="1:11">
      <c r="A16" s="342" t="s">
        <v>97</v>
      </c>
      <c r="B16" s="339" t="s">
        <v>92</v>
      </c>
      <c r="C16" s="339" t="s">
        <v>93</v>
      </c>
      <c r="D16" s="343"/>
      <c r="E16" s="344" t="s">
        <v>98</v>
      </c>
      <c r="F16" s="339" t="s">
        <v>92</v>
      </c>
      <c r="G16" s="339" t="s">
        <v>93</v>
      </c>
      <c r="H16" s="345"/>
      <c r="I16" s="344" t="s">
        <v>99</v>
      </c>
      <c r="J16" s="339" t="s">
        <v>92</v>
      </c>
      <c r="K16" s="389" t="s">
        <v>93</v>
      </c>
    </row>
    <row r="17" customHeight="1" spans="1:22">
      <c r="A17" s="256" t="s">
        <v>100</v>
      </c>
      <c r="B17" s="274" t="s">
        <v>92</v>
      </c>
      <c r="C17" s="274" t="s">
        <v>93</v>
      </c>
      <c r="D17" s="150"/>
      <c r="E17" s="289" t="s">
        <v>101</v>
      </c>
      <c r="F17" s="274" t="s">
        <v>92</v>
      </c>
      <c r="G17" s="274" t="s">
        <v>93</v>
      </c>
      <c r="H17" s="346"/>
      <c r="I17" s="289" t="s">
        <v>102</v>
      </c>
      <c r="J17" s="274" t="s">
        <v>92</v>
      </c>
      <c r="K17" s="309" t="s">
        <v>93</v>
      </c>
      <c r="L17" s="390"/>
      <c r="M17" s="390"/>
      <c r="N17" s="390"/>
      <c r="O17" s="390"/>
      <c r="P17" s="390"/>
      <c r="Q17" s="390"/>
      <c r="R17" s="390"/>
      <c r="S17" s="390"/>
      <c r="T17" s="390"/>
      <c r="U17" s="390"/>
      <c r="V17" s="390"/>
    </row>
    <row r="18" ht="18" customHeight="1" spans="1:11">
      <c r="A18" s="347" t="s">
        <v>103</v>
      </c>
      <c r="B18" s="348"/>
      <c r="C18" s="348"/>
      <c r="D18" s="348"/>
      <c r="E18" s="348"/>
      <c r="F18" s="348"/>
      <c r="G18" s="348"/>
      <c r="H18" s="348"/>
      <c r="I18" s="348"/>
      <c r="J18" s="348"/>
      <c r="K18" s="391"/>
    </row>
    <row r="19" ht="18" customHeight="1" spans="1:11">
      <c r="A19" s="301" t="s">
        <v>104</v>
      </c>
      <c r="B19" s="302"/>
      <c r="C19" s="302"/>
      <c r="D19" s="302"/>
      <c r="E19" s="302"/>
      <c r="F19" s="302"/>
      <c r="G19" s="302"/>
      <c r="H19" s="302"/>
      <c r="I19" s="302"/>
      <c r="J19" s="302"/>
      <c r="K19" s="322"/>
    </row>
    <row r="20" customHeight="1" spans="1:11">
      <c r="A20" s="349" t="s">
        <v>105</v>
      </c>
      <c r="B20" s="350"/>
      <c r="C20" s="350"/>
      <c r="D20" s="350"/>
      <c r="E20" s="350"/>
      <c r="F20" s="350"/>
      <c r="G20" s="350"/>
      <c r="H20" s="350"/>
      <c r="I20" s="350"/>
      <c r="J20" s="350"/>
      <c r="K20" s="392"/>
    </row>
    <row r="21" ht="21.75" customHeight="1" spans="1:11">
      <c r="A21" s="351" t="s">
        <v>106</v>
      </c>
      <c r="B21" s="97" t="s">
        <v>107</v>
      </c>
      <c r="C21" s="352" t="s">
        <v>108</v>
      </c>
      <c r="D21" s="353" t="s">
        <v>109</v>
      </c>
      <c r="E21" s="353" t="s">
        <v>110</v>
      </c>
      <c r="F21" s="353" t="s">
        <v>111</v>
      </c>
      <c r="G21" s="353" t="s">
        <v>112</v>
      </c>
      <c r="H21" s="353" t="s">
        <v>113</v>
      </c>
      <c r="I21" s="353"/>
      <c r="J21" s="353"/>
      <c r="K21" s="393" t="s">
        <v>114</v>
      </c>
    </row>
    <row r="22" customHeight="1" spans="1:11">
      <c r="A22" s="354" t="s">
        <v>115</v>
      </c>
      <c r="B22" s="355">
        <v>0.7</v>
      </c>
      <c r="C22" s="356">
        <v>1</v>
      </c>
      <c r="D22" s="356">
        <v>1</v>
      </c>
      <c r="E22" s="356">
        <v>1</v>
      </c>
      <c r="F22" s="356">
        <v>1</v>
      </c>
      <c r="G22" s="356">
        <v>1</v>
      </c>
      <c r="H22" s="356">
        <v>1</v>
      </c>
      <c r="I22" s="356"/>
      <c r="J22" s="356"/>
      <c r="K22" s="394" t="s">
        <v>116</v>
      </c>
    </row>
    <row r="23" customHeight="1" spans="1:11">
      <c r="A23" s="354" t="s">
        <v>117</v>
      </c>
      <c r="B23" s="356">
        <v>1</v>
      </c>
      <c r="C23" s="356">
        <v>1</v>
      </c>
      <c r="D23" s="356">
        <v>1</v>
      </c>
      <c r="E23" s="356">
        <v>1</v>
      </c>
      <c r="F23" s="356">
        <v>1</v>
      </c>
      <c r="G23" s="356">
        <v>1</v>
      </c>
      <c r="H23" s="356">
        <v>1</v>
      </c>
      <c r="I23" s="356"/>
      <c r="J23" s="356"/>
      <c r="K23" s="394"/>
    </row>
    <row r="24" customHeight="1" spans="1:11">
      <c r="A24" s="354" t="s">
        <v>118</v>
      </c>
      <c r="B24" s="356">
        <v>0.7</v>
      </c>
      <c r="C24" s="356">
        <v>1</v>
      </c>
      <c r="D24" s="356">
        <v>1</v>
      </c>
      <c r="E24" s="356">
        <v>1</v>
      </c>
      <c r="F24" s="356">
        <v>1</v>
      </c>
      <c r="G24" s="356">
        <v>1</v>
      </c>
      <c r="H24" s="356">
        <v>1</v>
      </c>
      <c r="I24" s="356"/>
      <c r="J24" s="356"/>
      <c r="K24" s="394" t="s">
        <v>116</v>
      </c>
    </row>
    <row r="25" customHeight="1" spans="1:11">
      <c r="A25" s="354"/>
      <c r="B25" s="357"/>
      <c r="C25" s="356"/>
      <c r="D25" s="356"/>
      <c r="E25" s="356"/>
      <c r="F25" s="356"/>
      <c r="G25" s="356"/>
      <c r="H25" s="356"/>
      <c r="I25" s="356"/>
      <c r="J25" s="356"/>
      <c r="K25" s="395"/>
    </row>
    <row r="26" customHeight="1" spans="1:11">
      <c r="A26" s="358"/>
      <c r="B26" s="356"/>
      <c r="C26" s="356"/>
      <c r="D26" s="356"/>
      <c r="E26" s="356"/>
      <c r="F26" s="356"/>
      <c r="G26" s="356"/>
      <c r="H26" s="356"/>
      <c r="I26" s="356"/>
      <c r="J26" s="356"/>
      <c r="K26" s="396"/>
    </row>
    <row r="27" customHeight="1" spans="1:11">
      <c r="A27" s="358"/>
      <c r="B27" s="356"/>
      <c r="C27" s="356"/>
      <c r="D27" s="356"/>
      <c r="E27" s="356"/>
      <c r="F27" s="356"/>
      <c r="G27" s="356"/>
      <c r="H27" s="356"/>
      <c r="I27" s="356"/>
      <c r="J27" s="356"/>
      <c r="K27" s="396"/>
    </row>
    <row r="28" customHeight="1" spans="1:11">
      <c r="A28" s="359"/>
      <c r="B28" s="360"/>
      <c r="C28" s="360"/>
      <c r="D28" s="360"/>
      <c r="E28" s="360"/>
      <c r="F28" s="360"/>
      <c r="G28" s="360"/>
      <c r="H28" s="360"/>
      <c r="I28" s="360"/>
      <c r="J28" s="360"/>
      <c r="K28" s="397"/>
    </row>
    <row r="29" ht="18" customHeight="1" spans="1:11">
      <c r="A29" s="361" t="s">
        <v>119</v>
      </c>
      <c r="B29" s="362"/>
      <c r="C29" s="362"/>
      <c r="D29" s="362"/>
      <c r="E29" s="362"/>
      <c r="F29" s="362"/>
      <c r="G29" s="362"/>
      <c r="H29" s="362"/>
      <c r="I29" s="362"/>
      <c r="J29" s="362"/>
      <c r="K29" s="398"/>
    </row>
    <row r="30" ht="18.75" customHeight="1" spans="1:11">
      <c r="A30" s="363" t="s">
        <v>120</v>
      </c>
      <c r="B30" s="364"/>
      <c r="C30" s="364"/>
      <c r="D30" s="364"/>
      <c r="E30" s="364"/>
      <c r="F30" s="364"/>
      <c r="G30" s="364"/>
      <c r="H30" s="364"/>
      <c r="I30" s="364"/>
      <c r="J30" s="364"/>
      <c r="K30" s="399"/>
    </row>
    <row r="31" ht="18.75" customHeight="1" spans="1:11">
      <c r="A31" s="365"/>
      <c r="B31" s="366"/>
      <c r="C31" s="366"/>
      <c r="D31" s="366"/>
      <c r="E31" s="366"/>
      <c r="F31" s="366"/>
      <c r="G31" s="366"/>
      <c r="H31" s="366"/>
      <c r="I31" s="366"/>
      <c r="J31" s="366"/>
      <c r="K31" s="400"/>
    </row>
    <row r="32" ht="18" customHeight="1" spans="1:11">
      <c r="A32" s="367" t="s">
        <v>121</v>
      </c>
      <c r="B32" s="368"/>
      <c r="C32" s="368"/>
      <c r="D32" s="368"/>
      <c r="E32" s="368"/>
      <c r="F32" s="368"/>
      <c r="G32" s="368"/>
      <c r="H32" s="368"/>
      <c r="I32" s="368"/>
      <c r="J32" s="368"/>
      <c r="K32" s="401"/>
    </row>
    <row r="33" ht="14.25" spans="1:11">
      <c r="A33" s="369" t="s">
        <v>122</v>
      </c>
      <c r="B33" s="370"/>
      <c r="C33" s="370"/>
      <c r="D33" s="370"/>
      <c r="E33" s="370"/>
      <c r="F33" s="370"/>
      <c r="G33" s="370"/>
      <c r="H33" s="370"/>
      <c r="I33" s="370"/>
      <c r="J33" s="370"/>
      <c r="K33" s="402"/>
    </row>
    <row r="34" ht="15" spans="1:11">
      <c r="A34" s="152" t="s">
        <v>123</v>
      </c>
      <c r="B34" s="148"/>
      <c r="C34" s="274" t="s">
        <v>63</v>
      </c>
      <c r="D34" s="274" t="s">
        <v>64</v>
      </c>
      <c r="E34" s="371" t="s">
        <v>124</v>
      </c>
      <c r="F34" s="372"/>
      <c r="G34" s="372"/>
      <c r="H34" s="372"/>
      <c r="I34" s="372"/>
      <c r="J34" s="372"/>
      <c r="K34" s="403"/>
    </row>
    <row r="35" ht="15" spans="1:11">
      <c r="A35" s="373" t="s">
        <v>125</v>
      </c>
      <c r="B35" s="373"/>
      <c r="C35" s="373"/>
      <c r="D35" s="373"/>
      <c r="E35" s="373"/>
      <c r="F35" s="373"/>
      <c r="G35" s="373"/>
      <c r="H35" s="373"/>
      <c r="I35" s="373"/>
      <c r="J35" s="373"/>
      <c r="K35" s="373"/>
    </row>
    <row r="36" ht="14.25" spans="1:11">
      <c r="A36" s="292" t="s">
        <v>126</v>
      </c>
      <c r="B36" s="293"/>
      <c r="C36" s="293"/>
      <c r="D36" s="293"/>
      <c r="E36" s="293"/>
      <c r="F36" s="293"/>
      <c r="G36" s="293"/>
      <c r="H36" s="293"/>
      <c r="I36" s="293"/>
      <c r="J36" s="293"/>
      <c r="K36" s="319"/>
    </row>
    <row r="37" ht="14.25" spans="1:11">
      <c r="A37" s="294" t="s">
        <v>127</v>
      </c>
      <c r="B37" s="295"/>
      <c r="C37" s="295"/>
      <c r="D37" s="295"/>
      <c r="E37" s="295"/>
      <c r="F37" s="295"/>
      <c r="G37" s="295"/>
      <c r="H37" s="295"/>
      <c r="I37" s="295"/>
      <c r="J37" s="295"/>
      <c r="K37" s="320"/>
    </row>
    <row r="38" ht="14.25" spans="1:11">
      <c r="A38" s="294" t="s">
        <v>128</v>
      </c>
      <c r="B38" s="295"/>
      <c r="C38" s="295"/>
      <c r="D38" s="295"/>
      <c r="E38" s="295"/>
      <c r="F38" s="295"/>
      <c r="G38" s="295"/>
      <c r="H38" s="295"/>
      <c r="I38" s="295"/>
      <c r="J38" s="295"/>
      <c r="K38" s="320"/>
    </row>
    <row r="39" ht="14.25" spans="1:11">
      <c r="A39" s="294" t="s">
        <v>129</v>
      </c>
      <c r="B39" s="295"/>
      <c r="C39" s="295"/>
      <c r="D39" s="295"/>
      <c r="E39" s="295"/>
      <c r="F39" s="295"/>
      <c r="G39" s="295"/>
      <c r="H39" s="295"/>
      <c r="I39" s="295"/>
      <c r="J39" s="295"/>
      <c r="K39" s="320"/>
    </row>
    <row r="40" ht="14.25" spans="1:11">
      <c r="A40" s="294" t="s">
        <v>130</v>
      </c>
      <c r="B40" s="295"/>
      <c r="C40" s="295"/>
      <c r="D40" s="295"/>
      <c r="E40" s="295"/>
      <c r="F40" s="295"/>
      <c r="G40" s="295"/>
      <c r="H40" s="295"/>
      <c r="I40" s="295"/>
      <c r="J40" s="295"/>
      <c r="K40" s="320"/>
    </row>
    <row r="41" ht="14.25" spans="1:11">
      <c r="A41" s="294" t="s">
        <v>131</v>
      </c>
      <c r="B41" s="295"/>
      <c r="C41" s="295"/>
      <c r="D41" s="295"/>
      <c r="E41" s="295"/>
      <c r="F41" s="295"/>
      <c r="G41" s="295"/>
      <c r="H41" s="295"/>
      <c r="I41" s="295"/>
      <c r="J41" s="295"/>
      <c r="K41" s="320"/>
    </row>
    <row r="42" ht="14.25" spans="1:11">
      <c r="A42" s="173" t="s">
        <v>132</v>
      </c>
      <c r="B42" s="295"/>
      <c r="C42" s="295"/>
      <c r="D42" s="295"/>
      <c r="E42" s="295"/>
      <c r="F42" s="295"/>
      <c r="G42" s="295"/>
      <c r="H42" s="295"/>
      <c r="I42" s="295"/>
      <c r="J42" s="295"/>
      <c r="K42" s="320"/>
    </row>
    <row r="43" ht="14.25" spans="1:11">
      <c r="A43" s="374" t="s">
        <v>133</v>
      </c>
      <c r="B43" s="375"/>
      <c r="C43" s="375"/>
      <c r="D43" s="375"/>
      <c r="E43" s="375"/>
      <c r="F43" s="375"/>
      <c r="G43" s="375"/>
      <c r="H43" s="375"/>
      <c r="I43" s="375"/>
      <c r="J43" s="375"/>
      <c r="K43" s="404"/>
    </row>
    <row r="44" ht="15" spans="1:11">
      <c r="A44" s="290" t="s">
        <v>134</v>
      </c>
      <c r="B44" s="291"/>
      <c r="C44" s="291"/>
      <c r="D44" s="291"/>
      <c r="E44" s="291"/>
      <c r="F44" s="291"/>
      <c r="G44" s="291"/>
      <c r="H44" s="291"/>
      <c r="I44" s="291"/>
      <c r="J44" s="291"/>
      <c r="K44" s="318"/>
    </row>
    <row r="45" ht="15" spans="1:11">
      <c r="A45" s="301" t="s">
        <v>135</v>
      </c>
      <c r="B45" s="302"/>
      <c r="C45" s="302"/>
      <c r="D45" s="302"/>
      <c r="E45" s="302"/>
      <c r="F45" s="302"/>
      <c r="G45" s="302"/>
      <c r="H45" s="302"/>
      <c r="I45" s="302"/>
      <c r="J45" s="302"/>
      <c r="K45" s="322"/>
    </row>
    <row r="46" ht="14.25" spans="1:11">
      <c r="A46" s="342" t="s">
        <v>136</v>
      </c>
      <c r="B46" s="339" t="s">
        <v>92</v>
      </c>
      <c r="C46" s="339" t="s">
        <v>93</v>
      </c>
      <c r="D46" s="339" t="s">
        <v>85</v>
      </c>
      <c r="E46" s="344" t="s">
        <v>137</v>
      </c>
      <c r="F46" s="339" t="s">
        <v>92</v>
      </c>
      <c r="G46" s="339" t="s">
        <v>93</v>
      </c>
      <c r="H46" s="339" t="s">
        <v>85</v>
      </c>
      <c r="I46" s="344" t="s">
        <v>138</v>
      </c>
      <c r="J46" s="339" t="s">
        <v>92</v>
      </c>
      <c r="K46" s="389" t="s">
        <v>93</v>
      </c>
    </row>
    <row r="47" ht="14.25" spans="1:11">
      <c r="A47" s="256" t="s">
        <v>84</v>
      </c>
      <c r="B47" s="274" t="s">
        <v>92</v>
      </c>
      <c r="C47" s="274" t="s">
        <v>93</v>
      </c>
      <c r="D47" s="274" t="s">
        <v>85</v>
      </c>
      <c r="E47" s="289" t="s">
        <v>91</v>
      </c>
      <c r="F47" s="274" t="s">
        <v>92</v>
      </c>
      <c r="G47" s="274" t="s">
        <v>93</v>
      </c>
      <c r="H47" s="274" t="s">
        <v>85</v>
      </c>
      <c r="I47" s="289" t="s">
        <v>102</v>
      </c>
      <c r="J47" s="274" t="s">
        <v>92</v>
      </c>
      <c r="K47" s="309" t="s">
        <v>93</v>
      </c>
    </row>
    <row r="48" ht="15" spans="1:11">
      <c r="A48" s="263" t="s">
        <v>95</v>
      </c>
      <c r="B48" s="264"/>
      <c r="C48" s="264"/>
      <c r="D48" s="264"/>
      <c r="E48" s="264"/>
      <c r="F48" s="264"/>
      <c r="G48" s="264"/>
      <c r="H48" s="264"/>
      <c r="I48" s="264"/>
      <c r="J48" s="264"/>
      <c r="K48" s="311"/>
    </row>
    <row r="49" ht="15" spans="1:11">
      <c r="A49" s="373" t="s">
        <v>139</v>
      </c>
      <c r="B49" s="373"/>
      <c r="C49" s="373"/>
      <c r="D49" s="373"/>
      <c r="E49" s="373"/>
      <c r="F49" s="373"/>
      <c r="G49" s="373"/>
      <c r="H49" s="373"/>
      <c r="I49" s="373"/>
      <c r="J49" s="373"/>
      <c r="K49" s="373"/>
    </row>
    <row r="50" ht="15" spans="1:11">
      <c r="A50" s="292"/>
      <c r="B50" s="293"/>
      <c r="C50" s="293"/>
      <c r="D50" s="293"/>
      <c r="E50" s="293"/>
      <c r="F50" s="293"/>
      <c r="G50" s="293"/>
      <c r="H50" s="293"/>
      <c r="I50" s="293"/>
      <c r="J50" s="293"/>
      <c r="K50" s="319"/>
    </row>
    <row r="51" ht="15" spans="1:11">
      <c r="A51" s="376" t="s">
        <v>140</v>
      </c>
      <c r="B51" s="377" t="s">
        <v>141</v>
      </c>
      <c r="C51" s="377"/>
      <c r="D51" s="378" t="s">
        <v>142</v>
      </c>
      <c r="E51" s="379" t="s">
        <v>143</v>
      </c>
      <c r="F51" s="380" t="s">
        <v>144</v>
      </c>
      <c r="G51" s="381">
        <v>45531</v>
      </c>
      <c r="H51" s="382" t="s">
        <v>145</v>
      </c>
      <c r="I51" s="405"/>
      <c r="J51" s="379"/>
      <c r="K51" s="406"/>
    </row>
    <row r="52" ht="15" spans="1:11">
      <c r="A52" s="373" t="s">
        <v>146</v>
      </c>
      <c r="B52" s="373"/>
      <c r="C52" s="373"/>
      <c r="D52" s="373"/>
      <c r="E52" s="373"/>
      <c r="F52" s="373"/>
      <c r="G52" s="373"/>
      <c r="H52" s="373"/>
      <c r="I52" s="373"/>
      <c r="J52" s="373"/>
      <c r="K52" s="373"/>
    </row>
    <row r="53" ht="15" spans="1:11">
      <c r="A53" s="383"/>
      <c r="B53" s="384"/>
      <c r="C53" s="384"/>
      <c r="D53" s="384"/>
      <c r="E53" s="384"/>
      <c r="F53" s="384"/>
      <c r="G53" s="384"/>
      <c r="H53" s="384"/>
      <c r="I53" s="384"/>
      <c r="J53" s="384"/>
      <c r="K53" s="407"/>
    </row>
    <row r="54" ht="15" spans="1:11">
      <c r="A54" s="376" t="s">
        <v>140</v>
      </c>
      <c r="B54" s="377" t="s">
        <v>141</v>
      </c>
      <c r="C54" s="377"/>
      <c r="D54" s="378" t="s">
        <v>142</v>
      </c>
      <c r="E54" s="385"/>
      <c r="F54" s="380" t="s">
        <v>147</v>
      </c>
      <c r="G54" s="386"/>
      <c r="H54" s="382" t="s">
        <v>145</v>
      </c>
      <c r="I54" s="405"/>
      <c r="J54" s="379"/>
      <c r="K54" s="40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4:K44"/>
    <mergeCell ref="A45:K45"/>
    <mergeCell ref="A48:K48"/>
    <mergeCell ref="A49:K49"/>
    <mergeCell ref="A50:K50"/>
    <mergeCell ref="B51:C51"/>
    <mergeCell ref="H51:I51"/>
    <mergeCell ref="J51:K51"/>
    <mergeCell ref="A52:K52"/>
    <mergeCell ref="A53:K53"/>
    <mergeCell ref="B54:C54"/>
    <mergeCell ref="H54:I54"/>
    <mergeCell ref="J54:K5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304800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390525</xdr:colOff>
                    <xdr:row>51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207645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26670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9525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200025</xdr:colOff>
                    <xdr:row>46</xdr:row>
                    <xdr:rowOff>0</xdr:rowOff>
                  </from>
                  <to>
                    <xdr:col>1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238125</xdr:colOff>
                    <xdr:row>46</xdr:row>
                    <xdr:rowOff>0</xdr:rowOff>
                  </from>
                  <to>
                    <xdr:col>5</xdr:col>
                    <xdr:colOff>638175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45</xdr:row>
                    <xdr:rowOff>0</xdr:rowOff>
                  </from>
                  <to>
                    <xdr:col>5</xdr:col>
                    <xdr:colOff>619125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200025</xdr:colOff>
                    <xdr:row>46</xdr:row>
                    <xdr:rowOff>0</xdr:rowOff>
                  </from>
                  <to>
                    <xdr:col>9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45</xdr:row>
                    <xdr:rowOff>0</xdr:rowOff>
                  </from>
                  <to>
                    <xdr:col>9</xdr:col>
                    <xdr:colOff>581025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zoomScale="110" zoomScaleNormal="110" workbookViewId="0">
      <selection activeCell="A1" sqref="$A1:$XFD1048576"/>
    </sheetView>
  </sheetViews>
  <sheetFormatPr defaultColWidth="9" defaultRowHeight="26.1" customHeight="1"/>
  <cols>
    <col min="1" max="1" width="18.25" style="94" customWidth="1"/>
    <col min="2" max="2" width="11.475" style="94" customWidth="1"/>
    <col min="3" max="7" width="9.16666666666667" style="94" customWidth="1"/>
    <col min="8" max="8" width="10.3333333333333" style="94" customWidth="1"/>
    <col min="9" max="9" width="1.375" style="94" customWidth="1"/>
    <col min="10" max="15" width="14.8166666666667" style="94" customWidth="1"/>
    <col min="16" max="16384" width="9" style="94"/>
  </cols>
  <sheetData>
    <row r="1" ht="21" customHeight="1" spans="1:15">
      <c r="A1" s="96" t="s">
        <v>148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ht="17.45" customHeight="1" spans="1:15">
      <c r="A2" s="97" t="s">
        <v>59</v>
      </c>
      <c r="B2" s="97"/>
      <c r="C2" s="97" t="str">
        <f>首期!B4</f>
        <v>TADDBM90898</v>
      </c>
      <c r="D2" s="97"/>
      <c r="E2" s="97" t="s">
        <v>65</v>
      </c>
      <c r="F2" s="97" t="str">
        <f>首期!B5</f>
        <v>长款羽绒服</v>
      </c>
      <c r="G2" s="97"/>
      <c r="H2" s="98"/>
      <c r="I2" s="127"/>
      <c r="J2" s="97" t="s">
        <v>55</v>
      </c>
      <c r="K2" s="97" t="str">
        <f>首期!I2</f>
        <v>青岛锦瑞麟服装有限公司</v>
      </c>
      <c r="L2" s="97"/>
      <c r="M2" s="97"/>
      <c r="N2" s="97"/>
      <c r="O2" s="97"/>
    </row>
    <row r="3" ht="17.45" customHeight="1" spans="1:15">
      <c r="A3" s="99" t="s">
        <v>149</v>
      </c>
      <c r="B3" s="99"/>
      <c r="C3" s="99" t="s">
        <v>150</v>
      </c>
      <c r="D3" s="99"/>
      <c r="E3" s="99"/>
      <c r="F3" s="99"/>
      <c r="G3" s="99"/>
      <c r="H3" s="100"/>
      <c r="I3" s="95"/>
      <c r="J3" s="99" t="s">
        <v>151</v>
      </c>
      <c r="K3" s="99"/>
      <c r="L3" s="99"/>
      <c r="M3" s="99"/>
      <c r="N3" s="99"/>
      <c r="O3" s="99"/>
    </row>
    <row r="4" ht="17.45" customHeight="1" spans="1:15">
      <c r="A4" s="99"/>
      <c r="B4" s="101" t="s">
        <v>152</v>
      </c>
      <c r="C4" s="101" t="s">
        <v>153</v>
      </c>
      <c r="D4" s="101" t="s">
        <v>154</v>
      </c>
      <c r="E4" s="102" t="s">
        <v>155</v>
      </c>
      <c r="F4" s="101" t="s">
        <v>156</v>
      </c>
      <c r="G4" s="101" t="s">
        <v>157</v>
      </c>
      <c r="H4" s="103" t="s">
        <v>158</v>
      </c>
      <c r="I4" s="95"/>
      <c r="J4" s="128" t="s">
        <v>115</v>
      </c>
      <c r="K4" s="129"/>
      <c r="L4" s="328"/>
      <c r="M4" s="329"/>
      <c r="N4" s="99"/>
      <c r="O4" s="99"/>
    </row>
    <row r="5" ht="21" customHeight="1" spans="1:15">
      <c r="A5" s="99"/>
      <c r="B5" s="104" t="s">
        <v>107</v>
      </c>
      <c r="C5" s="104" t="s">
        <v>108</v>
      </c>
      <c r="D5" s="104" t="s">
        <v>109</v>
      </c>
      <c r="E5" s="105" t="s">
        <v>110</v>
      </c>
      <c r="F5" s="104" t="s">
        <v>111</v>
      </c>
      <c r="G5" s="104" t="s">
        <v>112</v>
      </c>
      <c r="H5" s="106" t="s">
        <v>113</v>
      </c>
      <c r="I5" s="95"/>
      <c r="J5" s="218" t="s">
        <v>159</v>
      </c>
      <c r="K5" s="99"/>
      <c r="L5" s="220"/>
      <c r="M5" s="99"/>
      <c r="N5" s="330"/>
      <c r="O5" s="330"/>
    </row>
    <row r="6" ht="19" customHeight="1" spans="1:15">
      <c r="A6" s="107" t="s">
        <v>160</v>
      </c>
      <c r="B6" s="108">
        <f t="shared" ref="B6:B8" si="0">C6-1</f>
        <v>109</v>
      </c>
      <c r="C6" s="101">
        <f t="shared" ref="C6:C8" si="1">D6-1</f>
        <v>110</v>
      </c>
      <c r="D6" s="101">
        <f t="shared" ref="D6:D8" si="2">E6-2</f>
        <v>111</v>
      </c>
      <c r="E6" s="109">
        <v>113</v>
      </c>
      <c r="F6" s="101">
        <f t="shared" ref="F6:F8" si="3">E6+2</f>
        <v>115</v>
      </c>
      <c r="G6" s="101">
        <f t="shared" ref="G6:G8" si="4">F6+2</f>
        <v>117</v>
      </c>
      <c r="H6" s="103">
        <f t="shared" ref="H6:H8" si="5">G6+1</f>
        <v>118</v>
      </c>
      <c r="I6" s="95"/>
      <c r="J6" s="133" t="s">
        <v>161</v>
      </c>
      <c r="K6" s="133"/>
      <c r="L6" s="133"/>
      <c r="M6" s="133"/>
      <c r="N6" s="133"/>
      <c r="O6" s="133"/>
    </row>
    <row r="7" ht="19" customHeight="1" spans="1:15">
      <c r="A7" s="110" t="s">
        <v>162</v>
      </c>
      <c r="B7" s="111">
        <f t="shared" si="0"/>
        <v>114</v>
      </c>
      <c r="C7" s="112">
        <f t="shared" si="1"/>
        <v>115</v>
      </c>
      <c r="D7" s="112">
        <f t="shared" si="2"/>
        <v>116</v>
      </c>
      <c r="E7" s="113">
        <v>118</v>
      </c>
      <c r="F7" s="112">
        <f t="shared" si="3"/>
        <v>120</v>
      </c>
      <c r="G7" s="112">
        <f t="shared" si="4"/>
        <v>122</v>
      </c>
      <c r="H7" s="114">
        <f t="shared" si="5"/>
        <v>123</v>
      </c>
      <c r="I7" s="95"/>
      <c r="J7" s="133" t="s">
        <v>163</v>
      </c>
      <c r="K7" s="133"/>
      <c r="L7" s="133"/>
      <c r="M7" s="133"/>
      <c r="N7" s="133"/>
      <c r="O7" s="133"/>
    </row>
    <row r="8" ht="19" customHeight="1" spans="1:15">
      <c r="A8" s="110" t="s">
        <v>164</v>
      </c>
      <c r="B8" s="111">
        <f t="shared" si="0"/>
        <v>92.5</v>
      </c>
      <c r="C8" s="112">
        <f t="shared" si="1"/>
        <v>93.5</v>
      </c>
      <c r="D8" s="112">
        <f t="shared" si="2"/>
        <v>94.5</v>
      </c>
      <c r="E8" s="113">
        <v>96.5</v>
      </c>
      <c r="F8" s="112">
        <f t="shared" si="3"/>
        <v>98.5</v>
      </c>
      <c r="G8" s="112">
        <f t="shared" si="4"/>
        <v>100.5</v>
      </c>
      <c r="H8" s="114">
        <f t="shared" si="5"/>
        <v>101.5</v>
      </c>
      <c r="I8" s="95"/>
      <c r="J8" s="133" t="s">
        <v>161</v>
      </c>
      <c r="K8" s="133"/>
      <c r="L8" s="133"/>
      <c r="M8" s="133"/>
      <c r="N8" s="133"/>
      <c r="O8" s="133"/>
    </row>
    <row r="9" ht="19" customHeight="1" spans="1:15">
      <c r="A9" s="110" t="s">
        <v>165</v>
      </c>
      <c r="B9" s="111">
        <f>C9-4</f>
        <v>114</v>
      </c>
      <c r="C9" s="112">
        <f>D9-4</f>
        <v>118</v>
      </c>
      <c r="D9" s="112">
        <f>E9-4</f>
        <v>122</v>
      </c>
      <c r="E9" s="113">
        <v>126</v>
      </c>
      <c r="F9" s="112">
        <f>E9+4</f>
        <v>130</v>
      </c>
      <c r="G9" s="112">
        <f>F9+4</f>
        <v>134</v>
      </c>
      <c r="H9" s="114">
        <f>G9+6</f>
        <v>140</v>
      </c>
      <c r="I9" s="95"/>
      <c r="J9" s="133" t="s">
        <v>166</v>
      </c>
      <c r="K9" s="133"/>
      <c r="L9" s="133"/>
      <c r="M9" s="133"/>
      <c r="N9" s="133"/>
      <c r="O9" s="133"/>
    </row>
    <row r="10" ht="19" customHeight="1" spans="1:15">
      <c r="A10" s="110" t="s">
        <v>167</v>
      </c>
      <c r="B10" s="111">
        <f>C10-4</f>
        <v>126</v>
      </c>
      <c r="C10" s="112">
        <f>D10-4</f>
        <v>130</v>
      </c>
      <c r="D10" s="112">
        <f>E10-4</f>
        <v>134</v>
      </c>
      <c r="E10" s="113">
        <v>138</v>
      </c>
      <c r="F10" s="112">
        <f>E10+4</f>
        <v>142</v>
      </c>
      <c r="G10" s="112">
        <f>F10+5</f>
        <v>147</v>
      </c>
      <c r="H10" s="114">
        <f>G10+6</f>
        <v>153</v>
      </c>
      <c r="I10" s="95"/>
      <c r="J10" s="133" t="s">
        <v>166</v>
      </c>
      <c r="K10" s="133"/>
      <c r="L10" s="133"/>
      <c r="M10" s="133"/>
      <c r="N10" s="133"/>
      <c r="O10" s="133"/>
    </row>
    <row r="11" ht="19" customHeight="1" spans="1:15">
      <c r="A11" s="115" t="s">
        <v>168</v>
      </c>
      <c r="B11" s="116">
        <f>C11</f>
        <v>6.5</v>
      </c>
      <c r="C11" s="112">
        <f>D11</f>
        <v>6.5</v>
      </c>
      <c r="D11" s="112">
        <f>E11</f>
        <v>6.5</v>
      </c>
      <c r="E11" s="113">
        <v>6.5</v>
      </c>
      <c r="F11" s="112">
        <f t="shared" ref="F11:H11" si="6">E11</f>
        <v>6.5</v>
      </c>
      <c r="G11" s="112">
        <f t="shared" si="6"/>
        <v>6.5</v>
      </c>
      <c r="H11" s="114">
        <f t="shared" si="6"/>
        <v>6.5</v>
      </c>
      <c r="I11" s="95"/>
      <c r="J11" s="133" t="s">
        <v>161</v>
      </c>
      <c r="K11" s="133"/>
      <c r="L11" s="133"/>
      <c r="M11" s="133"/>
      <c r="N11" s="133"/>
      <c r="O11" s="133"/>
    </row>
    <row r="12" ht="19" customHeight="1" spans="1:15">
      <c r="A12" s="115" t="s">
        <v>169</v>
      </c>
      <c r="B12" s="116">
        <f>C12-1.2</f>
        <v>47.4</v>
      </c>
      <c r="C12" s="112">
        <f>D12-1.2</f>
        <v>48.6</v>
      </c>
      <c r="D12" s="112">
        <f>E12-1.2</f>
        <v>49.8</v>
      </c>
      <c r="E12" s="113">
        <v>51</v>
      </c>
      <c r="F12" s="112">
        <f>E12+1.2</f>
        <v>52.2</v>
      </c>
      <c r="G12" s="112">
        <f>F12+1.2</f>
        <v>53.4</v>
      </c>
      <c r="H12" s="114">
        <f>G12+1.4</f>
        <v>54.8</v>
      </c>
      <c r="I12" s="95"/>
      <c r="J12" s="133" t="s">
        <v>166</v>
      </c>
      <c r="K12" s="133"/>
      <c r="L12" s="133"/>
      <c r="M12" s="133"/>
      <c r="N12" s="133"/>
      <c r="O12" s="133"/>
    </row>
    <row r="13" ht="19" customHeight="1" spans="1:15">
      <c r="A13" s="115" t="s">
        <v>170</v>
      </c>
      <c r="B13" s="111">
        <f>C13-0.6</f>
        <v>62.6</v>
      </c>
      <c r="C13" s="112">
        <f>D13-0.6</f>
        <v>63.2</v>
      </c>
      <c r="D13" s="112">
        <f>E13-1.2</f>
        <v>63.8</v>
      </c>
      <c r="E13" s="113">
        <v>65</v>
      </c>
      <c r="F13" s="112">
        <f>E13+1.2</f>
        <v>66.2</v>
      </c>
      <c r="G13" s="112">
        <f>F13+1.2</f>
        <v>67.4</v>
      </c>
      <c r="H13" s="114">
        <f>G13+0.6</f>
        <v>68</v>
      </c>
      <c r="I13" s="95"/>
      <c r="J13" s="133" t="s">
        <v>161</v>
      </c>
      <c r="K13" s="133"/>
      <c r="L13" s="133"/>
      <c r="M13" s="133"/>
      <c r="N13" s="133"/>
      <c r="O13" s="133"/>
    </row>
    <row r="14" ht="19" customHeight="1" spans="1:15">
      <c r="A14" s="115" t="s">
        <v>171</v>
      </c>
      <c r="B14" s="116">
        <f>C14-0.8</f>
        <v>21.6</v>
      </c>
      <c r="C14" s="112">
        <f>D14-0.8</f>
        <v>22.4</v>
      </c>
      <c r="D14" s="112">
        <f>E14-0.8</f>
        <v>23.2</v>
      </c>
      <c r="E14" s="113">
        <v>24</v>
      </c>
      <c r="F14" s="112">
        <f>E14+0.8</f>
        <v>24.8</v>
      </c>
      <c r="G14" s="112">
        <f>F14+0.8</f>
        <v>25.6</v>
      </c>
      <c r="H14" s="114">
        <f>G14+1.3</f>
        <v>26.9</v>
      </c>
      <c r="I14" s="95"/>
      <c r="J14" s="133" t="s">
        <v>161</v>
      </c>
      <c r="K14" s="133"/>
      <c r="L14" s="133"/>
      <c r="M14" s="133"/>
      <c r="N14" s="133"/>
      <c r="O14" s="133"/>
    </row>
    <row r="15" ht="19" customHeight="1" spans="1:15">
      <c r="A15" s="115" t="s">
        <v>172</v>
      </c>
      <c r="B15" s="116">
        <f>C15-0.7</f>
        <v>18.9</v>
      </c>
      <c r="C15" s="112">
        <f>D15-0.7</f>
        <v>19.6</v>
      </c>
      <c r="D15" s="112">
        <f>E15-0.7</f>
        <v>20.3</v>
      </c>
      <c r="E15" s="113">
        <v>21</v>
      </c>
      <c r="F15" s="112">
        <f>E15+0.7</f>
        <v>21.7</v>
      </c>
      <c r="G15" s="112">
        <f>F15+0.7</f>
        <v>22.4</v>
      </c>
      <c r="H15" s="114">
        <f>G15+1</f>
        <v>23.4</v>
      </c>
      <c r="I15" s="95"/>
      <c r="J15" s="133" t="s">
        <v>161</v>
      </c>
      <c r="K15" s="133"/>
      <c r="L15" s="133"/>
      <c r="M15" s="133"/>
      <c r="N15" s="133"/>
      <c r="O15" s="133"/>
    </row>
    <row r="16" ht="19" customHeight="1" spans="1:15">
      <c r="A16" s="115" t="s">
        <v>173</v>
      </c>
      <c r="B16" s="116">
        <f t="shared" ref="B16:B22" si="7">C16-0.5</f>
        <v>14.5</v>
      </c>
      <c r="C16" s="112">
        <f t="shared" ref="C16:C22" si="8">D16-0.5</f>
        <v>15</v>
      </c>
      <c r="D16" s="112">
        <f t="shared" ref="D16:D22" si="9">E16-0.5</f>
        <v>15.5</v>
      </c>
      <c r="E16" s="113">
        <v>16</v>
      </c>
      <c r="F16" s="112">
        <f t="shared" ref="F16:F22" si="10">E16+0.5</f>
        <v>16.5</v>
      </c>
      <c r="G16" s="112">
        <f t="shared" ref="G16:G22" si="11">F16+0.5</f>
        <v>17</v>
      </c>
      <c r="H16" s="114">
        <f>G16+0.7</f>
        <v>17.7</v>
      </c>
      <c r="I16" s="95"/>
      <c r="J16" s="133" t="s">
        <v>163</v>
      </c>
      <c r="K16" s="133"/>
      <c r="L16" s="133"/>
      <c r="M16" s="133"/>
      <c r="N16" s="133"/>
      <c r="O16" s="133"/>
    </row>
    <row r="17" ht="19" customHeight="1" spans="1:15">
      <c r="A17" s="117" t="s">
        <v>174</v>
      </c>
      <c r="B17" s="118">
        <f>C17</f>
        <v>2</v>
      </c>
      <c r="C17" s="119">
        <f>D17</f>
        <v>2</v>
      </c>
      <c r="D17" s="119">
        <f>E17</f>
        <v>2</v>
      </c>
      <c r="E17" s="327">
        <v>2</v>
      </c>
      <c r="F17" s="119">
        <f t="shared" ref="F17:H17" si="12">E17</f>
        <v>2</v>
      </c>
      <c r="G17" s="119">
        <f t="shared" si="12"/>
        <v>2</v>
      </c>
      <c r="H17" s="114">
        <f t="shared" si="12"/>
        <v>2</v>
      </c>
      <c r="I17" s="95"/>
      <c r="J17" s="133" t="s">
        <v>161</v>
      </c>
      <c r="K17" s="133"/>
      <c r="L17" s="133"/>
      <c r="M17" s="133"/>
      <c r="N17" s="133"/>
      <c r="O17" s="133"/>
    </row>
    <row r="18" s="95" customFormat="1" ht="19" customHeight="1" spans="1:15">
      <c r="A18" s="117" t="s">
        <v>175</v>
      </c>
      <c r="B18" s="118">
        <f t="shared" si="7"/>
        <v>8.5</v>
      </c>
      <c r="C18" s="119">
        <f t="shared" si="8"/>
        <v>9</v>
      </c>
      <c r="D18" s="119">
        <f t="shared" si="9"/>
        <v>9.5</v>
      </c>
      <c r="E18" s="120">
        <v>10</v>
      </c>
      <c r="F18" s="119">
        <f t="shared" si="10"/>
        <v>10.5</v>
      </c>
      <c r="G18" s="119">
        <f t="shared" si="11"/>
        <v>11</v>
      </c>
      <c r="H18" s="114">
        <f>G18+0.7</f>
        <v>11.7</v>
      </c>
      <c r="J18" s="331">
        <v>0</v>
      </c>
      <c r="K18" s="331"/>
      <c r="L18" s="331"/>
      <c r="M18" s="331"/>
      <c r="N18" s="331"/>
      <c r="O18" s="331"/>
    </row>
    <row r="19" ht="19" customHeight="1" spans="1:15">
      <c r="A19" s="115" t="s">
        <v>176</v>
      </c>
      <c r="B19" s="116">
        <f>C19-1</f>
        <v>62</v>
      </c>
      <c r="C19" s="112">
        <f>D19-1</f>
        <v>63</v>
      </c>
      <c r="D19" s="112">
        <f>E19-1</f>
        <v>64</v>
      </c>
      <c r="E19" s="113">
        <v>65</v>
      </c>
      <c r="F19" s="112">
        <f>E19+1</f>
        <v>66</v>
      </c>
      <c r="G19" s="112">
        <f>F19+1</f>
        <v>67</v>
      </c>
      <c r="H19" s="114">
        <f>G19+1.5</f>
        <v>68.5</v>
      </c>
      <c r="I19" s="95"/>
      <c r="J19" s="133" t="s">
        <v>163</v>
      </c>
      <c r="K19" s="331"/>
      <c r="L19" s="131"/>
      <c r="M19" s="131"/>
      <c r="N19" s="131"/>
      <c r="O19" s="131"/>
    </row>
    <row r="20" ht="19" customHeight="1" spans="1:15">
      <c r="A20" s="115" t="s">
        <v>177</v>
      </c>
      <c r="B20" s="116">
        <f>C20</f>
        <v>13</v>
      </c>
      <c r="C20" s="112">
        <f t="shared" ref="C20:C26" si="13">D20</f>
        <v>13</v>
      </c>
      <c r="D20" s="112">
        <f>E20</f>
        <v>13</v>
      </c>
      <c r="E20" s="113">
        <v>13</v>
      </c>
      <c r="F20" s="112">
        <f t="shared" ref="F20:H20" si="14">E20</f>
        <v>13</v>
      </c>
      <c r="G20" s="112">
        <f t="shared" si="14"/>
        <v>13</v>
      </c>
      <c r="H20" s="114">
        <f t="shared" si="14"/>
        <v>13</v>
      </c>
      <c r="J20" s="331">
        <v>0</v>
      </c>
      <c r="K20" s="131"/>
      <c r="L20" s="131"/>
      <c r="M20" s="131"/>
      <c r="N20" s="131"/>
      <c r="O20" s="131"/>
    </row>
    <row r="21" ht="19" customHeight="1" spans="1:15">
      <c r="A21" s="115" t="s">
        <v>178</v>
      </c>
      <c r="B21" s="116">
        <f t="shared" si="7"/>
        <v>36.5</v>
      </c>
      <c r="C21" s="112">
        <f t="shared" si="8"/>
        <v>37</v>
      </c>
      <c r="D21" s="112">
        <f t="shared" si="9"/>
        <v>37.5</v>
      </c>
      <c r="E21" s="113">
        <v>38</v>
      </c>
      <c r="F21" s="112">
        <f t="shared" si="10"/>
        <v>38.5</v>
      </c>
      <c r="G21" s="112">
        <f t="shared" si="11"/>
        <v>39</v>
      </c>
      <c r="H21" s="114">
        <f>G21+0.5</f>
        <v>39.5</v>
      </c>
      <c r="J21" s="331">
        <v>-0.5</v>
      </c>
      <c r="K21" s="131"/>
      <c r="L21" s="131"/>
      <c r="M21" s="131"/>
      <c r="N21" s="131"/>
      <c r="O21" s="131"/>
    </row>
    <row r="22" ht="19" customHeight="1" spans="1:15">
      <c r="A22" s="115" t="s">
        <v>179</v>
      </c>
      <c r="B22" s="116">
        <f t="shared" si="7"/>
        <v>30.5</v>
      </c>
      <c r="C22" s="112">
        <f t="shared" si="8"/>
        <v>31</v>
      </c>
      <c r="D22" s="112">
        <f t="shared" si="9"/>
        <v>31.5</v>
      </c>
      <c r="E22" s="113">
        <v>32</v>
      </c>
      <c r="F22" s="112">
        <f t="shared" si="10"/>
        <v>32.5</v>
      </c>
      <c r="G22" s="112">
        <f t="shared" si="11"/>
        <v>33</v>
      </c>
      <c r="H22" s="114">
        <f>G22+0.75</f>
        <v>33.75</v>
      </c>
      <c r="J22" s="133" t="s">
        <v>163</v>
      </c>
      <c r="K22" s="131"/>
      <c r="L22" s="131"/>
      <c r="M22" s="131"/>
      <c r="N22" s="131"/>
      <c r="O22" s="131"/>
    </row>
    <row r="23" ht="19" customHeight="1" spans="1:15">
      <c r="A23" s="115" t="s">
        <v>180</v>
      </c>
      <c r="B23" s="116">
        <f>C23-1</f>
        <v>19</v>
      </c>
      <c r="C23" s="112">
        <f t="shared" si="13"/>
        <v>20</v>
      </c>
      <c r="D23" s="112">
        <f>E23-1</f>
        <v>20</v>
      </c>
      <c r="E23" s="113">
        <v>21</v>
      </c>
      <c r="F23" s="112">
        <f t="shared" ref="F23:F26" si="15">E23</f>
        <v>21</v>
      </c>
      <c r="G23" s="112">
        <f>F23+1.5</f>
        <v>22.5</v>
      </c>
      <c r="H23" s="114">
        <f t="shared" ref="H23:H26" si="16">G23</f>
        <v>22.5</v>
      </c>
      <c r="J23" s="331">
        <v>0</v>
      </c>
      <c r="K23" s="131"/>
      <c r="L23" s="131"/>
      <c r="M23" s="131"/>
      <c r="N23" s="131"/>
      <c r="O23" s="131"/>
    </row>
    <row r="24" ht="19" customHeight="1" spans="1:15">
      <c r="A24" s="115" t="s">
        <v>181</v>
      </c>
      <c r="B24" s="121"/>
      <c r="C24" s="112">
        <f t="shared" si="13"/>
        <v>-0.5</v>
      </c>
      <c r="D24" s="122">
        <f>E24-0.5</f>
        <v>-0.5</v>
      </c>
      <c r="E24" s="113"/>
      <c r="F24" s="122">
        <f t="shared" si="15"/>
        <v>0</v>
      </c>
      <c r="G24" s="122">
        <f>F24+1</f>
        <v>1</v>
      </c>
      <c r="H24" s="123">
        <f t="shared" si="16"/>
        <v>1</v>
      </c>
      <c r="J24" s="133" t="s">
        <v>163</v>
      </c>
      <c r="K24" s="131"/>
      <c r="L24" s="131"/>
      <c r="M24" s="131"/>
      <c r="N24" s="131"/>
      <c r="O24" s="131"/>
    </row>
    <row r="25" customHeight="1" spans="1:15">
      <c r="A25" s="115" t="s">
        <v>182</v>
      </c>
      <c r="B25" s="121"/>
      <c r="C25" s="112">
        <f t="shared" si="13"/>
        <v>17.5</v>
      </c>
      <c r="D25" s="122">
        <f>E25-0.5</f>
        <v>17.5</v>
      </c>
      <c r="E25" s="113">
        <v>18</v>
      </c>
      <c r="F25" s="122">
        <f t="shared" si="15"/>
        <v>18</v>
      </c>
      <c r="G25" s="122">
        <f>F25+1</f>
        <v>19</v>
      </c>
      <c r="H25" s="123">
        <f t="shared" si="16"/>
        <v>19</v>
      </c>
      <c r="J25" s="331">
        <v>0</v>
      </c>
      <c r="K25" s="332"/>
      <c r="L25" s="99"/>
      <c r="M25" s="99"/>
      <c r="N25" s="99"/>
      <c r="O25" s="99"/>
    </row>
    <row r="26" customHeight="1" spans="1:15">
      <c r="A26" s="115" t="s">
        <v>183</v>
      </c>
      <c r="B26" s="116">
        <f>C26-1</f>
        <v>17</v>
      </c>
      <c r="C26" s="112">
        <f t="shared" si="13"/>
        <v>18</v>
      </c>
      <c r="D26" s="112">
        <f>E26</f>
        <v>18</v>
      </c>
      <c r="E26" s="113">
        <v>18</v>
      </c>
      <c r="F26" s="112">
        <f t="shared" si="15"/>
        <v>18</v>
      </c>
      <c r="G26" s="112">
        <f>F26+1.5</f>
        <v>19.5</v>
      </c>
      <c r="H26" s="114">
        <f t="shared" si="16"/>
        <v>19.5</v>
      </c>
      <c r="J26" s="331">
        <v>0</v>
      </c>
      <c r="K26" s="131"/>
      <c r="L26" s="131"/>
      <c r="M26" s="131"/>
      <c r="N26" s="131"/>
      <c r="O26" s="131"/>
    </row>
    <row r="27" customHeight="1" spans="1:15">
      <c r="A27" s="124" t="s">
        <v>184</v>
      </c>
      <c r="B27" s="121">
        <v>308</v>
      </c>
      <c r="C27" s="125">
        <v>320</v>
      </c>
      <c r="D27" s="125">
        <v>332</v>
      </c>
      <c r="E27" s="113">
        <v>348</v>
      </c>
      <c r="F27" s="125">
        <v>364</v>
      </c>
      <c r="G27" s="125">
        <v>380</v>
      </c>
      <c r="H27" s="126">
        <v>398</v>
      </c>
      <c r="J27" s="331">
        <v>0</v>
      </c>
      <c r="K27" s="131"/>
      <c r="L27" s="131"/>
      <c r="M27" s="131"/>
      <c r="N27" s="131"/>
      <c r="O27" s="131"/>
    </row>
    <row r="28" customHeight="1" spans="1:15">
      <c r="A28" s="124" t="s">
        <v>184</v>
      </c>
      <c r="B28" s="121">
        <f t="shared" ref="B28:H28" si="17">B27-5</f>
        <v>303</v>
      </c>
      <c r="C28" s="125">
        <f t="shared" si="17"/>
        <v>315</v>
      </c>
      <c r="D28" s="125">
        <f t="shared" si="17"/>
        <v>327</v>
      </c>
      <c r="E28" s="125">
        <f t="shared" si="17"/>
        <v>343</v>
      </c>
      <c r="F28" s="125">
        <f t="shared" si="17"/>
        <v>359</v>
      </c>
      <c r="G28" s="125">
        <f t="shared" si="17"/>
        <v>375</v>
      </c>
      <c r="H28" s="126">
        <f t="shared" si="17"/>
        <v>393</v>
      </c>
      <c r="J28" s="331">
        <v>0</v>
      </c>
      <c r="K28" s="131"/>
      <c r="L28" s="131"/>
      <c r="M28" s="131"/>
      <c r="N28" s="131"/>
      <c r="O28" s="131"/>
    </row>
    <row r="29" customHeight="1" spans="10:15">
      <c r="J29" s="134" t="s">
        <v>185</v>
      </c>
      <c r="K29" s="135">
        <v>45531</v>
      </c>
      <c r="L29" s="96" t="s">
        <v>186</v>
      </c>
      <c r="M29" s="96" t="s">
        <v>143</v>
      </c>
      <c r="N29" s="96" t="s">
        <v>187</v>
      </c>
      <c r="O29" s="96">
        <v>0</v>
      </c>
    </row>
  </sheetData>
  <mergeCells count="9">
    <mergeCell ref="A1:O1"/>
    <mergeCell ref="C2:D2"/>
    <mergeCell ref="F2:H2"/>
    <mergeCell ref="K2:O2"/>
    <mergeCell ref="C3:H3"/>
    <mergeCell ref="J3:O3"/>
    <mergeCell ref="L4:M4"/>
    <mergeCell ref="A3:A5"/>
    <mergeCell ref="I2:I19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E20" sqref="E20:H20"/>
    </sheetView>
  </sheetViews>
  <sheetFormatPr defaultColWidth="10" defaultRowHeight="16.5" customHeight="1"/>
  <cols>
    <col min="1" max="1" width="13.375" style="136" customWidth="1"/>
    <col min="2" max="3" width="12.875" style="136" customWidth="1"/>
    <col min="4" max="5" width="10" style="136"/>
    <col min="6" max="7" width="17.8333333333333" style="136" customWidth="1"/>
    <col min="8" max="8" width="10" style="136"/>
    <col min="9" max="11" width="12.0833333333333" style="136" customWidth="1"/>
    <col min="12" max="16384" width="10" style="136"/>
  </cols>
  <sheetData>
    <row r="1" ht="22.5" customHeight="1" spans="1:11">
      <c r="A1" s="237" t="s">
        <v>188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</row>
    <row r="2" ht="17.25" customHeight="1" spans="1:11">
      <c r="A2" s="238" t="s">
        <v>51</v>
      </c>
      <c r="B2" s="239" t="str">
        <f>首期!B2</f>
        <v>探路者成人</v>
      </c>
      <c r="C2" s="239"/>
      <c r="D2" s="240" t="s">
        <v>53</v>
      </c>
      <c r="E2" s="240"/>
      <c r="F2" s="239" t="str">
        <f>首期!F2</f>
        <v>青岛锦瑞麟服装有限公司</v>
      </c>
      <c r="G2" s="239"/>
      <c r="H2" s="241" t="s">
        <v>55</v>
      </c>
      <c r="I2" s="307" t="str">
        <f>首期!I2</f>
        <v>青岛锦瑞麟服装有限公司</v>
      </c>
      <c r="J2" s="307"/>
      <c r="K2" s="308"/>
    </row>
    <row r="3" customHeight="1" spans="1:11">
      <c r="A3" s="242" t="s">
        <v>56</v>
      </c>
      <c r="B3" s="243"/>
      <c r="C3" s="244"/>
      <c r="D3" s="245" t="s">
        <v>57</v>
      </c>
      <c r="E3" s="246"/>
      <c r="F3" s="246"/>
      <c r="G3" s="247"/>
      <c r="H3" s="245" t="s">
        <v>58</v>
      </c>
      <c r="I3" s="246"/>
      <c r="J3" s="246"/>
      <c r="K3" s="247"/>
    </row>
    <row r="4" customHeight="1" spans="1:11">
      <c r="A4" s="248" t="s">
        <v>59</v>
      </c>
      <c r="B4" s="150" t="str">
        <f>首期!B4</f>
        <v>TADDBM90898</v>
      </c>
      <c r="C4" s="249"/>
      <c r="D4" s="248" t="s">
        <v>61</v>
      </c>
      <c r="E4" s="250"/>
      <c r="F4" s="251">
        <f>首期!F4</f>
        <v>45583</v>
      </c>
      <c r="G4" s="252"/>
      <c r="H4" s="248" t="s">
        <v>189</v>
      </c>
      <c r="I4" s="250"/>
      <c r="J4" s="274" t="s">
        <v>63</v>
      </c>
      <c r="K4" s="309" t="s">
        <v>64</v>
      </c>
    </row>
    <row r="5" customHeight="1" spans="1:11">
      <c r="A5" s="253" t="s">
        <v>65</v>
      </c>
      <c r="B5" s="150" t="str">
        <f>首期!B5</f>
        <v>长款羽绒服</v>
      </c>
      <c r="C5" s="249"/>
      <c r="D5" s="248" t="s">
        <v>190</v>
      </c>
      <c r="E5" s="250"/>
      <c r="F5" s="254"/>
      <c r="G5" s="249"/>
      <c r="H5" s="248" t="s">
        <v>191</v>
      </c>
      <c r="I5" s="250"/>
      <c r="J5" s="274" t="s">
        <v>63</v>
      </c>
      <c r="K5" s="309" t="s">
        <v>64</v>
      </c>
    </row>
    <row r="6" customHeight="1" spans="1:11">
      <c r="A6" s="248" t="s">
        <v>69</v>
      </c>
      <c r="B6" s="150">
        <f>首期!B6</f>
        <v>2</v>
      </c>
      <c r="C6" s="249">
        <f>首期!C6</f>
        <v>7</v>
      </c>
      <c r="D6" s="248" t="s">
        <v>192</v>
      </c>
      <c r="E6" s="250"/>
      <c r="F6" s="255"/>
      <c r="G6" s="249"/>
      <c r="H6" s="256" t="s">
        <v>193</v>
      </c>
      <c r="I6" s="289"/>
      <c r="J6" s="289"/>
      <c r="K6" s="310"/>
    </row>
    <row r="7" customHeight="1" spans="1:11">
      <c r="A7" s="248" t="s">
        <v>72</v>
      </c>
      <c r="B7" s="257">
        <f>首期!B7</f>
        <v>700</v>
      </c>
      <c r="C7" s="258"/>
      <c r="D7" s="248" t="s">
        <v>194</v>
      </c>
      <c r="E7" s="250"/>
      <c r="F7" s="254"/>
      <c r="G7" s="249"/>
      <c r="H7" s="259"/>
      <c r="I7" s="274"/>
      <c r="J7" s="274"/>
      <c r="K7" s="309"/>
    </row>
    <row r="8" ht="36" customHeight="1" spans="1:11">
      <c r="A8" s="260" t="s">
        <v>75</v>
      </c>
      <c r="B8" s="261" t="str">
        <f>首期!B8</f>
        <v>CGDD24080800004/CGDD24081200001</v>
      </c>
      <c r="C8" s="262"/>
      <c r="D8" s="263" t="s">
        <v>77</v>
      </c>
      <c r="E8" s="264"/>
      <c r="F8" s="265">
        <f>首期!F8</f>
        <v>45564</v>
      </c>
      <c r="G8" s="266"/>
      <c r="H8" s="263"/>
      <c r="I8" s="264"/>
      <c r="J8" s="264"/>
      <c r="K8" s="311"/>
    </row>
    <row r="9" customHeight="1" spans="1:11">
      <c r="A9" s="267" t="s">
        <v>195</v>
      </c>
      <c r="B9" s="267"/>
      <c r="C9" s="267"/>
      <c r="D9" s="267"/>
      <c r="E9" s="267"/>
      <c r="F9" s="267"/>
      <c r="G9" s="267"/>
      <c r="H9" s="267"/>
      <c r="I9" s="267"/>
      <c r="J9" s="267"/>
      <c r="K9" s="267"/>
    </row>
    <row r="10" customHeight="1" spans="1:11">
      <c r="A10" s="268" t="s">
        <v>81</v>
      </c>
      <c r="B10" s="269" t="s">
        <v>82</v>
      </c>
      <c r="C10" s="270" t="s">
        <v>83</v>
      </c>
      <c r="D10" s="271"/>
      <c r="E10" s="272" t="s">
        <v>86</v>
      </c>
      <c r="F10" s="269" t="s">
        <v>82</v>
      </c>
      <c r="G10" s="270" t="s">
        <v>83</v>
      </c>
      <c r="H10" s="269"/>
      <c r="I10" s="272" t="s">
        <v>84</v>
      </c>
      <c r="J10" s="269" t="s">
        <v>82</v>
      </c>
      <c r="K10" s="312" t="s">
        <v>83</v>
      </c>
    </row>
    <row r="11" customHeight="1" spans="1:11">
      <c r="A11" s="253" t="s">
        <v>87</v>
      </c>
      <c r="B11" s="273" t="s">
        <v>82</v>
      </c>
      <c r="C11" s="274" t="s">
        <v>83</v>
      </c>
      <c r="D11" s="275"/>
      <c r="E11" s="276" t="s">
        <v>89</v>
      </c>
      <c r="F11" s="273" t="s">
        <v>82</v>
      </c>
      <c r="G11" s="274" t="s">
        <v>83</v>
      </c>
      <c r="H11" s="273"/>
      <c r="I11" s="276" t="s">
        <v>94</v>
      </c>
      <c r="J11" s="273" t="s">
        <v>82</v>
      </c>
      <c r="K11" s="309" t="s">
        <v>83</v>
      </c>
    </row>
    <row r="12" customHeight="1" spans="1:11">
      <c r="A12" s="263" t="s">
        <v>124</v>
      </c>
      <c r="B12" s="264"/>
      <c r="C12" s="264"/>
      <c r="D12" s="264"/>
      <c r="E12" s="264"/>
      <c r="F12" s="264"/>
      <c r="G12" s="264"/>
      <c r="H12" s="264"/>
      <c r="I12" s="264"/>
      <c r="J12" s="264"/>
      <c r="K12" s="311"/>
    </row>
    <row r="13" customHeight="1" spans="1:11">
      <c r="A13" s="277" t="s">
        <v>196</v>
      </c>
      <c r="B13" s="277"/>
      <c r="C13" s="277"/>
      <c r="D13" s="277"/>
      <c r="E13" s="277"/>
      <c r="F13" s="277"/>
      <c r="G13" s="277"/>
      <c r="H13" s="277"/>
      <c r="I13" s="277"/>
      <c r="J13" s="277"/>
      <c r="K13" s="277"/>
    </row>
    <row r="14" customHeight="1" spans="1:11">
      <c r="A14" s="278"/>
      <c r="B14" s="279"/>
      <c r="C14" s="279"/>
      <c r="D14" s="279"/>
      <c r="E14" s="279"/>
      <c r="F14" s="279"/>
      <c r="G14" s="279"/>
      <c r="H14" s="279"/>
      <c r="I14" s="279"/>
      <c r="J14" s="279"/>
      <c r="K14" s="313"/>
    </row>
    <row r="15" customHeight="1" spans="1:11">
      <c r="A15" s="173"/>
      <c r="B15" s="174"/>
      <c r="C15" s="174"/>
      <c r="D15" s="174"/>
      <c r="E15" s="174"/>
      <c r="F15" s="174"/>
      <c r="G15" s="174"/>
      <c r="H15" s="174"/>
      <c r="I15" s="174"/>
      <c r="J15" s="174"/>
      <c r="K15" s="202"/>
    </row>
    <row r="16" customHeight="1" spans="1:11">
      <c r="A16" s="280"/>
      <c r="B16" s="281"/>
      <c r="C16" s="281"/>
      <c r="D16" s="281"/>
      <c r="E16" s="281"/>
      <c r="F16" s="281"/>
      <c r="G16" s="281"/>
      <c r="H16" s="281"/>
      <c r="I16" s="281"/>
      <c r="J16" s="281"/>
      <c r="K16" s="314"/>
    </row>
    <row r="17" customHeight="1" spans="1:11">
      <c r="A17" s="277" t="s">
        <v>197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</row>
    <row r="18" customHeight="1" spans="1:11">
      <c r="A18" s="282"/>
      <c r="B18" s="283"/>
      <c r="C18" s="283"/>
      <c r="D18" s="283"/>
      <c r="E18" s="283"/>
      <c r="F18" s="283"/>
      <c r="G18" s="283"/>
      <c r="H18" s="283"/>
      <c r="I18" s="140"/>
      <c r="J18" s="140"/>
      <c r="K18" s="200"/>
    </row>
    <row r="19" customHeight="1" spans="1:11">
      <c r="A19" s="173"/>
      <c r="B19" s="174"/>
      <c r="C19" s="174"/>
      <c r="D19" s="284"/>
      <c r="E19" s="285"/>
      <c r="F19" s="174"/>
      <c r="G19" s="174"/>
      <c r="H19" s="284"/>
      <c r="I19" s="188"/>
      <c r="J19" s="315"/>
      <c r="K19" s="316"/>
    </row>
    <row r="20" customHeight="1" spans="1:11">
      <c r="A20" s="280"/>
      <c r="B20" s="281"/>
      <c r="C20" s="281"/>
      <c r="D20" s="281"/>
      <c r="E20" s="281"/>
      <c r="F20" s="281"/>
      <c r="G20" s="281"/>
      <c r="H20" s="281"/>
      <c r="I20" s="281"/>
      <c r="J20" s="281"/>
      <c r="K20" s="314"/>
    </row>
    <row r="21" customHeight="1" spans="1:11">
      <c r="A21" s="286" t="s">
        <v>121</v>
      </c>
      <c r="B21" s="286"/>
      <c r="C21" s="286"/>
      <c r="D21" s="286"/>
      <c r="E21" s="286"/>
      <c r="F21" s="286"/>
      <c r="G21" s="286"/>
      <c r="H21" s="286"/>
      <c r="I21" s="286"/>
      <c r="J21" s="286"/>
      <c r="K21" s="286"/>
    </row>
    <row r="22" customHeight="1" spans="1:11">
      <c r="A22" s="138" t="s">
        <v>122</v>
      </c>
      <c r="B22" s="140"/>
      <c r="C22" s="140"/>
      <c r="D22" s="140"/>
      <c r="E22" s="140"/>
      <c r="F22" s="140"/>
      <c r="G22" s="140"/>
      <c r="H22" s="140"/>
      <c r="I22" s="140"/>
      <c r="J22" s="140"/>
      <c r="K22" s="200"/>
    </row>
    <row r="23" customHeight="1" spans="1:11">
      <c r="A23" s="152" t="s">
        <v>123</v>
      </c>
      <c r="B23" s="148"/>
      <c r="C23" s="274" t="s">
        <v>63</v>
      </c>
      <c r="D23" s="274" t="s">
        <v>64</v>
      </c>
      <c r="E23" s="151"/>
      <c r="F23" s="151"/>
      <c r="G23" s="151"/>
      <c r="H23" s="151"/>
      <c r="I23" s="151"/>
      <c r="J23" s="151"/>
      <c r="K23" s="194"/>
    </row>
    <row r="24" customHeight="1" spans="1:11">
      <c r="A24" s="248" t="s">
        <v>198</v>
      </c>
      <c r="B24" s="274"/>
      <c r="C24" s="274"/>
      <c r="D24" s="274"/>
      <c r="E24" s="274"/>
      <c r="F24" s="274"/>
      <c r="G24" s="274"/>
      <c r="H24" s="274"/>
      <c r="I24" s="274"/>
      <c r="J24" s="274"/>
      <c r="K24" s="309"/>
    </row>
    <row r="25" customHeight="1" spans="1:11">
      <c r="A25" s="287"/>
      <c r="B25" s="288"/>
      <c r="C25" s="288"/>
      <c r="D25" s="288"/>
      <c r="E25" s="288"/>
      <c r="F25" s="288"/>
      <c r="G25" s="288"/>
      <c r="H25" s="288"/>
      <c r="I25" s="288"/>
      <c r="J25" s="288"/>
      <c r="K25" s="317"/>
    </row>
    <row r="26" customHeight="1" spans="1:11">
      <c r="A26" s="267" t="s">
        <v>135</v>
      </c>
      <c r="B26" s="267"/>
      <c r="C26" s="267"/>
      <c r="D26" s="267"/>
      <c r="E26" s="267"/>
      <c r="F26" s="267"/>
      <c r="G26" s="267"/>
      <c r="H26" s="267"/>
      <c r="I26" s="267"/>
      <c r="J26" s="267"/>
      <c r="K26" s="267"/>
    </row>
    <row r="27" customHeight="1" spans="1:11">
      <c r="A27" s="242" t="s">
        <v>136</v>
      </c>
      <c r="B27" s="270" t="s">
        <v>92</v>
      </c>
      <c r="C27" s="270" t="s">
        <v>93</v>
      </c>
      <c r="D27" s="270" t="s">
        <v>85</v>
      </c>
      <c r="E27" s="243" t="s">
        <v>137</v>
      </c>
      <c r="F27" s="270" t="s">
        <v>92</v>
      </c>
      <c r="G27" s="270" t="s">
        <v>93</v>
      </c>
      <c r="H27" s="270" t="s">
        <v>85</v>
      </c>
      <c r="I27" s="243" t="s">
        <v>138</v>
      </c>
      <c r="J27" s="270" t="s">
        <v>92</v>
      </c>
      <c r="K27" s="312" t="s">
        <v>93</v>
      </c>
    </row>
    <row r="28" customHeight="1" spans="1:11">
      <c r="A28" s="256" t="s">
        <v>84</v>
      </c>
      <c r="B28" s="274" t="s">
        <v>92</v>
      </c>
      <c r="C28" s="274" t="s">
        <v>93</v>
      </c>
      <c r="D28" s="274" t="s">
        <v>85</v>
      </c>
      <c r="E28" s="289" t="s">
        <v>91</v>
      </c>
      <c r="F28" s="274" t="s">
        <v>92</v>
      </c>
      <c r="G28" s="274" t="s">
        <v>93</v>
      </c>
      <c r="H28" s="274" t="s">
        <v>85</v>
      </c>
      <c r="I28" s="289" t="s">
        <v>102</v>
      </c>
      <c r="J28" s="274" t="s">
        <v>92</v>
      </c>
      <c r="K28" s="309" t="s">
        <v>93</v>
      </c>
    </row>
    <row r="29" customHeight="1" spans="1:11">
      <c r="A29" s="248" t="s">
        <v>95</v>
      </c>
      <c r="B29" s="148"/>
      <c r="C29" s="148"/>
      <c r="D29" s="148"/>
      <c r="E29" s="148"/>
      <c r="F29" s="148"/>
      <c r="G29" s="148"/>
      <c r="H29" s="148"/>
      <c r="I29" s="148"/>
      <c r="J29" s="148"/>
      <c r="K29" s="201"/>
    </row>
    <row r="30" customHeight="1" spans="1:11">
      <c r="A30" s="290"/>
      <c r="B30" s="291"/>
      <c r="C30" s="291"/>
      <c r="D30" s="291"/>
      <c r="E30" s="291"/>
      <c r="F30" s="291"/>
      <c r="G30" s="291"/>
      <c r="H30" s="291"/>
      <c r="I30" s="291"/>
      <c r="J30" s="291"/>
      <c r="K30" s="318"/>
    </row>
    <row r="31" customHeight="1" spans="1:11">
      <c r="A31" s="267" t="s">
        <v>199</v>
      </c>
      <c r="B31" s="267"/>
      <c r="C31" s="267"/>
      <c r="D31" s="267"/>
      <c r="E31" s="267"/>
      <c r="F31" s="267"/>
      <c r="G31" s="267"/>
      <c r="H31" s="267"/>
      <c r="I31" s="267"/>
      <c r="J31" s="267"/>
      <c r="K31" s="267"/>
    </row>
    <row r="32" ht="17.25" customHeight="1" spans="1:11">
      <c r="A32" s="292"/>
      <c r="B32" s="293"/>
      <c r="C32" s="293"/>
      <c r="D32" s="293"/>
      <c r="E32" s="293"/>
      <c r="F32" s="293"/>
      <c r="G32" s="293"/>
      <c r="H32" s="293"/>
      <c r="I32" s="293"/>
      <c r="J32" s="293"/>
      <c r="K32" s="319"/>
    </row>
    <row r="33" ht="17.25" customHeight="1" spans="1:11">
      <c r="A33" s="294"/>
      <c r="B33" s="295"/>
      <c r="C33" s="295"/>
      <c r="D33" s="295"/>
      <c r="E33" s="295"/>
      <c r="F33" s="295"/>
      <c r="G33" s="295"/>
      <c r="H33" s="295"/>
      <c r="I33" s="295"/>
      <c r="J33" s="295"/>
      <c r="K33" s="320"/>
    </row>
    <row r="34" ht="17.25" customHeight="1" spans="1:11">
      <c r="A34" s="294"/>
      <c r="B34" s="295"/>
      <c r="C34" s="295"/>
      <c r="D34" s="295"/>
      <c r="E34" s="295"/>
      <c r="F34" s="295"/>
      <c r="G34" s="295"/>
      <c r="H34" s="295"/>
      <c r="I34" s="295"/>
      <c r="J34" s="295"/>
      <c r="K34" s="320"/>
    </row>
    <row r="35" ht="17.25" customHeight="1" spans="1:11">
      <c r="A35" s="294"/>
      <c r="B35" s="295"/>
      <c r="C35" s="295"/>
      <c r="D35" s="295"/>
      <c r="E35" s="295"/>
      <c r="F35" s="295"/>
      <c r="G35" s="295"/>
      <c r="H35" s="295"/>
      <c r="I35" s="295"/>
      <c r="J35" s="295"/>
      <c r="K35" s="320"/>
    </row>
    <row r="36" ht="17.25" customHeight="1" spans="1:11">
      <c r="A36" s="294"/>
      <c r="B36" s="295"/>
      <c r="C36" s="295"/>
      <c r="D36" s="295"/>
      <c r="E36" s="295"/>
      <c r="F36" s="295"/>
      <c r="G36" s="295"/>
      <c r="H36" s="295"/>
      <c r="I36" s="295"/>
      <c r="J36" s="295"/>
      <c r="K36" s="320"/>
    </row>
    <row r="37" ht="17.25" customHeight="1" spans="1:11">
      <c r="A37" s="294"/>
      <c r="B37" s="295"/>
      <c r="C37" s="295"/>
      <c r="D37" s="295"/>
      <c r="E37" s="295"/>
      <c r="F37" s="295"/>
      <c r="G37" s="295"/>
      <c r="H37" s="295"/>
      <c r="I37" s="295"/>
      <c r="J37" s="295"/>
      <c r="K37" s="320"/>
    </row>
    <row r="38" ht="17.25" customHeight="1" spans="1:11">
      <c r="A38" s="294"/>
      <c r="B38" s="295"/>
      <c r="C38" s="295"/>
      <c r="D38" s="295"/>
      <c r="E38" s="295"/>
      <c r="F38" s="295"/>
      <c r="G38" s="295"/>
      <c r="H38" s="295"/>
      <c r="I38" s="295"/>
      <c r="J38" s="295"/>
      <c r="K38" s="320"/>
    </row>
    <row r="39" ht="17.25" customHeight="1" spans="1:11">
      <c r="A39" s="294"/>
      <c r="B39" s="295"/>
      <c r="C39" s="295"/>
      <c r="D39" s="295"/>
      <c r="E39" s="295"/>
      <c r="F39" s="295"/>
      <c r="G39" s="295"/>
      <c r="H39" s="295"/>
      <c r="I39" s="295"/>
      <c r="J39" s="295"/>
      <c r="K39" s="320"/>
    </row>
    <row r="40" ht="17.25" customHeight="1" spans="1:11">
      <c r="A40" s="294"/>
      <c r="B40" s="295"/>
      <c r="C40" s="295"/>
      <c r="D40" s="295"/>
      <c r="E40" s="295"/>
      <c r="F40" s="295"/>
      <c r="G40" s="295"/>
      <c r="H40" s="295"/>
      <c r="I40" s="295"/>
      <c r="J40" s="295"/>
      <c r="K40" s="320"/>
    </row>
    <row r="41" ht="17.25" customHeight="1" spans="1:11">
      <c r="A41" s="294"/>
      <c r="B41" s="295"/>
      <c r="C41" s="295"/>
      <c r="D41" s="295"/>
      <c r="E41" s="295"/>
      <c r="F41" s="295"/>
      <c r="G41" s="295"/>
      <c r="H41" s="295"/>
      <c r="I41" s="295"/>
      <c r="J41" s="295"/>
      <c r="K41" s="320"/>
    </row>
    <row r="42" ht="17.25" customHeight="1" spans="1:11">
      <c r="A42" s="294"/>
      <c r="B42" s="295"/>
      <c r="C42" s="295"/>
      <c r="D42" s="295"/>
      <c r="E42" s="295"/>
      <c r="F42" s="295"/>
      <c r="G42" s="295"/>
      <c r="H42" s="295"/>
      <c r="I42" s="295"/>
      <c r="J42" s="295"/>
      <c r="K42" s="320"/>
    </row>
    <row r="43" ht="17.25" customHeight="1" spans="1:11">
      <c r="A43" s="290" t="s">
        <v>134</v>
      </c>
      <c r="B43" s="291"/>
      <c r="C43" s="291"/>
      <c r="D43" s="291"/>
      <c r="E43" s="291"/>
      <c r="F43" s="291"/>
      <c r="G43" s="291"/>
      <c r="H43" s="291"/>
      <c r="I43" s="291"/>
      <c r="J43" s="291"/>
      <c r="K43" s="318"/>
    </row>
    <row r="44" customHeight="1" spans="1:11">
      <c r="A44" s="267" t="s">
        <v>200</v>
      </c>
      <c r="B44" s="267"/>
      <c r="C44" s="267"/>
      <c r="D44" s="267"/>
      <c r="E44" s="267"/>
      <c r="F44" s="267"/>
      <c r="G44" s="267"/>
      <c r="H44" s="267"/>
      <c r="I44" s="267"/>
      <c r="J44" s="267"/>
      <c r="K44" s="267"/>
    </row>
    <row r="45" ht="18" customHeight="1" spans="1:11">
      <c r="A45" s="170" t="s">
        <v>124</v>
      </c>
      <c r="B45" s="171"/>
      <c r="C45" s="171"/>
      <c r="D45" s="171"/>
      <c r="E45" s="171"/>
      <c r="F45" s="171"/>
      <c r="G45" s="171"/>
      <c r="H45" s="171"/>
      <c r="I45" s="171"/>
      <c r="J45" s="171"/>
      <c r="K45" s="199"/>
    </row>
    <row r="46" ht="18" customHeight="1" spans="1:1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99"/>
    </row>
    <row r="47" ht="18" customHeight="1" spans="1:11">
      <c r="A47" s="287"/>
      <c r="B47" s="288"/>
      <c r="C47" s="288"/>
      <c r="D47" s="288"/>
      <c r="E47" s="288"/>
      <c r="F47" s="288"/>
      <c r="G47" s="288"/>
      <c r="H47" s="288"/>
      <c r="I47" s="288"/>
      <c r="J47" s="288"/>
      <c r="K47" s="317"/>
    </row>
    <row r="48" ht="21" customHeight="1" spans="1:11">
      <c r="A48" s="296" t="s">
        <v>140</v>
      </c>
      <c r="B48" s="297" t="str">
        <f>首期!B51</f>
        <v>生产部</v>
      </c>
      <c r="C48" s="297"/>
      <c r="D48" s="298" t="s">
        <v>142</v>
      </c>
      <c r="E48" s="297" t="str">
        <f>首期!E51</f>
        <v>王蕾</v>
      </c>
      <c r="F48" s="298" t="s">
        <v>144</v>
      </c>
      <c r="G48" s="299"/>
      <c r="H48" s="300" t="s">
        <v>145</v>
      </c>
      <c r="I48" s="300"/>
      <c r="J48" s="297">
        <f>首期!J51</f>
        <v>0</v>
      </c>
      <c r="K48" s="321"/>
    </row>
    <row r="49" customHeight="1" spans="1:11">
      <c r="A49" s="301" t="s">
        <v>146</v>
      </c>
      <c r="B49" s="302"/>
      <c r="C49" s="302"/>
      <c r="D49" s="302"/>
      <c r="E49" s="302"/>
      <c r="F49" s="302"/>
      <c r="G49" s="302"/>
      <c r="H49" s="302"/>
      <c r="I49" s="302"/>
      <c r="J49" s="302"/>
      <c r="K49" s="322"/>
    </row>
    <row r="50" customHeight="1" spans="1:11">
      <c r="A50" s="303"/>
      <c r="B50" s="304"/>
      <c r="C50" s="304"/>
      <c r="D50" s="304"/>
      <c r="E50" s="304"/>
      <c r="F50" s="304"/>
      <c r="G50" s="304"/>
      <c r="H50" s="304"/>
      <c r="I50" s="304"/>
      <c r="J50" s="304"/>
      <c r="K50" s="323"/>
    </row>
    <row r="51" customHeight="1" spans="1:11">
      <c r="A51" s="305"/>
      <c r="B51" s="306"/>
      <c r="C51" s="306"/>
      <c r="D51" s="306"/>
      <c r="E51" s="306"/>
      <c r="F51" s="306"/>
      <c r="G51" s="306"/>
      <c r="H51" s="306"/>
      <c r="I51" s="306"/>
      <c r="J51" s="306"/>
      <c r="K51" s="324"/>
    </row>
    <row r="52" ht="21" customHeight="1" spans="1:11">
      <c r="A52" s="296" t="s">
        <v>140</v>
      </c>
      <c r="B52" s="297" t="str">
        <f>首期!B54</f>
        <v>生产部</v>
      </c>
      <c r="C52" s="297"/>
      <c r="D52" s="298" t="s">
        <v>142</v>
      </c>
      <c r="E52" s="298"/>
      <c r="F52" s="298" t="s">
        <v>144</v>
      </c>
      <c r="G52" s="298"/>
      <c r="H52" s="300" t="s">
        <v>145</v>
      </c>
      <c r="I52" s="300"/>
      <c r="J52" s="325"/>
      <c r="K52" s="326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F27" sqref="F27"/>
    </sheetView>
  </sheetViews>
  <sheetFormatPr defaultColWidth="9" defaultRowHeight="26.1" customHeight="1"/>
  <cols>
    <col min="1" max="1" width="17.125" style="210" customWidth="1"/>
    <col min="2" max="6" width="9.16666666666667" style="210" customWidth="1"/>
    <col min="7" max="7" width="10.3333333333333" style="210" customWidth="1"/>
    <col min="8" max="8" width="1.375" style="210" customWidth="1"/>
    <col min="9" max="9" width="17.0833333333333" style="210" customWidth="1"/>
    <col min="10" max="10" width="15" style="210" customWidth="1"/>
    <col min="11" max="11" width="15.9166666666667" style="210" customWidth="1"/>
    <col min="12" max="12" width="15" style="210" customWidth="1"/>
    <col min="13" max="13" width="21.5833333333333" style="210" customWidth="1"/>
    <col min="14" max="14" width="13.25" style="210" customWidth="1"/>
    <col min="15" max="16384" width="9" style="210"/>
  </cols>
  <sheetData>
    <row r="1" ht="16.5" customHeight="1" spans="1:14">
      <c r="A1" s="211" t="s">
        <v>148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</row>
    <row r="2" ht="16.5" customHeight="1" spans="1:14">
      <c r="A2" s="213" t="s">
        <v>59</v>
      </c>
      <c r="B2" s="214" t="str">
        <f>'验货尺寸表 '!C2</f>
        <v>TADDBM90898</v>
      </c>
      <c r="C2" s="214"/>
      <c r="D2" s="214"/>
      <c r="E2" s="215" t="s">
        <v>65</v>
      </c>
      <c r="F2" s="214" t="str">
        <f>'验货尺寸表 '!F2</f>
        <v>长款羽绒服</v>
      </c>
      <c r="G2" s="214"/>
      <c r="H2" s="216"/>
      <c r="I2" s="213" t="s">
        <v>55</v>
      </c>
      <c r="J2" s="225" t="str">
        <f>中期!I2</f>
        <v>青岛锦瑞麟服装有限公司</v>
      </c>
      <c r="K2" s="225"/>
      <c r="L2" s="225"/>
      <c r="M2" s="225"/>
      <c r="N2" s="225"/>
    </row>
    <row r="3" ht="16.5" customHeight="1" spans="1:14">
      <c r="A3" s="217" t="s">
        <v>149</v>
      </c>
      <c r="B3" s="217" t="s">
        <v>150</v>
      </c>
      <c r="C3" s="217"/>
      <c r="D3" s="217"/>
      <c r="E3" s="217"/>
      <c r="F3" s="217"/>
      <c r="G3" s="217"/>
      <c r="H3" s="216"/>
      <c r="I3" s="217" t="s">
        <v>151</v>
      </c>
      <c r="J3" s="217"/>
      <c r="K3" s="217"/>
      <c r="L3" s="217"/>
      <c r="M3" s="217"/>
      <c r="N3" s="217"/>
    </row>
    <row r="4" ht="16.5" customHeight="1" spans="1:14">
      <c r="A4" s="217"/>
      <c r="B4" s="218" t="s">
        <v>201</v>
      </c>
      <c r="C4" s="218"/>
      <c r="D4" s="218"/>
      <c r="E4" s="218"/>
      <c r="F4" s="218"/>
      <c r="G4" s="219" t="s">
        <v>202</v>
      </c>
      <c r="H4" s="216"/>
      <c r="I4" s="226"/>
      <c r="J4" s="226"/>
      <c r="K4" s="226"/>
      <c r="L4" s="226"/>
      <c r="M4" s="226"/>
      <c r="N4" s="226"/>
    </row>
    <row r="5" ht="16.5" customHeight="1" spans="1:14">
      <c r="A5" s="217"/>
      <c r="B5" s="218"/>
      <c r="C5" s="218"/>
      <c r="D5" s="218"/>
      <c r="E5" s="218"/>
      <c r="F5" s="218"/>
      <c r="G5" s="218"/>
      <c r="H5" s="216"/>
      <c r="I5" s="227"/>
      <c r="J5" s="227"/>
      <c r="K5" s="228"/>
      <c r="L5" s="227"/>
      <c r="M5" s="227"/>
      <c r="N5" s="229"/>
    </row>
    <row r="6" ht="16.5" customHeight="1" spans="1:14">
      <c r="A6" s="220"/>
      <c r="B6" s="220"/>
      <c r="C6" s="220"/>
      <c r="D6" s="220"/>
      <c r="E6" s="220"/>
      <c r="F6" s="220"/>
      <c r="G6" s="220"/>
      <c r="H6" s="216"/>
      <c r="I6" s="230"/>
      <c r="J6" s="230"/>
      <c r="K6" s="230"/>
      <c r="L6" s="230"/>
      <c r="M6" s="230"/>
      <c r="N6" s="231"/>
    </row>
    <row r="7" ht="16.5" customHeight="1" spans="1:14">
      <c r="A7" s="220"/>
      <c r="B7" s="220"/>
      <c r="C7" s="220"/>
      <c r="D7" s="220"/>
      <c r="E7" s="220"/>
      <c r="F7" s="220"/>
      <c r="G7" s="220"/>
      <c r="H7" s="216"/>
      <c r="I7" s="230"/>
      <c r="J7" s="230"/>
      <c r="K7" s="230"/>
      <c r="L7" s="230"/>
      <c r="M7" s="230"/>
      <c r="N7" s="232"/>
    </row>
    <row r="8" ht="16.5" customHeight="1" spans="1:14">
      <c r="A8" s="220"/>
      <c r="B8" s="220"/>
      <c r="C8" s="220"/>
      <c r="D8" s="220"/>
      <c r="E8" s="220"/>
      <c r="F8" s="220"/>
      <c r="G8" s="220"/>
      <c r="H8" s="216"/>
      <c r="I8" s="230"/>
      <c r="J8" s="230"/>
      <c r="K8" s="230"/>
      <c r="L8" s="230"/>
      <c r="M8" s="230"/>
      <c r="N8" s="232"/>
    </row>
    <row r="9" ht="16.5" customHeight="1" spans="1:14">
      <c r="A9" s="220"/>
      <c r="B9" s="220"/>
      <c r="C9" s="220"/>
      <c r="D9" s="220"/>
      <c r="E9" s="220"/>
      <c r="F9" s="220"/>
      <c r="G9" s="220"/>
      <c r="H9" s="216"/>
      <c r="I9" s="230"/>
      <c r="J9" s="230"/>
      <c r="K9" s="230"/>
      <c r="L9" s="230"/>
      <c r="M9" s="230"/>
      <c r="N9" s="232"/>
    </row>
    <row r="10" ht="16.5" customHeight="1" spans="1:14">
      <c r="A10" s="220"/>
      <c r="B10" s="220"/>
      <c r="C10" s="220"/>
      <c r="D10" s="220"/>
      <c r="E10" s="220"/>
      <c r="F10" s="220"/>
      <c r="G10" s="220"/>
      <c r="H10" s="216"/>
      <c r="I10" s="230"/>
      <c r="J10" s="230"/>
      <c r="K10" s="230"/>
      <c r="L10" s="230"/>
      <c r="M10" s="230"/>
      <c r="N10" s="232"/>
    </row>
    <row r="11" ht="16.5" customHeight="1" spans="1:14">
      <c r="A11" s="220"/>
      <c r="B11" s="220"/>
      <c r="C11" s="220"/>
      <c r="D11" s="220"/>
      <c r="E11" s="220"/>
      <c r="F11" s="220"/>
      <c r="G11" s="220"/>
      <c r="H11" s="216"/>
      <c r="I11" s="230"/>
      <c r="J11" s="230"/>
      <c r="K11" s="230"/>
      <c r="L11" s="230"/>
      <c r="M11" s="230"/>
      <c r="N11" s="232"/>
    </row>
    <row r="12" ht="16.5" customHeight="1" spans="1:14">
      <c r="A12" s="220"/>
      <c r="B12" s="220"/>
      <c r="C12" s="220"/>
      <c r="D12" s="220"/>
      <c r="E12" s="220"/>
      <c r="F12" s="220"/>
      <c r="G12" s="220"/>
      <c r="H12" s="216"/>
      <c r="I12" s="230"/>
      <c r="J12" s="230"/>
      <c r="K12" s="230"/>
      <c r="L12" s="230"/>
      <c r="M12" s="230"/>
      <c r="N12" s="232"/>
    </row>
    <row r="13" ht="16.5" customHeight="1" spans="1:14">
      <c r="A13" s="220"/>
      <c r="B13" s="220"/>
      <c r="C13" s="220"/>
      <c r="D13" s="220"/>
      <c r="E13" s="220"/>
      <c r="F13" s="220"/>
      <c r="G13" s="220"/>
      <c r="H13" s="216"/>
      <c r="I13" s="230"/>
      <c r="J13" s="230"/>
      <c r="K13" s="230"/>
      <c r="L13" s="230"/>
      <c r="M13" s="230"/>
      <c r="N13" s="232"/>
    </row>
    <row r="14" ht="16.5" customHeight="1" spans="1:14">
      <c r="A14" s="220"/>
      <c r="B14" s="220"/>
      <c r="C14" s="221"/>
      <c r="D14" s="220"/>
      <c r="E14" s="220"/>
      <c r="F14" s="220"/>
      <c r="G14" s="220"/>
      <c r="H14" s="216"/>
      <c r="I14" s="230"/>
      <c r="J14" s="230"/>
      <c r="K14" s="230"/>
      <c r="L14" s="230"/>
      <c r="M14" s="230"/>
      <c r="N14" s="232"/>
    </row>
    <row r="15" ht="16.5" customHeight="1" spans="1:14">
      <c r="A15" s="220"/>
      <c r="B15" s="220"/>
      <c r="C15" s="221"/>
      <c r="D15" s="220"/>
      <c r="E15" s="220"/>
      <c r="F15" s="220"/>
      <c r="G15" s="220"/>
      <c r="H15" s="216"/>
      <c r="I15" s="230"/>
      <c r="J15" s="230"/>
      <c r="K15" s="230"/>
      <c r="L15" s="230"/>
      <c r="M15" s="230"/>
      <c r="N15" s="232"/>
    </row>
    <row r="16" ht="16.5" customHeight="1" spans="1:14">
      <c r="A16" s="220"/>
      <c r="B16" s="220"/>
      <c r="C16" s="221"/>
      <c r="D16" s="220"/>
      <c r="E16" s="220"/>
      <c r="F16" s="220"/>
      <c r="G16" s="220"/>
      <c r="H16" s="216"/>
      <c r="I16" s="230"/>
      <c r="J16" s="230"/>
      <c r="K16" s="230"/>
      <c r="L16" s="230"/>
      <c r="M16" s="230"/>
      <c r="N16" s="232"/>
    </row>
    <row r="17" ht="16.5" customHeight="1" spans="1:14">
      <c r="A17" s="220"/>
      <c r="B17" s="220"/>
      <c r="C17" s="220"/>
      <c r="D17" s="220"/>
      <c r="E17" s="220"/>
      <c r="F17" s="220"/>
      <c r="G17" s="220"/>
      <c r="H17" s="216"/>
      <c r="I17" s="230"/>
      <c r="J17" s="230"/>
      <c r="K17" s="230"/>
      <c r="L17" s="230"/>
      <c r="M17" s="230"/>
      <c r="N17" s="231"/>
    </row>
    <row r="18" ht="16.5" customHeight="1" spans="1:14">
      <c r="A18" s="220"/>
      <c r="B18" s="220"/>
      <c r="C18" s="220"/>
      <c r="D18" s="220"/>
      <c r="E18" s="220"/>
      <c r="F18" s="220"/>
      <c r="G18" s="220"/>
      <c r="H18" s="216"/>
      <c r="I18" s="230"/>
      <c r="J18" s="230"/>
      <c r="K18" s="230"/>
      <c r="L18" s="230"/>
      <c r="M18" s="230"/>
      <c r="N18" s="231"/>
    </row>
    <row r="19" ht="14.25" spans="1:14">
      <c r="A19" s="222" t="s">
        <v>124</v>
      </c>
      <c r="E19" s="223"/>
      <c r="F19" s="223"/>
      <c r="G19" s="223"/>
      <c r="H19" s="223"/>
      <c r="I19" s="233"/>
      <c r="J19" s="223"/>
      <c r="K19" s="233"/>
      <c r="L19" s="223"/>
      <c r="M19" s="223"/>
      <c r="N19" s="223"/>
    </row>
    <row r="20" ht="14.25" spans="1:14">
      <c r="A20" s="210" t="s">
        <v>203</v>
      </c>
      <c r="E20" s="223"/>
      <c r="F20" s="223"/>
      <c r="G20" s="223"/>
      <c r="H20" s="223"/>
      <c r="I20" s="223"/>
      <c r="J20" s="223"/>
      <c r="K20" s="223"/>
      <c r="L20" s="223"/>
      <c r="M20" s="223"/>
      <c r="N20" s="223"/>
    </row>
    <row r="21" s="212" customFormat="1" ht="14.25" spans="1:14">
      <c r="A21" s="224"/>
      <c r="B21" s="224"/>
      <c r="C21" s="224"/>
      <c r="D21" s="224"/>
      <c r="E21" s="224"/>
      <c r="F21" s="224"/>
      <c r="G21" s="224"/>
      <c r="H21" s="224"/>
      <c r="I21" s="211" t="s">
        <v>204</v>
      </c>
      <c r="J21" s="236">
        <f>中期!G48</f>
        <v>0</v>
      </c>
      <c r="K21" s="234" t="s">
        <v>186</v>
      </c>
      <c r="L21" s="234" t="str">
        <f>中期!E48</f>
        <v>王蕾</v>
      </c>
      <c r="M21" s="234" t="s">
        <v>187</v>
      </c>
      <c r="N21" s="234">
        <f>中期!J48</f>
        <v>0</v>
      </c>
    </row>
  </sheetData>
  <mergeCells count="9">
    <mergeCell ref="A1:N1"/>
    <mergeCell ref="B2:C2"/>
    <mergeCell ref="F2:G2"/>
    <mergeCell ref="J2:N2"/>
    <mergeCell ref="B3:G3"/>
    <mergeCell ref="I3:N3"/>
    <mergeCell ref="B4:F4"/>
    <mergeCell ref="A3:A5"/>
    <mergeCell ref="H2:H18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A20" sqref="A20:D20"/>
    </sheetView>
  </sheetViews>
  <sheetFormatPr defaultColWidth="9" defaultRowHeight="26.1" customHeight="1"/>
  <cols>
    <col min="1" max="1" width="17.125" style="210" customWidth="1"/>
    <col min="2" max="6" width="9.16666666666667" style="210" customWidth="1"/>
    <col min="7" max="7" width="10.3333333333333" style="210" customWidth="1"/>
    <col min="8" max="8" width="1.375" style="210" customWidth="1"/>
    <col min="9" max="12" width="12.125" style="210" customWidth="1"/>
    <col min="13" max="13" width="14.5833333333333" style="210" customWidth="1"/>
    <col min="14" max="14" width="12.125" style="210" customWidth="1"/>
    <col min="15" max="16384" width="9" style="210"/>
  </cols>
  <sheetData>
    <row r="1" ht="16.5" customHeight="1" spans="1:14">
      <c r="A1" s="211" t="s">
        <v>148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</row>
    <row r="2" ht="21" customHeight="1" spans="1:14">
      <c r="A2" s="213" t="s">
        <v>59</v>
      </c>
      <c r="B2" s="214" t="str">
        <f>'验货尺寸表（洗水）'!B2</f>
        <v>TADDBM90898</v>
      </c>
      <c r="C2" s="214"/>
      <c r="D2" s="214"/>
      <c r="E2" s="215" t="s">
        <v>65</v>
      </c>
      <c r="F2" s="214" t="str">
        <f>'验货尺寸表（洗水）'!F2</f>
        <v>长款羽绒服</v>
      </c>
      <c r="G2" s="214"/>
      <c r="H2" s="216"/>
      <c r="I2" s="213" t="s">
        <v>55</v>
      </c>
      <c r="J2" s="225" t="str">
        <f>'验货尺寸表（洗水）'!J2</f>
        <v>青岛锦瑞麟服装有限公司</v>
      </c>
      <c r="K2" s="225"/>
      <c r="L2" s="225"/>
      <c r="M2" s="225"/>
      <c r="N2" s="225"/>
    </row>
    <row r="3" ht="17" customHeight="1" spans="1:14">
      <c r="A3" s="217" t="s">
        <v>149</v>
      </c>
      <c r="B3" s="217" t="s">
        <v>150</v>
      </c>
      <c r="C3" s="217"/>
      <c r="D3" s="217"/>
      <c r="E3" s="217"/>
      <c r="F3" s="217"/>
      <c r="G3" s="217"/>
      <c r="H3" s="216"/>
      <c r="I3" s="217" t="s">
        <v>151</v>
      </c>
      <c r="J3" s="217"/>
      <c r="K3" s="217"/>
      <c r="L3" s="217"/>
      <c r="M3" s="217"/>
      <c r="N3" s="217"/>
    </row>
    <row r="4" ht="17" customHeight="1" spans="1:14">
      <c r="A4" s="217"/>
      <c r="B4" s="218" t="s">
        <v>201</v>
      </c>
      <c r="C4" s="218"/>
      <c r="D4" s="218"/>
      <c r="E4" s="218"/>
      <c r="F4" s="218"/>
      <c r="G4" s="219" t="s">
        <v>202</v>
      </c>
      <c r="H4" s="216"/>
      <c r="I4" s="226"/>
      <c r="J4" s="226"/>
      <c r="K4" s="226"/>
      <c r="L4" s="226"/>
      <c r="M4" s="226"/>
      <c r="N4" s="226"/>
    </row>
    <row r="5" ht="17" customHeight="1" spans="1:14">
      <c r="A5" s="217"/>
      <c r="B5" s="218"/>
      <c r="C5" s="218"/>
      <c r="D5" s="218"/>
      <c r="E5" s="218"/>
      <c r="F5" s="218"/>
      <c r="G5" s="218"/>
      <c r="H5" s="216"/>
      <c r="I5" s="227"/>
      <c r="J5" s="227"/>
      <c r="K5" s="228"/>
      <c r="L5" s="227"/>
      <c r="M5" s="227"/>
      <c r="N5" s="229"/>
    </row>
    <row r="6" ht="17" customHeight="1" spans="1:14">
      <c r="A6" s="220"/>
      <c r="B6" s="220"/>
      <c r="C6" s="220"/>
      <c r="D6" s="220"/>
      <c r="E6" s="220"/>
      <c r="F6" s="220"/>
      <c r="G6" s="220"/>
      <c r="H6" s="216"/>
      <c r="I6" s="230"/>
      <c r="J6" s="230"/>
      <c r="K6" s="230"/>
      <c r="L6" s="230"/>
      <c r="M6" s="230"/>
      <c r="N6" s="231"/>
    </row>
    <row r="7" ht="17" customHeight="1" spans="1:14">
      <c r="A7" s="220"/>
      <c r="B7" s="220"/>
      <c r="C7" s="220"/>
      <c r="D7" s="220"/>
      <c r="E7" s="220"/>
      <c r="F7" s="220"/>
      <c r="G7" s="220"/>
      <c r="H7" s="216"/>
      <c r="I7" s="230"/>
      <c r="J7" s="230"/>
      <c r="K7" s="230"/>
      <c r="L7" s="230"/>
      <c r="M7" s="230"/>
      <c r="N7" s="232"/>
    </row>
    <row r="8" ht="17" customHeight="1" spans="1:14">
      <c r="A8" s="220"/>
      <c r="B8" s="220"/>
      <c r="C8" s="220"/>
      <c r="D8" s="220"/>
      <c r="E8" s="220"/>
      <c r="F8" s="220"/>
      <c r="G8" s="220"/>
      <c r="H8" s="216"/>
      <c r="I8" s="230"/>
      <c r="J8" s="230"/>
      <c r="K8" s="230"/>
      <c r="L8" s="230"/>
      <c r="M8" s="230"/>
      <c r="N8" s="232"/>
    </row>
    <row r="9" ht="17" customHeight="1" spans="1:14">
      <c r="A9" s="220"/>
      <c r="B9" s="220"/>
      <c r="C9" s="220"/>
      <c r="D9" s="220"/>
      <c r="E9" s="220"/>
      <c r="F9" s="220"/>
      <c r="G9" s="220"/>
      <c r="H9" s="216"/>
      <c r="I9" s="230"/>
      <c r="J9" s="230"/>
      <c r="K9" s="230"/>
      <c r="L9" s="230"/>
      <c r="M9" s="230"/>
      <c r="N9" s="232"/>
    </row>
    <row r="10" ht="17" customHeight="1" spans="1:14">
      <c r="A10" s="220"/>
      <c r="B10" s="220"/>
      <c r="C10" s="220"/>
      <c r="D10" s="220"/>
      <c r="E10" s="220"/>
      <c r="F10" s="220"/>
      <c r="G10" s="220"/>
      <c r="H10" s="216"/>
      <c r="I10" s="230"/>
      <c r="J10" s="230"/>
      <c r="K10" s="230"/>
      <c r="L10" s="230"/>
      <c r="M10" s="230"/>
      <c r="N10" s="232"/>
    </row>
    <row r="11" ht="17" customHeight="1" spans="1:14">
      <c r="A11" s="220"/>
      <c r="B11" s="220"/>
      <c r="C11" s="220"/>
      <c r="D11" s="220"/>
      <c r="E11" s="220"/>
      <c r="F11" s="220"/>
      <c r="G11" s="220"/>
      <c r="H11" s="216"/>
      <c r="I11" s="230"/>
      <c r="J11" s="230"/>
      <c r="K11" s="230"/>
      <c r="L11" s="230"/>
      <c r="M11" s="230"/>
      <c r="N11" s="232"/>
    </row>
    <row r="12" ht="17" customHeight="1" spans="1:14">
      <c r="A12" s="220"/>
      <c r="B12" s="220"/>
      <c r="C12" s="220"/>
      <c r="D12" s="220"/>
      <c r="E12" s="220"/>
      <c r="F12" s="220"/>
      <c r="G12" s="220"/>
      <c r="H12" s="216"/>
      <c r="I12" s="230"/>
      <c r="J12" s="230"/>
      <c r="K12" s="230"/>
      <c r="L12" s="230"/>
      <c r="M12" s="230"/>
      <c r="N12" s="232"/>
    </row>
    <row r="13" ht="17" customHeight="1" spans="1:14">
      <c r="A13" s="220"/>
      <c r="B13" s="220"/>
      <c r="C13" s="220"/>
      <c r="D13" s="220"/>
      <c r="E13" s="220"/>
      <c r="F13" s="220"/>
      <c r="G13" s="220"/>
      <c r="H13" s="216"/>
      <c r="I13" s="230"/>
      <c r="J13" s="230"/>
      <c r="K13" s="230"/>
      <c r="L13" s="230"/>
      <c r="M13" s="230"/>
      <c r="N13" s="232"/>
    </row>
    <row r="14" ht="17" customHeight="1" spans="1:14">
      <c r="A14" s="220"/>
      <c r="B14" s="220"/>
      <c r="C14" s="221"/>
      <c r="D14" s="220"/>
      <c r="E14" s="220"/>
      <c r="F14" s="220"/>
      <c r="G14" s="220"/>
      <c r="H14" s="216"/>
      <c r="I14" s="230"/>
      <c r="J14" s="230"/>
      <c r="K14" s="230"/>
      <c r="L14" s="230"/>
      <c r="M14" s="230"/>
      <c r="N14" s="232"/>
    </row>
    <row r="15" ht="17" customHeight="1" spans="1:14">
      <c r="A15" s="220"/>
      <c r="B15" s="220"/>
      <c r="C15" s="221"/>
      <c r="D15" s="220"/>
      <c r="E15" s="220"/>
      <c r="F15" s="220"/>
      <c r="G15" s="220"/>
      <c r="H15" s="216"/>
      <c r="I15" s="230"/>
      <c r="J15" s="230"/>
      <c r="K15" s="230"/>
      <c r="L15" s="230"/>
      <c r="M15" s="230"/>
      <c r="N15" s="232"/>
    </row>
    <row r="16" ht="17" customHeight="1" spans="1:14">
      <c r="A16" s="220"/>
      <c r="B16" s="220"/>
      <c r="C16" s="221"/>
      <c r="D16" s="220"/>
      <c r="E16" s="220"/>
      <c r="F16" s="220"/>
      <c r="G16" s="220"/>
      <c r="H16" s="216"/>
      <c r="I16" s="230"/>
      <c r="J16" s="230"/>
      <c r="K16" s="230"/>
      <c r="L16" s="230"/>
      <c r="M16" s="230"/>
      <c r="N16" s="232"/>
    </row>
    <row r="17" ht="17" customHeight="1" spans="1:14">
      <c r="A17" s="220"/>
      <c r="B17" s="220"/>
      <c r="C17" s="220"/>
      <c r="D17" s="220"/>
      <c r="E17" s="220"/>
      <c r="F17" s="220"/>
      <c r="G17" s="220"/>
      <c r="H17" s="216"/>
      <c r="I17" s="230"/>
      <c r="J17" s="230"/>
      <c r="K17" s="230"/>
      <c r="L17" s="230"/>
      <c r="M17" s="230"/>
      <c r="N17" s="232"/>
    </row>
    <row r="18" ht="17" customHeight="1" spans="1:14">
      <c r="A18" s="220"/>
      <c r="B18" s="220"/>
      <c r="C18" s="220"/>
      <c r="D18" s="220"/>
      <c r="E18" s="220"/>
      <c r="F18" s="220"/>
      <c r="G18" s="220"/>
      <c r="H18" s="216"/>
      <c r="I18" s="230"/>
      <c r="J18" s="230"/>
      <c r="K18" s="230"/>
      <c r="L18" s="230"/>
      <c r="M18" s="230"/>
      <c r="N18" s="232"/>
    </row>
    <row r="19" ht="14.25" spans="1:14">
      <c r="A19" s="222" t="s">
        <v>124</v>
      </c>
      <c r="E19" s="223"/>
      <c r="F19" s="223"/>
      <c r="G19" s="223"/>
      <c r="H19" s="223"/>
      <c r="I19" s="233"/>
      <c r="J19" s="223"/>
      <c r="K19" s="233"/>
      <c r="L19" s="223"/>
      <c r="M19" s="223"/>
      <c r="N19" s="223"/>
    </row>
    <row r="20" ht="14.25" spans="1:14">
      <c r="A20" s="210" t="s">
        <v>203</v>
      </c>
      <c r="E20" s="223"/>
      <c r="F20" s="223"/>
      <c r="G20" s="223"/>
      <c r="H20" s="223"/>
      <c r="I20" s="223"/>
      <c r="J20" s="223"/>
      <c r="K20" s="223"/>
      <c r="L20" s="223"/>
      <c r="M20" s="223"/>
      <c r="N20" s="223"/>
    </row>
    <row r="21" s="209" customFormat="1" ht="14.25" spans="1:14">
      <c r="A21" s="224"/>
      <c r="B21" s="224"/>
      <c r="C21" s="224"/>
      <c r="D21" s="224"/>
      <c r="E21" s="224"/>
      <c r="F21" s="224"/>
      <c r="G21" s="224"/>
      <c r="H21" s="224"/>
      <c r="I21" s="234" t="s">
        <v>204</v>
      </c>
      <c r="J21" s="235">
        <f>中期!G48</f>
        <v>0</v>
      </c>
      <c r="K21" s="234" t="s">
        <v>186</v>
      </c>
      <c r="L21" s="234" t="str">
        <f>中期!E48</f>
        <v>王蕾</v>
      </c>
      <c r="M21" s="234" t="s">
        <v>187</v>
      </c>
      <c r="N21" s="234">
        <f>中期!J48</f>
        <v>0</v>
      </c>
    </row>
  </sheetData>
  <mergeCells count="9">
    <mergeCell ref="A1:N1"/>
    <mergeCell ref="B2:D2"/>
    <mergeCell ref="F2:G2"/>
    <mergeCell ref="J2:N2"/>
    <mergeCell ref="B3:G3"/>
    <mergeCell ref="I3:N3"/>
    <mergeCell ref="B4:F4"/>
    <mergeCell ref="A3:A5"/>
    <mergeCell ref="H2:H18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K45"/>
  <sheetViews>
    <sheetView tabSelected="1" workbookViewId="0">
      <selection activeCell="O10" sqref="O10"/>
    </sheetView>
  </sheetViews>
  <sheetFormatPr defaultColWidth="10.125" defaultRowHeight="14.25"/>
  <cols>
    <col min="1" max="1" width="9.625" style="136" customWidth="1"/>
    <col min="2" max="2" width="11.125" style="136" customWidth="1"/>
    <col min="3" max="3" width="9.125" style="136" customWidth="1"/>
    <col min="4" max="4" width="9.5" style="136" customWidth="1"/>
    <col min="5" max="5" width="14.4166666666667" style="136" customWidth="1"/>
    <col min="6" max="6" width="10.375" style="136" customWidth="1"/>
    <col min="7" max="7" width="9.5" style="136" customWidth="1"/>
    <col min="8" max="8" width="9.125" style="136" customWidth="1"/>
    <col min="9" max="9" width="8.125" style="136" customWidth="1"/>
    <col min="10" max="11" width="16.75" style="136" customWidth="1"/>
    <col min="12" max="16384" width="10.125" style="136"/>
  </cols>
  <sheetData>
    <row r="1" ht="26.25" spans="1:11">
      <c r="A1" s="137" t="s">
        <v>205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>
      <c r="A2" s="138" t="s">
        <v>51</v>
      </c>
      <c r="B2" s="139" t="str">
        <f>中期!B2</f>
        <v>探路者成人</v>
      </c>
      <c r="C2" s="139"/>
      <c r="D2" s="140" t="s">
        <v>59</v>
      </c>
      <c r="E2" s="141" t="str">
        <f>中期!B4</f>
        <v>TADDBM90898</v>
      </c>
      <c r="F2" s="142" t="s">
        <v>206</v>
      </c>
      <c r="G2" s="143" t="str">
        <f>中期!B5</f>
        <v>长款羽绒服</v>
      </c>
      <c r="H2" s="144"/>
      <c r="I2" s="140" t="s">
        <v>55</v>
      </c>
      <c r="J2" s="192" t="s">
        <v>54</v>
      </c>
      <c r="K2" s="193"/>
    </row>
    <row r="3" spans="1:11">
      <c r="A3" s="145" t="s">
        <v>72</v>
      </c>
      <c r="B3" s="146">
        <f>中期!B7</f>
        <v>700</v>
      </c>
      <c r="C3" s="147"/>
      <c r="D3" s="148" t="s">
        <v>207</v>
      </c>
      <c r="E3" s="149">
        <f>中期!F4</f>
        <v>45583</v>
      </c>
      <c r="F3" s="150"/>
      <c r="G3" s="150"/>
      <c r="H3" s="151" t="s">
        <v>208</v>
      </c>
      <c r="I3" s="151"/>
      <c r="J3" s="151"/>
      <c r="K3" s="194"/>
    </row>
    <row r="4" spans="1:11">
      <c r="A4" s="152" t="s">
        <v>69</v>
      </c>
      <c r="B4" s="150">
        <v>1</v>
      </c>
      <c r="C4" s="150">
        <v>5</v>
      </c>
      <c r="D4" s="148" t="s">
        <v>209</v>
      </c>
      <c r="E4" s="153" t="s">
        <v>210</v>
      </c>
      <c r="F4" s="153"/>
      <c r="G4" s="153"/>
      <c r="H4" s="148" t="s">
        <v>211</v>
      </c>
      <c r="I4" s="148"/>
      <c r="J4" s="167" t="s">
        <v>63</v>
      </c>
      <c r="K4" s="195" t="s">
        <v>64</v>
      </c>
    </row>
    <row r="5" spans="1:11">
      <c r="A5" s="152" t="s">
        <v>212</v>
      </c>
      <c r="B5" s="150"/>
      <c r="C5" s="150"/>
      <c r="D5" s="148" t="s">
        <v>213</v>
      </c>
      <c r="E5" s="154" t="s">
        <v>214</v>
      </c>
      <c r="F5" s="154" t="s">
        <v>215</v>
      </c>
      <c r="G5" s="154" t="s">
        <v>216</v>
      </c>
      <c r="H5" s="148" t="s">
        <v>217</v>
      </c>
      <c r="I5" s="148"/>
      <c r="J5" s="167" t="s">
        <v>63</v>
      </c>
      <c r="K5" s="195" t="s">
        <v>64</v>
      </c>
    </row>
    <row r="6" ht="15" spans="1:11">
      <c r="A6" s="155" t="s">
        <v>218</v>
      </c>
      <c r="B6" s="156"/>
      <c r="C6" s="156"/>
      <c r="D6" s="157" t="s">
        <v>219</v>
      </c>
      <c r="E6" s="158"/>
      <c r="F6" s="159"/>
      <c r="G6" s="160"/>
      <c r="H6" s="157" t="s">
        <v>220</v>
      </c>
      <c r="I6" s="157"/>
      <c r="J6" s="159" t="s">
        <v>63</v>
      </c>
      <c r="K6" s="196" t="s">
        <v>64</v>
      </c>
    </row>
    <row r="7" ht="15" spans="1:11">
      <c r="A7" s="161"/>
      <c r="B7" s="162"/>
      <c r="C7" s="162"/>
      <c r="D7" s="161"/>
      <c r="E7" s="162"/>
      <c r="F7" s="163"/>
      <c r="G7" s="161"/>
      <c r="H7" s="163"/>
      <c r="I7" s="162"/>
      <c r="J7" s="162"/>
      <c r="K7" s="162"/>
    </row>
    <row r="8" spans="1:11">
      <c r="A8" s="164" t="s">
        <v>221</v>
      </c>
      <c r="B8" s="142" t="s">
        <v>222</v>
      </c>
      <c r="C8" s="142" t="s">
        <v>223</v>
      </c>
      <c r="D8" s="142" t="s">
        <v>224</v>
      </c>
      <c r="E8" s="142" t="s">
        <v>225</v>
      </c>
      <c r="F8" s="142" t="s">
        <v>226</v>
      </c>
      <c r="G8" s="165" t="s">
        <v>227</v>
      </c>
      <c r="H8" s="166"/>
      <c r="I8" s="166"/>
      <c r="J8" s="166"/>
      <c r="K8" s="197"/>
    </row>
    <row r="9" spans="1:11">
      <c r="A9" s="152" t="s">
        <v>228</v>
      </c>
      <c r="B9" s="148"/>
      <c r="C9" s="167" t="s">
        <v>63</v>
      </c>
      <c r="D9" s="167" t="s">
        <v>64</v>
      </c>
      <c r="E9" s="154" t="s">
        <v>229</v>
      </c>
      <c r="F9" s="153" t="s">
        <v>230</v>
      </c>
      <c r="G9" s="168"/>
      <c r="H9" s="169"/>
      <c r="I9" s="169"/>
      <c r="J9" s="169"/>
      <c r="K9" s="198"/>
    </row>
    <row r="10" spans="1:11">
      <c r="A10" s="152" t="s">
        <v>231</v>
      </c>
      <c r="B10" s="148"/>
      <c r="C10" s="167" t="s">
        <v>63</v>
      </c>
      <c r="D10" s="167" t="s">
        <v>64</v>
      </c>
      <c r="E10" s="154" t="s">
        <v>232</v>
      </c>
      <c r="F10" s="153" t="s">
        <v>233</v>
      </c>
      <c r="G10" s="168" t="s">
        <v>234</v>
      </c>
      <c r="H10" s="169"/>
      <c r="I10" s="169"/>
      <c r="J10" s="169"/>
      <c r="K10" s="198"/>
    </row>
    <row r="11" spans="1:11">
      <c r="A11" s="170" t="s">
        <v>195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99"/>
    </row>
    <row r="12" spans="1:11">
      <c r="A12" s="145" t="s">
        <v>86</v>
      </c>
      <c r="B12" s="167" t="s">
        <v>82</v>
      </c>
      <c r="C12" s="167" t="s">
        <v>83</v>
      </c>
      <c r="D12" s="153"/>
      <c r="E12" s="154" t="s">
        <v>84</v>
      </c>
      <c r="F12" s="167" t="s">
        <v>82</v>
      </c>
      <c r="G12" s="167" t="s">
        <v>83</v>
      </c>
      <c r="H12" s="167"/>
      <c r="I12" s="154" t="s">
        <v>235</v>
      </c>
      <c r="J12" s="167" t="s">
        <v>82</v>
      </c>
      <c r="K12" s="195" t="s">
        <v>83</v>
      </c>
    </row>
    <row r="13" spans="1:11">
      <c r="A13" s="145" t="s">
        <v>89</v>
      </c>
      <c r="B13" s="167" t="s">
        <v>82</v>
      </c>
      <c r="C13" s="167" t="s">
        <v>83</v>
      </c>
      <c r="D13" s="153"/>
      <c r="E13" s="154" t="s">
        <v>94</v>
      </c>
      <c r="F13" s="167" t="s">
        <v>82</v>
      </c>
      <c r="G13" s="167" t="s">
        <v>83</v>
      </c>
      <c r="H13" s="167"/>
      <c r="I13" s="154" t="s">
        <v>236</v>
      </c>
      <c r="J13" s="167" t="s">
        <v>82</v>
      </c>
      <c r="K13" s="195" t="s">
        <v>83</v>
      </c>
    </row>
    <row r="14" ht="15" spans="1:11">
      <c r="A14" s="155" t="s">
        <v>237</v>
      </c>
      <c r="B14" s="159" t="s">
        <v>82</v>
      </c>
      <c r="C14" s="159" t="s">
        <v>83</v>
      </c>
      <c r="D14" s="172"/>
      <c r="E14" s="160" t="s">
        <v>238</v>
      </c>
      <c r="F14" s="159" t="s">
        <v>82</v>
      </c>
      <c r="G14" s="159"/>
      <c r="H14" s="159"/>
      <c r="I14" s="160" t="s">
        <v>239</v>
      </c>
      <c r="J14" s="159" t="s">
        <v>82</v>
      </c>
      <c r="K14" s="196" t="s">
        <v>83</v>
      </c>
    </row>
    <row r="15" ht="15" spans="1:11">
      <c r="A15" s="161"/>
      <c r="B15" s="163"/>
      <c r="C15" s="163"/>
      <c r="D15" s="162"/>
      <c r="E15" s="161"/>
      <c r="F15" s="163"/>
      <c r="G15" s="163"/>
      <c r="H15" s="163"/>
      <c r="I15" s="161"/>
      <c r="J15" s="163"/>
      <c r="K15" s="163"/>
    </row>
    <row r="16" spans="1:11">
      <c r="A16" s="138" t="s">
        <v>240</v>
      </c>
      <c r="B16" s="140"/>
      <c r="C16" s="140"/>
      <c r="D16" s="140"/>
      <c r="E16" s="140"/>
      <c r="F16" s="140"/>
      <c r="G16" s="140"/>
      <c r="H16" s="140"/>
      <c r="I16" s="140"/>
      <c r="J16" s="140"/>
      <c r="K16" s="200"/>
    </row>
    <row r="17" spans="1:11">
      <c r="A17" s="152" t="s">
        <v>241</v>
      </c>
      <c r="B17" s="148"/>
      <c r="C17" s="148"/>
      <c r="D17" s="148"/>
      <c r="E17" s="148"/>
      <c r="F17" s="148"/>
      <c r="G17" s="148"/>
      <c r="H17" s="148"/>
      <c r="I17" s="148"/>
      <c r="J17" s="148"/>
      <c r="K17" s="201"/>
    </row>
    <row r="18" spans="1:11">
      <c r="A18" s="152" t="s">
        <v>242</v>
      </c>
      <c r="B18" s="148"/>
      <c r="C18" s="148"/>
      <c r="D18" s="148"/>
      <c r="E18" s="148"/>
      <c r="F18" s="148"/>
      <c r="G18" s="148"/>
      <c r="H18" s="148"/>
      <c r="I18" s="148"/>
      <c r="J18" s="148"/>
      <c r="K18" s="201"/>
    </row>
    <row r="19" spans="1:11">
      <c r="A19" s="173" t="s">
        <v>243</v>
      </c>
      <c r="B19" s="174"/>
      <c r="C19" s="174"/>
      <c r="D19" s="174"/>
      <c r="E19" s="174"/>
      <c r="F19" s="174"/>
      <c r="G19" s="174"/>
      <c r="H19" s="174"/>
      <c r="I19" s="174"/>
      <c r="J19" s="174"/>
      <c r="K19" s="202"/>
    </row>
    <row r="20" spans="1:11">
      <c r="A20" s="173"/>
      <c r="B20" s="174"/>
      <c r="C20" s="174"/>
      <c r="D20" s="174"/>
      <c r="E20" s="174"/>
      <c r="F20" s="174"/>
      <c r="G20" s="174"/>
      <c r="H20" s="174"/>
      <c r="I20" s="174"/>
      <c r="J20" s="174"/>
      <c r="K20" s="202"/>
    </row>
    <row r="22" spans="1:11">
      <c r="A22" s="173"/>
      <c r="B22" s="174"/>
      <c r="C22" s="174"/>
      <c r="D22" s="174"/>
      <c r="E22" s="174"/>
      <c r="F22" s="174"/>
      <c r="G22" s="174"/>
      <c r="H22" s="174"/>
      <c r="I22" s="174"/>
      <c r="J22" s="174"/>
      <c r="K22" s="202"/>
    </row>
    <row r="23" spans="1:11">
      <c r="A23" s="175"/>
      <c r="B23" s="176"/>
      <c r="C23" s="176"/>
      <c r="D23" s="176"/>
      <c r="E23" s="176"/>
      <c r="F23" s="176"/>
      <c r="G23" s="176"/>
      <c r="H23" s="176"/>
      <c r="I23" s="176"/>
      <c r="J23" s="176"/>
      <c r="K23" s="203"/>
    </row>
    <row r="24" spans="1:11">
      <c r="A24" s="152" t="s">
        <v>123</v>
      </c>
      <c r="B24" s="148"/>
      <c r="C24" s="167" t="s">
        <v>63</v>
      </c>
      <c r="D24" s="167" t="s">
        <v>64</v>
      </c>
      <c r="E24" s="151"/>
      <c r="F24" s="151"/>
      <c r="G24" s="151"/>
      <c r="H24" s="151"/>
      <c r="I24" s="151"/>
      <c r="J24" s="151"/>
      <c r="K24" s="194"/>
    </row>
    <row r="25" ht="15" spans="1:11">
      <c r="A25" s="177" t="s">
        <v>244</v>
      </c>
      <c r="B25" s="178"/>
      <c r="C25" s="178"/>
      <c r="D25" s="178"/>
      <c r="E25" s="178"/>
      <c r="F25" s="178"/>
      <c r="G25" s="178"/>
      <c r="H25" s="178"/>
      <c r="I25" s="178"/>
      <c r="J25" s="178"/>
      <c r="K25" s="204"/>
    </row>
    <row r="26" ht="15" spans="1:11">
      <c r="A26" s="179"/>
      <c r="B26" s="179"/>
      <c r="C26" s="179"/>
      <c r="D26" s="179"/>
      <c r="E26" s="179"/>
      <c r="F26" s="179"/>
      <c r="G26" s="179"/>
      <c r="H26" s="179"/>
      <c r="I26" s="179"/>
      <c r="J26" s="179"/>
      <c r="K26" s="179"/>
    </row>
    <row r="27" ht="16" customHeight="1" spans="1:11">
      <c r="A27" s="180" t="s">
        <v>245</v>
      </c>
      <c r="B27" s="166"/>
      <c r="C27" s="166"/>
      <c r="D27" s="166"/>
      <c r="E27" s="166"/>
      <c r="F27" s="166"/>
      <c r="G27" s="166"/>
      <c r="H27" s="166"/>
      <c r="I27" s="166"/>
      <c r="J27" s="166"/>
      <c r="K27" s="197"/>
    </row>
    <row r="28" ht="16" customHeight="1" spans="1:11">
      <c r="A28" s="173" t="s">
        <v>246</v>
      </c>
      <c r="B28" s="174"/>
      <c r="C28" s="174"/>
      <c r="D28" s="174"/>
      <c r="E28" s="174"/>
      <c r="F28" s="174"/>
      <c r="G28" s="174"/>
      <c r="H28" s="174"/>
      <c r="I28" s="174"/>
      <c r="J28" s="174"/>
      <c r="K28" s="202"/>
    </row>
    <row r="29" ht="16" customHeight="1" spans="1:11">
      <c r="A29" s="173" t="s">
        <v>247</v>
      </c>
      <c r="B29" s="174"/>
      <c r="C29" s="174"/>
      <c r="D29" s="174"/>
      <c r="E29" s="174"/>
      <c r="F29" s="174"/>
      <c r="G29" s="174"/>
      <c r="H29" s="174"/>
      <c r="I29" s="174"/>
      <c r="J29" s="174"/>
      <c r="K29" s="202"/>
    </row>
    <row r="30" ht="16" customHeight="1" spans="1:11">
      <c r="A30" s="181" t="s">
        <v>248</v>
      </c>
      <c r="B30" s="182"/>
      <c r="C30" s="182"/>
      <c r="D30" s="182"/>
      <c r="E30" s="182"/>
      <c r="F30" s="182"/>
      <c r="G30" s="182"/>
      <c r="H30" s="182"/>
      <c r="I30" s="182"/>
      <c r="J30" s="182"/>
      <c r="K30" s="205"/>
    </row>
    <row r="31" ht="16" customHeight="1" spans="1:11">
      <c r="A31" s="173"/>
      <c r="B31" s="174"/>
      <c r="C31" s="174"/>
      <c r="D31" s="174"/>
      <c r="E31" s="174"/>
      <c r="F31" s="174"/>
      <c r="G31" s="174"/>
      <c r="H31" s="174"/>
      <c r="I31" s="174"/>
      <c r="J31" s="174"/>
      <c r="K31" s="202"/>
    </row>
    <row r="32" ht="16" customHeight="1" spans="1:11">
      <c r="A32" s="173"/>
      <c r="B32" s="174"/>
      <c r="C32" s="174"/>
      <c r="D32" s="174"/>
      <c r="E32" s="174"/>
      <c r="F32" s="174"/>
      <c r="G32" s="174"/>
      <c r="H32" s="174"/>
      <c r="I32" s="174"/>
      <c r="J32" s="174"/>
      <c r="K32" s="202"/>
    </row>
    <row r="33" ht="16" customHeight="1" spans="1:11">
      <c r="A33" s="173"/>
      <c r="B33" s="174"/>
      <c r="C33" s="174"/>
      <c r="D33" s="174"/>
      <c r="E33" s="174"/>
      <c r="F33" s="174"/>
      <c r="G33" s="174"/>
      <c r="H33" s="174"/>
      <c r="I33" s="174"/>
      <c r="J33" s="174"/>
      <c r="K33" s="202"/>
    </row>
    <row r="34" ht="16" customHeight="1" spans="1:11">
      <c r="A34" s="173"/>
      <c r="B34" s="174"/>
      <c r="C34" s="174"/>
      <c r="D34" s="174"/>
      <c r="E34" s="174"/>
      <c r="F34" s="174"/>
      <c r="G34" s="174"/>
      <c r="H34" s="174"/>
      <c r="I34" s="174"/>
      <c r="J34" s="174"/>
      <c r="K34" s="202"/>
    </row>
    <row r="35" ht="16" customHeight="1" spans="1:11">
      <c r="A35" s="183"/>
      <c r="B35" s="174"/>
      <c r="C35" s="174"/>
      <c r="D35" s="174"/>
      <c r="E35" s="174"/>
      <c r="F35" s="174"/>
      <c r="G35" s="174"/>
      <c r="H35" s="174"/>
      <c r="I35" s="174"/>
      <c r="J35" s="174"/>
      <c r="K35" s="202"/>
    </row>
    <row r="36" ht="16" customHeight="1" spans="1:11">
      <c r="A36" s="184"/>
      <c r="B36" s="185"/>
      <c r="C36" s="185"/>
      <c r="D36" s="185"/>
      <c r="E36" s="185"/>
      <c r="F36" s="185"/>
      <c r="G36" s="185"/>
      <c r="H36" s="185"/>
      <c r="I36" s="185"/>
      <c r="J36" s="185"/>
      <c r="K36" s="206"/>
    </row>
    <row r="37" ht="18.75" customHeight="1" spans="1:11">
      <c r="A37" s="186" t="s">
        <v>249</v>
      </c>
      <c r="B37" s="187"/>
      <c r="C37" s="187"/>
      <c r="D37" s="187"/>
      <c r="E37" s="187"/>
      <c r="F37" s="187"/>
      <c r="G37" s="187"/>
      <c r="H37" s="187"/>
      <c r="I37" s="187"/>
      <c r="J37" s="187"/>
      <c r="K37" s="207"/>
    </row>
    <row r="38" ht="18.75" customHeight="1" spans="1:11">
      <c r="A38" s="152" t="s">
        <v>250</v>
      </c>
      <c r="B38" s="148"/>
      <c r="C38" s="148"/>
      <c r="D38" s="151" t="s">
        <v>251</v>
      </c>
      <c r="E38" s="151"/>
      <c r="F38" s="188" t="s">
        <v>252</v>
      </c>
      <c r="G38" s="189"/>
      <c r="H38" s="148" t="s">
        <v>253</v>
      </c>
      <c r="I38" s="148"/>
      <c r="J38" s="148" t="s">
        <v>254</v>
      </c>
      <c r="K38" s="201"/>
    </row>
    <row r="39" ht="18.75" customHeight="1" spans="1:11">
      <c r="A39" s="152" t="s">
        <v>124</v>
      </c>
      <c r="B39" s="148" t="s">
        <v>255</v>
      </c>
      <c r="C39" s="148"/>
      <c r="D39" s="148"/>
      <c r="E39" s="148"/>
      <c r="F39" s="148"/>
      <c r="G39" s="148"/>
      <c r="H39" s="148"/>
      <c r="I39" s="148"/>
      <c r="J39" s="148"/>
      <c r="K39" s="201"/>
    </row>
    <row r="40" ht="30.95" customHeight="1" spans="1:11">
      <c r="A40" s="152" t="s">
        <v>256</v>
      </c>
      <c r="B40" s="148"/>
      <c r="C40" s="148"/>
      <c r="D40" s="148"/>
      <c r="E40" s="148"/>
      <c r="F40" s="148"/>
      <c r="G40" s="148"/>
      <c r="H40" s="148"/>
      <c r="I40" s="148"/>
      <c r="J40" s="148"/>
      <c r="K40" s="201"/>
    </row>
    <row r="41" ht="18.75" customHeight="1" spans="1:11">
      <c r="A41" s="152"/>
      <c r="B41" s="148"/>
      <c r="C41" s="148"/>
      <c r="D41" s="148"/>
      <c r="E41" s="148"/>
      <c r="F41" s="148"/>
      <c r="G41" s="148"/>
      <c r="H41" s="148"/>
      <c r="I41" s="148"/>
      <c r="J41" s="148"/>
      <c r="K41" s="201"/>
    </row>
    <row r="42" ht="32.1" customHeight="1" spans="1:11">
      <c r="A42" s="155" t="s">
        <v>140</v>
      </c>
      <c r="B42" s="158" t="str">
        <f>中期!B48</f>
        <v>生产部</v>
      </c>
      <c r="C42" s="158"/>
      <c r="D42" s="160" t="s">
        <v>257</v>
      </c>
      <c r="E42" s="158" t="str">
        <f>中期!E48</f>
        <v>王蕾</v>
      </c>
      <c r="F42" s="160" t="s">
        <v>144</v>
      </c>
      <c r="G42" s="190">
        <v>45572</v>
      </c>
      <c r="H42" s="191" t="s">
        <v>145</v>
      </c>
      <c r="I42" s="191"/>
      <c r="J42" s="158">
        <f>中期!J48</f>
        <v>0</v>
      </c>
      <c r="K42" s="208"/>
    </row>
    <row r="43" ht="16.5" customHeight="1"/>
    <row r="44" ht="16.5" customHeight="1"/>
    <row r="45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63500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P28"/>
  <sheetViews>
    <sheetView zoomScale="90" zoomScaleNormal="90" workbookViewId="0">
      <selection activeCell="J31" sqref="J31"/>
    </sheetView>
  </sheetViews>
  <sheetFormatPr defaultColWidth="9" defaultRowHeight="26.1" customHeight="1"/>
  <cols>
    <col min="1" max="1" width="18.25" style="94" customWidth="1"/>
    <col min="2" max="8" width="9.44166666666667" style="94" customWidth="1"/>
    <col min="9" max="9" width="1.375" style="94" customWidth="1"/>
    <col min="10" max="15" width="14.8166666666667" style="94" customWidth="1"/>
    <col min="16" max="16" width="14.025" style="94" customWidth="1"/>
    <col min="17" max="16384" width="9" style="94"/>
  </cols>
  <sheetData>
    <row r="1" s="94" customFormat="1" ht="21" customHeight="1" spans="1:15">
      <c r="A1" s="96" t="s">
        <v>148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="94" customFormat="1" ht="17.45" customHeight="1" spans="1:15">
      <c r="A2" s="97" t="s">
        <v>59</v>
      </c>
      <c r="B2" s="97"/>
      <c r="C2" s="97" t="str">
        <f>首期!B4</f>
        <v>TADDBM90898</v>
      </c>
      <c r="D2" s="97"/>
      <c r="E2" s="97" t="s">
        <v>65</v>
      </c>
      <c r="F2" s="97" t="str">
        <f>首期!B5</f>
        <v>长款羽绒服</v>
      </c>
      <c r="G2" s="97"/>
      <c r="H2" s="98"/>
      <c r="I2" s="127"/>
      <c r="J2" s="97" t="s">
        <v>55</v>
      </c>
      <c r="K2" s="97" t="str">
        <f>首期!I2</f>
        <v>青岛锦瑞麟服装有限公司</v>
      </c>
      <c r="L2" s="97"/>
      <c r="M2" s="97"/>
      <c r="N2" s="97"/>
      <c r="O2" s="97"/>
    </row>
    <row r="3" s="94" customFormat="1" ht="17.45" customHeight="1" spans="1:15">
      <c r="A3" s="99" t="s">
        <v>149</v>
      </c>
      <c r="B3" s="99"/>
      <c r="C3" s="99" t="s">
        <v>150</v>
      </c>
      <c r="D3" s="99"/>
      <c r="E3" s="99"/>
      <c r="F3" s="99"/>
      <c r="G3" s="99"/>
      <c r="H3" s="100"/>
      <c r="I3" s="95"/>
      <c r="J3" s="99" t="s">
        <v>151</v>
      </c>
      <c r="K3" s="99"/>
      <c r="L3" s="99"/>
      <c r="M3" s="99"/>
      <c r="N3" s="99"/>
      <c r="O3" s="99"/>
    </row>
    <row r="4" s="94" customFormat="1" ht="17.45" customHeight="1" spans="1:16">
      <c r="A4" s="99"/>
      <c r="B4" s="101" t="s">
        <v>152</v>
      </c>
      <c r="C4" s="101" t="s">
        <v>153</v>
      </c>
      <c r="D4" s="101" t="s">
        <v>154</v>
      </c>
      <c r="E4" s="102" t="s">
        <v>155</v>
      </c>
      <c r="F4" s="101" t="s">
        <v>156</v>
      </c>
      <c r="G4" s="101" t="s">
        <v>157</v>
      </c>
      <c r="H4" s="103" t="s">
        <v>158</v>
      </c>
      <c r="I4" s="95"/>
      <c r="J4" s="128" t="s">
        <v>117</v>
      </c>
      <c r="K4" s="129" t="s">
        <v>118</v>
      </c>
      <c r="L4" s="130" t="s">
        <v>115</v>
      </c>
      <c r="M4" s="130" t="s">
        <v>118</v>
      </c>
      <c r="N4" s="99" t="s">
        <v>115</v>
      </c>
      <c r="O4" s="99" t="s">
        <v>117</v>
      </c>
      <c r="P4" s="131" t="s">
        <v>115</v>
      </c>
    </row>
    <row r="5" s="94" customFormat="1" ht="21" customHeight="1" spans="1:16">
      <c r="A5" s="99"/>
      <c r="B5" s="104" t="s">
        <v>107</v>
      </c>
      <c r="C5" s="104" t="s">
        <v>108</v>
      </c>
      <c r="D5" s="104" t="s">
        <v>109</v>
      </c>
      <c r="E5" s="105" t="s">
        <v>110</v>
      </c>
      <c r="F5" s="104" t="s">
        <v>111</v>
      </c>
      <c r="G5" s="104" t="s">
        <v>112</v>
      </c>
      <c r="H5" s="106" t="s">
        <v>113</v>
      </c>
      <c r="I5" s="95"/>
      <c r="J5" s="104" t="s">
        <v>107</v>
      </c>
      <c r="K5" s="104" t="s">
        <v>108</v>
      </c>
      <c r="L5" s="104" t="s">
        <v>109</v>
      </c>
      <c r="M5" s="105" t="s">
        <v>110</v>
      </c>
      <c r="N5" s="104" t="s">
        <v>111</v>
      </c>
      <c r="O5" s="104" t="s">
        <v>112</v>
      </c>
      <c r="P5" s="132" t="s">
        <v>113</v>
      </c>
    </row>
    <row r="6" s="94" customFormat="1" ht="19" customHeight="1" spans="1:16">
      <c r="A6" s="107" t="s">
        <v>160</v>
      </c>
      <c r="B6" s="108">
        <f t="shared" ref="B6:B8" si="0">C6-1</f>
        <v>109</v>
      </c>
      <c r="C6" s="101">
        <f t="shared" ref="C6:C8" si="1">D6-1</f>
        <v>110</v>
      </c>
      <c r="D6" s="101">
        <f t="shared" ref="D6:D8" si="2">E6-2</f>
        <v>111</v>
      </c>
      <c r="E6" s="109">
        <v>113</v>
      </c>
      <c r="F6" s="101">
        <f t="shared" ref="F6:F8" si="3">E6+2</f>
        <v>115</v>
      </c>
      <c r="G6" s="101">
        <f t="shared" ref="G6:G8" si="4">F6+2</f>
        <v>117</v>
      </c>
      <c r="H6" s="103">
        <f t="shared" ref="H6:H8" si="5">G6+1</f>
        <v>118</v>
      </c>
      <c r="I6" s="95"/>
      <c r="J6" s="133" t="s">
        <v>258</v>
      </c>
      <c r="K6" s="133" t="s">
        <v>258</v>
      </c>
      <c r="L6" s="133" t="s">
        <v>258</v>
      </c>
      <c r="M6" s="133" t="s">
        <v>258</v>
      </c>
      <c r="N6" s="133" t="s">
        <v>258</v>
      </c>
      <c r="O6" s="133" t="s">
        <v>258</v>
      </c>
      <c r="P6" s="133" t="s">
        <v>258</v>
      </c>
    </row>
    <row r="7" s="94" customFormat="1" ht="19" customHeight="1" spans="1:16">
      <c r="A7" s="110" t="s">
        <v>162</v>
      </c>
      <c r="B7" s="111">
        <f t="shared" si="0"/>
        <v>114</v>
      </c>
      <c r="C7" s="112">
        <f t="shared" si="1"/>
        <v>115</v>
      </c>
      <c r="D7" s="112">
        <f t="shared" si="2"/>
        <v>116</v>
      </c>
      <c r="E7" s="113">
        <v>118</v>
      </c>
      <c r="F7" s="112">
        <f t="shared" si="3"/>
        <v>120</v>
      </c>
      <c r="G7" s="112">
        <f t="shared" si="4"/>
        <v>122</v>
      </c>
      <c r="H7" s="114">
        <f t="shared" si="5"/>
        <v>123</v>
      </c>
      <c r="I7" s="95"/>
      <c r="J7" s="133" t="s">
        <v>258</v>
      </c>
      <c r="K7" s="133" t="s">
        <v>258</v>
      </c>
      <c r="L7" s="133" t="s">
        <v>258</v>
      </c>
      <c r="M7" s="133" t="s">
        <v>258</v>
      </c>
      <c r="N7" s="133" t="s">
        <v>258</v>
      </c>
      <c r="O7" s="133" t="s">
        <v>258</v>
      </c>
      <c r="P7" s="133" t="s">
        <v>258</v>
      </c>
    </row>
    <row r="8" s="94" customFormat="1" ht="19" customHeight="1" spans="1:16">
      <c r="A8" s="110" t="s">
        <v>164</v>
      </c>
      <c r="B8" s="111">
        <f t="shared" si="0"/>
        <v>92.5</v>
      </c>
      <c r="C8" s="112">
        <f t="shared" si="1"/>
        <v>93.5</v>
      </c>
      <c r="D8" s="112">
        <f t="shared" si="2"/>
        <v>94.5</v>
      </c>
      <c r="E8" s="113">
        <v>96.5</v>
      </c>
      <c r="F8" s="112">
        <f t="shared" si="3"/>
        <v>98.5</v>
      </c>
      <c r="G8" s="112">
        <f t="shared" si="4"/>
        <v>100.5</v>
      </c>
      <c r="H8" s="114">
        <f t="shared" si="5"/>
        <v>101.5</v>
      </c>
      <c r="I8" s="95"/>
      <c r="J8" s="133" t="s">
        <v>259</v>
      </c>
      <c r="K8" s="133" t="s">
        <v>259</v>
      </c>
      <c r="L8" s="133" t="s">
        <v>259</v>
      </c>
      <c r="M8" s="133" t="s">
        <v>259</v>
      </c>
      <c r="N8" s="133" t="s">
        <v>259</v>
      </c>
      <c r="O8" s="133" t="s">
        <v>259</v>
      </c>
      <c r="P8" s="133" t="s">
        <v>259</v>
      </c>
    </row>
    <row r="9" s="94" customFormat="1" ht="19" customHeight="1" spans="1:16">
      <c r="A9" s="110" t="s">
        <v>165</v>
      </c>
      <c r="B9" s="111">
        <f>C9-4</f>
        <v>114</v>
      </c>
      <c r="C9" s="112">
        <f>D9-4</f>
        <v>118</v>
      </c>
      <c r="D9" s="112">
        <f>E9-4</f>
        <v>122</v>
      </c>
      <c r="E9" s="113">
        <v>126</v>
      </c>
      <c r="F9" s="112">
        <f>E9+4</f>
        <v>130</v>
      </c>
      <c r="G9" s="112">
        <f>F9+4</f>
        <v>134</v>
      </c>
      <c r="H9" s="114">
        <f>G9+6</f>
        <v>140</v>
      </c>
      <c r="I9" s="95"/>
      <c r="J9" s="133" t="s">
        <v>259</v>
      </c>
      <c r="K9" s="133" t="s">
        <v>258</v>
      </c>
      <c r="L9" s="133" t="s">
        <v>259</v>
      </c>
      <c r="M9" s="133" t="s">
        <v>258</v>
      </c>
      <c r="N9" s="133" t="s">
        <v>260</v>
      </c>
      <c r="O9" s="133" t="s">
        <v>260</v>
      </c>
      <c r="P9" s="133" t="s">
        <v>259</v>
      </c>
    </row>
    <row r="10" s="94" customFormat="1" ht="19" customHeight="1" spans="1:16">
      <c r="A10" s="110" t="s">
        <v>167</v>
      </c>
      <c r="B10" s="111">
        <f>C10-4</f>
        <v>126</v>
      </c>
      <c r="C10" s="112">
        <f>D10-4</f>
        <v>130</v>
      </c>
      <c r="D10" s="112">
        <f>E10-4</f>
        <v>134</v>
      </c>
      <c r="E10" s="113">
        <v>138</v>
      </c>
      <c r="F10" s="112">
        <f>E10+4</f>
        <v>142</v>
      </c>
      <c r="G10" s="112">
        <f>F10+5</f>
        <v>147</v>
      </c>
      <c r="H10" s="114">
        <f>G10+6</f>
        <v>153</v>
      </c>
      <c r="I10" s="95"/>
      <c r="J10" s="133" t="s">
        <v>261</v>
      </c>
      <c r="K10" s="133" t="s">
        <v>258</v>
      </c>
      <c r="L10" s="133" t="s">
        <v>259</v>
      </c>
      <c r="M10" s="133" t="s">
        <v>258</v>
      </c>
      <c r="N10" s="133" t="s">
        <v>260</v>
      </c>
      <c r="O10" s="133" t="s">
        <v>260</v>
      </c>
      <c r="P10" s="133" t="s">
        <v>260</v>
      </c>
    </row>
    <row r="11" s="94" customFormat="1" ht="19" customHeight="1" spans="1:16">
      <c r="A11" s="115" t="s">
        <v>168</v>
      </c>
      <c r="B11" s="116">
        <f>C11</f>
        <v>6.5</v>
      </c>
      <c r="C11" s="112">
        <f>D11</f>
        <v>6.5</v>
      </c>
      <c r="D11" s="112">
        <f>E11</f>
        <v>6.5</v>
      </c>
      <c r="E11" s="113">
        <v>6.5</v>
      </c>
      <c r="F11" s="112">
        <f t="shared" ref="F11:H11" si="6">E11</f>
        <v>6.5</v>
      </c>
      <c r="G11" s="112">
        <f t="shared" si="6"/>
        <v>6.5</v>
      </c>
      <c r="H11" s="114">
        <f t="shared" si="6"/>
        <v>6.5</v>
      </c>
      <c r="I11" s="95"/>
      <c r="J11" s="133" t="s">
        <v>259</v>
      </c>
      <c r="K11" s="133" t="s">
        <v>259</v>
      </c>
      <c r="L11" s="133" t="s">
        <v>259</v>
      </c>
      <c r="M11" s="133" t="s">
        <v>259</v>
      </c>
      <c r="N11" s="133" t="s">
        <v>259</v>
      </c>
      <c r="O11" s="133" t="s">
        <v>259</v>
      </c>
      <c r="P11" s="133" t="s">
        <v>259</v>
      </c>
    </row>
    <row r="12" s="94" customFormat="1" ht="19" customHeight="1" spans="1:16">
      <c r="A12" s="115" t="s">
        <v>169</v>
      </c>
      <c r="B12" s="116">
        <f>C12-1.2</f>
        <v>47.4</v>
      </c>
      <c r="C12" s="112">
        <f>D12-1.2</f>
        <v>48.6</v>
      </c>
      <c r="D12" s="112">
        <f>E12-1.2</f>
        <v>49.8</v>
      </c>
      <c r="E12" s="113">
        <v>51</v>
      </c>
      <c r="F12" s="112">
        <f>E12+1.2</f>
        <v>52.2</v>
      </c>
      <c r="G12" s="112">
        <f>F12+1.2</f>
        <v>53.4</v>
      </c>
      <c r="H12" s="114">
        <f>G12+1.4</f>
        <v>54.8</v>
      </c>
      <c r="I12" s="95"/>
      <c r="J12" s="133" t="s">
        <v>259</v>
      </c>
      <c r="K12" s="133" t="s">
        <v>262</v>
      </c>
      <c r="L12" s="133" t="s">
        <v>263</v>
      </c>
      <c r="M12" s="133" t="s">
        <v>262</v>
      </c>
      <c r="N12" s="133" t="s">
        <v>259</v>
      </c>
      <c r="O12" s="133" t="s">
        <v>262</v>
      </c>
      <c r="P12" s="133" t="s">
        <v>260</v>
      </c>
    </row>
    <row r="13" s="94" customFormat="1" ht="19" customHeight="1" spans="1:16">
      <c r="A13" s="115" t="s">
        <v>170</v>
      </c>
      <c r="B13" s="111">
        <f>C13-0.6</f>
        <v>62.6</v>
      </c>
      <c r="C13" s="112">
        <f>D13-0.6</f>
        <v>63.2</v>
      </c>
      <c r="D13" s="112">
        <f>E13-1.2</f>
        <v>63.8</v>
      </c>
      <c r="E13" s="113">
        <v>65</v>
      </c>
      <c r="F13" s="112">
        <f>E13+1.2</f>
        <v>66.2</v>
      </c>
      <c r="G13" s="112">
        <f>F13+1.2</f>
        <v>67.4</v>
      </c>
      <c r="H13" s="114">
        <f>G13+0.6</f>
        <v>68</v>
      </c>
      <c r="I13" s="95"/>
      <c r="J13" s="133" t="s">
        <v>260</v>
      </c>
      <c r="K13" s="133" t="s">
        <v>264</v>
      </c>
      <c r="L13" s="133" t="s">
        <v>265</v>
      </c>
      <c r="M13" s="133" t="s">
        <v>264</v>
      </c>
      <c r="N13" s="133" t="s">
        <v>259</v>
      </c>
      <c r="O13" s="133" t="s">
        <v>260</v>
      </c>
      <c r="P13" s="133" t="s">
        <v>260</v>
      </c>
    </row>
    <row r="14" s="94" customFormat="1" ht="19" customHeight="1" spans="1:16">
      <c r="A14" s="115" t="s">
        <v>171</v>
      </c>
      <c r="B14" s="116">
        <f>C14-0.8</f>
        <v>21.6</v>
      </c>
      <c r="C14" s="112">
        <f>D14-0.8</f>
        <v>22.4</v>
      </c>
      <c r="D14" s="112">
        <f>E14-0.8</f>
        <v>23.2</v>
      </c>
      <c r="E14" s="113">
        <v>24</v>
      </c>
      <c r="F14" s="112">
        <f>E14+0.8</f>
        <v>24.8</v>
      </c>
      <c r="G14" s="112">
        <f>F14+0.8</f>
        <v>25.6</v>
      </c>
      <c r="H14" s="114">
        <f>G14+1.3</f>
        <v>26.9</v>
      </c>
      <c r="I14" s="95"/>
      <c r="J14" s="133" t="s">
        <v>259</v>
      </c>
      <c r="K14" s="133" t="s">
        <v>259</v>
      </c>
      <c r="L14" s="133" t="s">
        <v>259</v>
      </c>
      <c r="M14" s="133" t="s">
        <v>259</v>
      </c>
      <c r="N14" s="133" t="s">
        <v>264</v>
      </c>
      <c r="O14" s="133" t="s">
        <v>260</v>
      </c>
      <c r="P14" s="133" t="s">
        <v>260</v>
      </c>
    </row>
    <row r="15" s="94" customFormat="1" ht="19" customHeight="1" spans="1:16">
      <c r="A15" s="115" t="s">
        <v>172</v>
      </c>
      <c r="B15" s="116">
        <f>C15-0.7</f>
        <v>18.9</v>
      </c>
      <c r="C15" s="112">
        <f>D15-0.7</f>
        <v>19.6</v>
      </c>
      <c r="D15" s="112">
        <f>E15-0.7</f>
        <v>20.3</v>
      </c>
      <c r="E15" s="113">
        <v>21</v>
      </c>
      <c r="F15" s="112">
        <f>E15+0.7</f>
        <v>21.7</v>
      </c>
      <c r="G15" s="112">
        <f>F15+0.7</f>
        <v>22.4</v>
      </c>
      <c r="H15" s="114">
        <f>G15+1</f>
        <v>23.4</v>
      </c>
      <c r="I15" s="95"/>
      <c r="J15" s="133" t="s">
        <v>266</v>
      </c>
      <c r="K15" s="133" t="s">
        <v>264</v>
      </c>
      <c r="L15" s="133" t="s">
        <v>260</v>
      </c>
      <c r="M15" s="133" t="s">
        <v>267</v>
      </c>
      <c r="N15" s="133" t="s">
        <v>268</v>
      </c>
      <c r="O15" s="133" t="s">
        <v>264</v>
      </c>
      <c r="P15" s="133" t="s">
        <v>264</v>
      </c>
    </row>
    <row r="16" s="94" customFormat="1" ht="19" customHeight="1" spans="1:16">
      <c r="A16" s="115" t="s">
        <v>173</v>
      </c>
      <c r="B16" s="116">
        <f>C16-0.5</f>
        <v>14.5</v>
      </c>
      <c r="C16" s="112">
        <f>D16-0.5</f>
        <v>15</v>
      </c>
      <c r="D16" s="112">
        <f>E16-0.5</f>
        <v>15.5</v>
      </c>
      <c r="E16" s="113">
        <v>16</v>
      </c>
      <c r="F16" s="112">
        <f>E16+0.5</f>
        <v>16.5</v>
      </c>
      <c r="G16" s="112">
        <f>F16+0.5</f>
        <v>17</v>
      </c>
      <c r="H16" s="114">
        <f>G16+0.7</f>
        <v>17.7</v>
      </c>
      <c r="I16" s="95"/>
      <c r="J16" s="133" t="s">
        <v>265</v>
      </c>
      <c r="K16" s="133" t="s">
        <v>264</v>
      </c>
      <c r="L16" s="133" t="s">
        <v>261</v>
      </c>
      <c r="M16" s="133" t="s">
        <v>264</v>
      </c>
      <c r="N16" s="133" t="s">
        <v>264</v>
      </c>
      <c r="O16" s="133" t="s">
        <v>264</v>
      </c>
      <c r="P16" s="133" t="s">
        <v>264</v>
      </c>
    </row>
    <row r="17" s="95" customFormat="1" ht="19" customHeight="1" spans="1:16">
      <c r="A17" s="117" t="s">
        <v>175</v>
      </c>
      <c r="B17" s="118">
        <f>C17-0.5</f>
        <v>8.5</v>
      </c>
      <c r="C17" s="119">
        <f>D17-0.5</f>
        <v>9</v>
      </c>
      <c r="D17" s="119">
        <f>E17-0.5</f>
        <v>9.5</v>
      </c>
      <c r="E17" s="120">
        <v>10</v>
      </c>
      <c r="F17" s="119">
        <f>E17+0.5</f>
        <v>10.5</v>
      </c>
      <c r="G17" s="119">
        <f>F17+0.5</f>
        <v>11</v>
      </c>
      <c r="H17" s="114">
        <f>G17+0.7</f>
        <v>11.7</v>
      </c>
      <c r="J17" s="133" t="s">
        <v>259</v>
      </c>
      <c r="K17" s="133" t="s">
        <v>259</v>
      </c>
      <c r="L17" s="133" t="s">
        <v>259</v>
      </c>
      <c r="M17" s="133" t="s">
        <v>259</v>
      </c>
      <c r="N17" s="133" t="s">
        <v>259</v>
      </c>
      <c r="O17" s="133" t="s">
        <v>259</v>
      </c>
      <c r="P17" s="133" t="s">
        <v>259</v>
      </c>
    </row>
    <row r="18" s="94" customFormat="1" ht="19" customHeight="1" spans="1:16">
      <c r="A18" s="115" t="s">
        <v>176</v>
      </c>
      <c r="B18" s="116">
        <f>C18-1</f>
        <v>62</v>
      </c>
      <c r="C18" s="112">
        <f>D18-1</f>
        <v>63</v>
      </c>
      <c r="D18" s="112">
        <f>E18-1</f>
        <v>64</v>
      </c>
      <c r="E18" s="113">
        <v>65</v>
      </c>
      <c r="F18" s="112">
        <f>E18+1</f>
        <v>66</v>
      </c>
      <c r="G18" s="112">
        <f>F18+1</f>
        <v>67</v>
      </c>
      <c r="H18" s="114">
        <f>G18+1.5</f>
        <v>68.5</v>
      </c>
      <c r="I18" s="95"/>
      <c r="J18" s="133" t="s">
        <v>258</v>
      </c>
      <c r="K18" s="133" t="s">
        <v>258</v>
      </c>
      <c r="L18" s="133" t="s">
        <v>258</v>
      </c>
      <c r="M18" s="133" t="s">
        <v>258</v>
      </c>
      <c r="N18" s="133" t="s">
        <v>258</v>
      </c>
      <c r="O18" s="133" t="s">
        <v>258</v>
      </c>
      <c r="P18" s="133" t="s">
        <v>258</v>
      </c>
    </row>
    <row r="19" s="94" customFormat="1" ht="19" customHeight="1" spans="1:16">
      <c r="A19" s="115" t="s">
        <v>177</v>
      </c>
      <c r="B19" s="116">
        <f>C19</f>
        <v>13</v>
      </c>
      <c r="C19" s="112">
        <f t="shared" ref="C19:C25" si="7">D19</f>
        <v>13</v>
      </c>
      <c r="D19" s="112">
        <f>E19</f>
        <v>13</v>
      </c>
      <c r="E19" s="113">
        <v>13</v>
      </c>
      <c r="F19" s="112">
        <f t="shared" ref="F19:H19" si="8">E19</f>
        <v>13</v>
      </c>
      <c r="G19" s="112">
        <f t="shared" si="8"/>
        <v>13</v>
      </c>
      <c r="H19" s="114">
        <f t="shared" si="8"/>
        <v>13</v>
      </c>
      <c r="J19" s="133" t="s">
        <v>259</v>
      </c>
      <c r="K19" s="133" t="s">
        <v>259</v>
      </c>
      <c r="L19" s="133" t="s">
        <v>259</v>
      </c>
      <c r="M19" s="133" t="s">
        <v>259</v>
      </c>
      <c r="N19" s="133" t="s">
        <v>259</v>
      </c>
      <c r="O19" s="133" t="s">
        <v>259</v>
      </c>
      <c r="P19" s="133" t="s">
        <v>259</v>
      </c>
    </row>
    <row r="20" s="94" customFormat="1" ht="19" customHeight="1" spans="1:16">
      <c r="A20" s="115" t="s">
        <v>178</v>
      </c>
      <c r="B20" s="116">
        <f>C20-0.5</f>
        <v>36.5</v>
      </c>
      <c r="C20" s="112">
        <f>D20-0.5</f>
        <v>37</v>
      </c>
      <c r="D20" s="112">
        <f>E20-0.5</f>
        <v>37.5</v>
      </c>
      <c r="E20" s="113">
        <v>38</v>
      </c>
      <c r="F20" s="112">
        <f>E20+0.5</f>
        <v>38.5</v>
      </c>
      <c r="G20" s="112">
        <f>F20+0.5</f>
        <v>39</v>
      </c>
      <c r="H20" s="114">
        <f>G20+0.5</f>
        <v>39.5</v>
      </c>
      <c r="J20" s="133" t="s">
        <v>259</v>
      </c>
      <c r="K20" s="133" t="s">
        <v>264</v>
      </c>
      <c r="L20" s="133" t="s">
        <v>259</v>
      </c>
      <c r="M20" s="133" t="s">
        <v>264</v>
      </c>
      <c r="N20" s="133" t="s">
        <v>259</v>
      </c>
      <c r="O20" s="133" t="s">
        <v>259</v>
      </c>
      <c r="P20" s="133" t="s">
        <v>259</v>
      </c>
    </row>
    <row r="21" s="94" customFormat="1" ht="19" customHeight="1" spans="1:16">
      <c r="A21" s="115" t="s">
        <v>179</v>
      </c>
      <c r="B21" s="116">
        <f>C21-0.5</f>
        <v>30.5</v>
      </c>
      <c r="C21" s="112">
        <f>D21-0.5</f>
        <v>31</v>
      </c>
      <c r="D21" s="112">
        <f>E21-0.5</f>
        <v>31.5</v>
      </c>
      <c r="E21" s="113">
        <v>32</v>
      </c>
      <c r="F21" s="112">
        <f>E21+0.5</f>
        <v>32.5</v>
      </c>
      <c r="G21" s="112">
        <f>F21+0.5</f>
        <v>33</v>
      </c>
      <c r="H21" s="114">
        <f>G21+0.75</f>
        <v>33.75</v>
      </c>
      <c r="J21" s="133" t="s">
        <v>259</v>
      </c>
      <c r="K21" s="133" t="s">
        <v>259</v>
      </c>
      <c r="L21" s="133" t="s">
        <v>258</v>
      </c>
      <c r="M21" s="133" t="s">
        <v>259</v>
      </c>
      <c r="N21" s="133" t="s">
        <v>264</v>
      </c>
      <c r="O21" s="133" t="s">
        <v>259</v>
      </c>
      <c r="P21" s="133" t="s">
        <v>261</v>
      </c>
    </row>
    <row r="22" s="94" customFormat="1" ht="19" customHeight="1" spans="1:16">
      <c r="A22" s="115" t="s">
        <v>180</v>
      </c>
      <c r="B22" s="116">
        <f>C22-1</f>
        <v>19</v>
      </c>
      <c r="C22" s="112">
        <f t="shared" si="7"/>
        <v>20</v>
      </c>
      <c r="D22" s="112">
        <f>E22-1</f>
        <v>20</v>
      </c>
      <c r="E22" s="113">
        <v>21</v>
      </c>
      <c r="F22" s="112">
        <f t="shared" ref="F22:F25" si="9">E22</f>
        <v>21</v>
      </c>
      <c r="G22" s="112">
        <f>F22+1.5</f>
        <v>22.5</v>
      </c>
      <c r="H22" s="114">
        <f t="shared" ref="H22:H25" si="10">G22</f>
        <v>22.5</v>
      </c>
      <c r="J22" s="133" t="s">
        <v>259</v>
      </c>
      <c r="K22" s="133" t="s">
        <v>259</v>
      </c>
      <c r="L22" s="133" t="s">
        <v>259</v>
      </c>
      <c r="M22" s="133" t="s">
        <v>259</v>
      </c>
      <c r="N22" s="133" t="s">
        <v>259</v>
      </c>
      <c r="O22" s="133" t="s">
        <v>259</v>
      </c>
      <c r="P22" s="133" t="s">
        <v>259</v>
      </c>
    </row>
    <row r="23" s="94" customFormat="1" ht="19" customHeight="1" spans="1:16">
      <c r="A23" s="115" t="s">
        <v>181</v>
      </c>
      <c r="B23" s="121"/>
      <c r="C23" s="112">
        <f t="shared" si="7"/>
        <v>-0.5</v>
      </c>
      <c r="D23" s="122">
        <f>E23-0.5</f>
        <v>-0.5</v>
      </c>
      <c r="E23" s="113"/>
      <c r="F23" s="122">
        <f t="shared" si="9"/>
        <v>0</v>
      </c>
      <c r="G23" s="122">
        <f>F23+1</f>
        <v>1</v>
      </c>
      <c r="H23" s="123">
        <f t="shared" si="10"/>
        <v>1</v>
      </c>
      <c r="J23" s="133" t="s">
        <v>259</v>
      </c>
      <c r="K23" s="133" t="s">
        <v>259</v>
      </c>
      <c r="L23" s="133" t="s">
        <v>259</v>
      </c>
      <c r="M23" s="133" t="s">
        <v>259</v>
      </c>
      <c r="N23" s="133" t="s">
        <v>259</v>
      </c>
      <c r="O23" s="133" t="s">
        <v>259</v>
      </c>
      <c r="P23" s="133" t="s">
        <v>259</v>
      </c>
    </row>
    <row r="24" s="94" customFormat="1" customHeight="1" spans="1:16">
      <c r="A24" s="115" t="s">
        <v>182</v>
      </c>
      <c r="B24" s="121"/>
      <c r="C24" s="112">
        <f t="shared" si="7"/>
        <v>17.5</v>
      </c>
      <c r="D24" s="122">
        <f>E24-0.5</f>
        <v>17.5</v>
      </c>
      <c r="E24" s="113">
        <v>18</v>
      </c>
      <c r="F24" s="122">
        <f t="shared" si="9"/>
        <v>18</v>
      </c>
      <c r="G24" s="122">
        <f>F24+1</f>
        <v>19</v>
      </c>
      <c r="H24" s="123">
        <f t="shared" si="10"/>
        <v>19</v>
      </c>
      <c r="J24" s="133" t="s">
        <v>259</v>
      </c>
      <c r="K24" s="133" t="s">
        <v>259</v>
      </c>
      <c r="L24" s="133" t="s">
        <v>259</v>
      </c>
      <c r="M24" s="133" t="s">
        <v>259</v>
      </c>
      <c r="N24" s="133" t="s">
        <v>259</v>
      </c>
      <c r="O24" s="133" t="s">
        <v>259</v>
      </c>
      <c r="P24" s="133" t="s">
        <v>259</v>
      </c>
    </row>
    <row r="25" s="94" customFormat="1" customHeight="1" spans="1:16">
      <c r="A25" s="115" t="s">
        <v>183</v>
      </c>
      <c r="B25" s="116">
        <f>C25-1</f>
        <v>17</v>
      </c>
      <c r="C25" s="112">
        <f t="shared" si="7"/>
        <v>18</v>
      </c>
      <c r="D25" s="112">
        <f>E25</f>
        <v>18</v>
      </c>
      <c r="E25" s="113">
        <v>18</v>
      </c>
      <c r="F25" s="112">
        <f t="shared" si="9"/>
        <v>18</v>
      </c>
      <c r="G25" s="112">
        <f>F25+1.5</f>
        <v>19.5</v>
      </c>
      <c r="H25" s="114">
        <f t="shared" si="10"/>
        <v>19.5</v>
      </c>
      <c r="J25" s="133" t="s">
        <v>259</v>
      </c>
      <c r="K25" s="133" t="s">
        <v>259</v>
      </c>
      <c r="L25" s="133" t="s">
        <v>259</v>
      </c>
      <c r="M25" s="133" t="s">
        <v>259</v>
      </c>
      <c r="N25" s="133" t="s">
        <v>259</v>
      </c>
      <c r="O25" s="133" t="s">
        <v>259</v>
      </c>
      <c r="P25" s="133" t="s">
        <v>259</v>
      </c>
    </row>
    <row r="26" s="94" customFormat="1" customHeight="1" spans="1:16">
      <c r="A26" s="124" t="s">
        <v>184</v>
      </c>
      <c r="B26" s="121">
        <v>308</v>
      </c>
      <c r="C26" s="125">
        <v>320</v>
      </c>
      <c r="D26" s="125">
        <v>332</v>
      </c>
      <c r="E26" s="113">
        <v>348</v>
      </c>
      <c r="F26" s="125">
        <v>364</v>
      </c>
      <c r="G26" s="125">
        <v>380</v>
      </c>
      <c r="H26" s="126">
        <v>398</v>
      </c>
      <c r="J26" s="133" t="s">
        <v>259</v>
      </c>
      <c r="K26" s="133" t="s">
        <v>259</v>
      </c>
      <c r="L26" s="133" t="s">
        <v>259</v>
      </c>
      <c r="M26" s="133" t="s">
        <v>259</v>
      </c>
      <c r="N26" s="133" t="s">
        <v>259</v>
      </c>
      <c r="O26" s="133" t="s">
        <v>259</v>
      </c>
      <c r="P26" s="133" t="s">
        <v>259</v>
      </c>
    </row>
    <row r="27" s="94" customFormat="1" customHeight="1" spans="1:16">
      <c r="A27" s="124" t="s">
        <v>184</v>
      </c>
      <c r="B27" s="121">
        <f t="shared" ref="B27:H27" si="11">B26-5</f>
        <v>303</v>
      </c>
      <c r="C27" s="125">
        <f t="shared" si="11"/>
        <v>315</v>
      </c>
      <c r="D27" s="125">
        <f t="shared" si="11"/>
        <v>327</v>
      </c>
      <c r="E27" s="125">
        <f t="shared" si="11"/>
        <v>343</v>
      </c>
      <c r="F27" s="125">
        <f t="shared" si="11"/>
        <v>359</v>
      </c>
      <c r="G27" s="125">
        <f t="shared" si="11"/>
        <v>375</v>
      </c>
      <c r="H27" s="126">
        <f t="shared" si="11"/>
        <v>393</v>
      </c>
      <c r="J27" s="133" t="s">
        <v>259</v>
      </c>
      <c r="K27" s="133" t="s">
        <v>259</v>
      </c>
      <c r="L27" s="133" t="s">
        <v>259</v>
      </c>
      <c r="M27" s="133" t="s">
        <v>259</v>
      </c>
      <c r="N27" s="133" t="s">
        <v>259</v>
      </c>
      <c r="O27" s="133" t="s">
        <v>259</v>
      </c>
      <c r="P27" s="133" t="s">
        <v>259</v>
      </c>
    </row>
    <row r="28" s="94" customFormat="1" customHeight="1" spans="10:15">
      <c r="J28" s="134" t="s">
        <v>185</v>
      </c>
      <c r="K28" s="135">
        <v>45573</v>
      </c>
      <c r="L28" s="96" t="s">
        <v>186</v>
      </c>
      <c r="M28" s="96" t="s">
        <v>143</v>
      </c>
      <c r="N28" s="96" t="s">
        <v>187</v>
      </c>
      <c r="O28" s="96">
        <v>0</v>
      </c>
    </row>
  </sheetData>
  <mergeCells count="8">
    <mergeCell ref="A1:O1"/>
    <mergeCell ref="C2:D2"/>
    <mergeCell ref="F2:H2"/>
    <mergeCell ref="K2:O2"/>
    <mergeCell ref="C3:H3"/>
    <mergeCell ref="J3:O3"/>
    <mergeCell ref="A3:A5"/>
    <mergeCell ref="I2:I18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workbookViewId="0">
      <selection activeCell="C19" sqref="C19"/>
    </sheetView>
  </sheetViews>
  <sheetFormatPr defaultColWidth="9" defaultRowHeight="17.25"/>
  <cols>
    <col min="1" max="1" width="4.625" style="28" customWidth="1"/>
    <col min="2" max="2" width="13.7" style="28" customWidth="1"/>
    <col min="3" max="3" width="24.375" style="28" customWidth="1"/>
    <col min="4" max="4" width="18" style="87" customWidth="1"/>
    <col min="5" max="5" width="18.25" style="28" customWidth="1"/>
    <col min="6" max="6" width="28.125" style="28" customWidth="1"/>
    <col min="7" max="7" width="7.875" style="28" customWidth="1"/>
    <col min="8" max="8" width="11.25" style="28" customWidth="1"/>
    <col min="9" max="14" width="6.25" style="28" customWidth="1"/>
    <col min="15" max="15" width="7.875" style="28" customWidth="1"/>
    <col min="16" max="16" width="6.875" style="28" customWidth="1"/>
    <col min="17" max="16384" width="9" style="28"/>
  </cols>
  <sheetData>
    <row r="1" ht="29.25" spans="1:16">
      <c r="A1" s="29" t="s">
        <v>269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="26" customFormat="1" ht="16.5" spans="1:16">
      <c r="A2" s="30" t="s">
        <v>270</v>
      </c>
      <c r="B2" s="31" t="s">
        <v>271</v>
      </c>
      <c r="C2" s="31" t="s">
        <v>272</v>
      </c>
      <c r="D2" s="31" t="s">
        <v>273</v>
      </c>
      <c r="E2" s="31" t="s">
        <v>274</v>
      </c>
      <c r="F2" s="31" t="s">
        <v>275</v>
      </c>
      <c r="G2" s="31" t="s">
        <v>276</v>
      </c>
      <c r="H2" s="31" t="s">
        <v>277</v>
      </c>
      <c r="I2" s="30" t="s">
        <v>278</v>
      </c>
      <c r="J2" s="30" t="s">
        <v>279</v>
      </c>
      <c r="K2" s="30" t="s">
        <v>280</v>
      </c>
      <c r="L2" s="30" t="s">
        <v>281</v>
      </c>
      <c r="M2" s="30" t="s">
        <v>282</v>
      </c>
      <c r="N2" s="31" t="s">
        <v>283</v>
      </c>
      <c r="O2" s="31" t="s">
        <v>284</v>
      </c>
      <c r="P2" s="31" t="s">
        <v>285</v>
      </c>
    </row>
    <row r="3" s="26" customFormat="1" ht="16.5" spans="1:16">
      <c r="A3" s="30"/>
      <c r="B3" s="33"/>
      <c r="C3" s="33"/>
      <c r="D3" s="33"/>
      <c r="E3" s="33"/>
      <c r="F3" s="33"/>
      <c r="G3" s="33"/>
      <c r="H3" s="33"/>
      <c r="I3" s="30" t="s">
        <v>286</v>
      </c>
      <c r="J3" s="30" t="s">
        <v>286</v>
      </c>
      <c r="K3" s="30" t="s">
        <v>286</v>
      </c>
      <c r="L3" s="30" t="s">
        <v>286</v>
      </c>
      <c r="M3" s="30" t="s">
        <v>286</v>
      </c>
      <c r="N3" s="33"/>
      <c r="O3" s="33"/>
      <c r="P3" s="33"/>
    </row>
    <row r="4" s="26" customFormat="1" ht="16.5" spans="1:16">
      <c r="A4" s="35">
        <v>1</v>
      </c>
      <c r="B4" s="80">
        <v>24071218</v>
      </c>
      <c r="C4" s="35" t="s">
        <v>287</v>
      </c>
      <c r="D4" s="62" t="s">
        <v>288</v>
      </c>
      <c r="E4" s="35" t="s">
        <v>60</v>
      </c>
      <c r="F4" s="35" t="s">
        <v>289</v>
      </c>
      <c r="G4" s="35" t="s">
        <v>63</v>
      </c>
      <c r="H4" s="35" t="s">
        <v>290</v>
      </c>
      <c r="I4" s="35">
        <v>1</v>
      </c>
      <c r="J4" s="35"/>
      <c r="K4" s="35"/>
      <c r="L4" s="35"/>
      <c r="M4" s="35"/>
      <c r="N4" s="35"/>
      <c r="O4" s="35">
        <f>I4+J4+K4+L4+M4+N4</f>
        <v>1</v>
      </c>
      <c r="P4" s="35" t="s">
        <v>291</v>
      </c>
    </row>
    <row r="5" s="26" customFormat="1" ht="16.5" spans="1:16">
      <c r="A5" s="35">
        <v>2</v>
      </c>
      <c r="B5" s="61">
        <v>24063428</v>
      </c>
      <c r="C5" s="35" t="s">
        <v>287</v>
      </c>
      <c r="D5" s="62" t="s">
        <v>288</v>
      </c>
      <c r="E5" s="35" t="s">
        <v>60</v>
      </c>
      <c r="F5" s="35" t="s">
        <v>289</v>
      </c>
      <c r="G5" s="35" t="s">
        <v>63</v>
      </c>
      <c r="H5" s="35" t="s">
        <v>290</v>
      </c>
      <c r="I5" s="35">
        <v>2</v>
      </c>
      <c r="J5" s="35"/>
      <c r="K5" s="35">
        <v>1</v>
      </c>
      <c r="L5" s="35"/>
      <c r="M5" s="35"/>
      <c r="N5" s="35"/>
      <c r="O5" s="35">
        <f t="shared" ref="O5:O18" si="0">I5+J5+K5+L5+M5+N5</f>
        <v>3</v>
      </c>
      <c r="P5" s="35" t="s">
        <v>291</v>
      </c>
    </row>
    <row r="6" s="26" customFormat="1" ht="16.5" spans="1:16">
      <c r="A6" s="35">
        <v>3</v>
      </c>
      <c r="B6" s="61">
        <v>24071216</v>
      </c>
      <c r="C6" s="35" t="s">
        <v>287</v>
      </c>
      <c r="D6" s="62" t="s">
        <v>288</v>
      </c>
      <c r="E6" s="35" t="s">
        <v>60</v>
      </c>
      <c r="F6" s="35" t="s">
        <v>289</v>
      </c>
      <c r="G6" s="35" t="s">
        <v>63</v>
      </c>
      <c r="H6" s="35" t="s">
        <v>290</v>
      </c>
      <c r="I6" s="35">
        <v>2</v>
      </c>
      <c r="J6" s="35"/>
      <c r="K6" s="35"/>
      <c r="L6" s="35"/>
      <c r="M6" s="35"/>
      <c r="N6" s="35"/>
      <c r="O6" s="35">
        <f t="shared" si="0"/>
        <v>2</v>
      </c>
      <c r="P6" s="35" t="s">
        <v>291</v>
      </c>
    </row>
    <row r="7" s="26" customFormat="1" ht="16.5" spans="1:16">
      <c r="A7" s="35">
        <v>4</v>
      </c>
      <c r="B7" s="61" t="s">
        <v>292</v>
      </c>
      <c r="C7" s="35" t="s">
        <v>287</v>
      </c>
      <c r="D7" s="62" t="s">
        <v>288</v>
      </c>
      <c r="E7" s="35" t="s">
        <v>60</v>
      </c>
      <c r="F7" s="35" t="s">
        <v>289</v>
      </c>
      <c r="G7" s="35" t="s">
        <v>63</v>
      </c>
      <c r="H7" s="35" t="s">
        <v>290</v>
      </c>
      <c r="I7" s="35">
        <v>2</v>
      </c>
      <c r="J7" s="35"/>
      <c r="K7" s="35"/>
      <c r="L7" s="35"/>
      <c r="M7" s="35"/>
      <c r="N7" s="35"/>
      <c r="O7" s="35">
        <f t="shared" si="0"/>
        <v>2</v>
      </c>
      <c r="P7" s="35" t="s">
        <v>291</v>
      </c>
    </row>
    <row r="8" s="26" customFormat="1" ht="15" customHeight="1" spans="1:16">
      <c r="A8" s="35">
        <v>5</v>
      </c>
      <c r="B8" s="61">
        <v>24063429</v>
      </c>
      <c r="C8" s="35" t="s">
        <v>287</v>
      </c>
      <c r="D8" s="61" t="s">
        <v>293</v>
      </c>
      <c r="E8" s="35" t="s">
        <v>60</v>
      </c>
      <c r="F8" s="35" t="s">
        <v>289</v>
      </c>
      <c r="G8" s="35" t="s">
        <v>63</v>
      </c>
      <c r="H8" s="35" t="s">
        <v>290</v>
      </c>
      <c r="I8" s="35">
        <v>2</v>
      </c>
      <c r="J8" s="35"/>
      <c r="K8" s="35">
        <v>1</v>
      </c>
      <c r="L8" s="35"/>
      <c r="M8" s="35"/>
      <c r="N8" s="35">
        <v>1</v>
      </c>
      <c r="O8" s="35">
        <f t="shared" si="0"/>
        <v>4</v>
      </c>
      <c r="P8" s="35" t="s">
        <v>291</v>
      </c>
    </row>
    <row r="9" s="26" customFormat="1" ht="16.5" spans="1:16">
      <c r="A9" s="35">
        <v>6</v>
      </c>
      <c r="B9" s="61">
        <v>24072539</v>
      </c>
      <c r="C9" s="35" t="s">
        <v>287</v>
      </c>
      <c r="D9" s="61" t="s">
        <v>293</v>
      </c>
      <c r="E9" s="35" t="s">
        <v>60</v>
      </c>
      <c r="F9" s="35" t="s">
        <v>289</v>
      </c>
      <c r="G9" s="35" t="s">
        <v>63</v>
      </c>
      <c r="H9" s="35" t="s">
        <v>290</v>
      </c>
      <c r="I9" s="35">
        <v>2</v>
      </c>
      <c r="J9" s="35"/>
      <c r="K9" s="35">
        <v>1</v>
      </c>
      <c r="L9" s="35"/>
      <c r="M9" s="35"/>
      <c r="N9" s="35">
        <v>1</v>
      </c>
      <c r="O9" s="35">
        <f t="shared" si="0"/>
        <v>4</v>
      </c>
      <c r="P9" s="35" t="s">
        <v>291</v>
      </c>
    </row>
    <row r="10" s="26" customFormat="1" ht="16.5" spans="1:16">
      <c r="A10" s="35">
        <v>7</v>
      </c>
      <c r="B10" s="61" t="s">
        <v>294</v>
      </c>
      <c r="C10" s="35" t="s">
        <v>287</v>
      </c>
      <c r="D10" s="61" t="s">
        <v>293</v>
      </c>
      <c r="E10" s="35" t="s">
        <v>60</v>
      </c>
      <c r="F10" s="35" t="s">
        <v>289</v>
      </c>
      <c r="G10" s="35" t="s">
        <v>63</v>
      </c>
      <c r="H10" s="35" t="s">
        <v>290</v>
      </c>
      <c r="I10" s="35">
        <v>2</v>
      </c>
      <c r="J10" s="35"/>
      <c r="K10" s="35"/>
      <c r="L10" s="35">
        <v>1</v>
      </c>
      <c r="M10" s="35"/>
      <c r="N10" s="35">
        <v>1</v>
      </c>
      <c r="O10" s="35">
        <f t="shared" si="0"/>
        <v>4</v>
      </c>
      <c r="P10" s="35" t="s">
        <v>291</v>
      </c>
    </row>
    <row r="11" s="26" customFormat="1" ht="16.5" spans="1:16">
      <c r="A11" s="35">
        <v>8</v>
      </c>
      <c r="B11" s="61">
        <v>24072540</v>
      </c>
      <c r="C11" s="35" t="s">
        <v>287</v>
      </c>
      <c r="D11" s="61" t="s">
        <v>293</v>
      </c>
      <c r="E11" s="35" t="s">
        <v>60</v>
      </c>
      <c r="F11" s="35" t="s">
        <v>289</v>
      </c>
      <c r="G11" s="35" t="s">
        <v>63</v>
      </c>
      <c r="H11" s="35" t="s">
        <v>290</v>
      </c>
      <c r="I11" s="35">
        <v>2</v>
      </c>
      <c r="J11" s="35"/>
      <c r="K11" s="35"/>
      <c r="L11" s="35"/>
      <c r="M11" s="35"/>
      <c r="N11" s="35">
        <v>2</v>
      </c>
      <c r="O11" s="35">
        <f t="shared" si="0"/>
        <v>4</v>
      </c>
      <c r="P11" s="35" t="s">
        <v>291</v>
      </c>
    </row>
    <row r="12" s="26" customFormat="1" ht="16.5" spans="1:16">
      <c r="A12" s="35">
        <v>9</v>
      </c>
      <c r="B12" s="61" t="s">
        <v>295</v>
      </c>
      <c r="C12" s="35" t="s">
        <v>287</v>
      </c>
      <c r="D12" s="61" t="s">
        <v>293</v>
      </c>
      <c r="E12" s="35" t="s">
        <v>60</v>
      </c>
      <c r="F12" s="35" t="s">
        <v>289</v>
      </c>
      <c r="G12" s="35" t="s">
        <v>63</v>
      </c>
      <c r="H12" s="35" t="s">
        <v>290</v>
      </c>
      <c r="I12" s="35">
        <v>2</v>
      </c>
      <c r="J12" s="35"/>
      <c r="K12" s="35"/>
      <c r="L12" s="35"/>
      <c r="M12" s="35"/>
      <c r="N12" s="35">
        <v>2</v>
      </c>
      <c r="O12" s="35">
        <f t="shared" si="0"/>
        <v>4</v>
      </c>
      <c r="P12" s="35" t="s">
        <v>291</v>
      </c>
    </row>
    <row r="13" s="26" customFormat="1" ht="16.5" spans="1:16">
      <c r="A13" s="35">
        <v>10</v>
      </c>
      <c r="B13" s="61">
        <v>24063605</v>
      </c>
      <c r="C13" s="35" t="s">
        <v>287</v>
      </c>
      <c r="D13" s="50" t="s">
        <v>296</v>
      </c>
      <c r="E13" s="35" t="s">
        <v>60</v>
      </c>
      <c r="F13" s="35" t="s">
        <v>289</v>
      </c>
      <c r="G13" s="35" t="s">
        <v>63</v>
      </c>
      <c r="H13" s="35" t="s">
        <v>290</v>
      </c>
      <c r="I13" s="35">
        <v>2</v>
      </c>
      <c r="J13" s="35"/>
      <c r="K13" s="35">
        <v>1</v>
      </c>
      <c r="L13" s="35"/>
      <c r="M13" s="35"/>
      <c r="N13" s="35">
        <v>1</v>
      </c>
      <c r="O13" s="35">
        <f t="shared" si="0"/>
        <v>4</v>
      </c>
      <c r="P13" s="35" t="s">
        <v>291</v>
      </c>
    </row>
    <row r="14" s="26" customFormat="1" ht="16.5" spans="1:16">
      <c r="A14" s="35">
        <v>11</v>
      </c>
      <c r="B14" s="61" t="s">
        <v>297</v>
      </c>
      <c r="C14" s="35" t="s">
        <v>287</v>
      </c>
      <c r="D14" s="50" t="s">
        <v>296</v>
      </c>
      <c r="E14" s="35" t="s">
        <v>60</v>
      </c>
      <c r="F14" s="35" t="s">
        <v>289</v>
      </c>
      <c r="G14" s="35" t="s">
        <v>63</v>
      </c>
      <c r="H14" s="35" t="s">
        <v>290</v>
      </c>
      <c r="I14" s="35">
        <v>1</v>
      </c>
      <c r="J14" s="35"/>
      <c r="K14" s="35">
        <v>2</v>
      </c>
      <c r="L14" s="35"/>
      <c r="M14" s="35"/>
      <c r="N14" s="35">
        <v>1</v>
      </c>
      <c r="O14" s="35">
        <f t="shared" si="0"/>
        <v>4</v>
      </c>
      <c r="P14" s="35" t="s">
        <v>291</v>
      </c>
    </row>
    <row r="15" s="26" customFormat="1" ht="16.5" spans="1:16">
      <c r="A15" s="35">
        <v>12</v>
      </c>
      <c r="B15" s="61">
        <v>24074431</v>
      </c>
      <c r="C15" s="35" t="s">
        <v>287</v>
      </c>
      <c r="D15" s="50" t="s">
        <v>296</v>
      </c>
      <c r="E15" s="35" t="s">
        <v>60</v>
      </c>
      <c r="F15" s="35" t="s">
        <v>289</v>
      </c>
      <c r="G15" s="35" t="s">
        <v>63</v>
      </c>
      <c r="H15" s="35" t="s">
        <v>290</v>
      </c>
      <c r="I15" s="35">
        <v>2</v>
      </c>
      <c r="J15" s="35"/>
      <c r="K15" s="35">
        <v>2</v>
      </c>
      <c r="L15" s="35"/>
      <c r="M15" s="35"/>
      <c r="N15" s="35"/>
      <c r="O15" s="35">
        <f t="shared" si="0"/>
        <v>4</v>
      </c>
      <c r="P15" s="35" t="s">
        <v>291</v>
      </c>
    </row>
    <row r="16" s="26" customFormat="1" ht="16.5" spans="1:16">
      <c r="A16" s="35">
        <v>13</v>
      </c>
      <c r="B16" s="67" t="s">
        <v>298</v>
      </c>
      <c r="C16" s="35" t="s">
        <v>287</v>
      </c>
      <c r="D16" s="50" t="s">
        <v>296</v>
      </c>
      <c r="E16" s="35" t="s">
        <v>60</v>
      </c>
      <c r="F16" s="35" t="s">
        <v>289</v>
      </c>
      <c r="G16" s="35" t="s">
        <v>63</v>
      </c>
      <c r="H16" s="35" t="s">
        <v>290</v>
      </c>
      <c r="I16" s="35">
        <v>1</v>
      </c>
      <c r="J16" s="35"/>
      <c r="K16" s="35"/>
      <c r="L16" s="35"/>
      <c r="M16" s="35"/>
      <c r="N16" s="35">
        <v>2</v>
      </c>
      <c r="O16" s="35">
        <f t="shared" si="0"/>
        <v>3</v>
      </c>
      <c r="P16" s="35" t="s">
        <v>291</v>
      </c>
    </row>
    <row r="17" s="26" customFormat="1" ht="16.5" spans="1:16">
      <c r="A17" s="35">
        <v>14</v>
      </c>
      <c r="B17" s="67" t="s">
        <v>299</v>
      </c>
      <c r="C17" s="35" t="s">
        <v>287</v>
      </c>
      <c r="D17" s="50" t="s">
        <v>296</v>
      </c>
      <c r="E17" s="35" t="s">
        <v>60</v>
      </c>
      <c r="F17" s="35" t="s">
        <v>289</v>
      </c>
      <c r="G17" s="35" t="s">
        <v>63</v>
      </c>
      <c r="H17" s="35" t="s">
        <v>290</v>
      </c>
      <c r="I17" s="35">
        <v>2</v>
      </c>
      <c r="J17" s="35"/>
      <c r="K17" s="35">
        <v>2</v>
      </c>
      <c r="L17" s="35"/>
      <c r="M17" s="35"/>
      <c r="N17" s="35"/>
      <c r="O17" s="35">
        <f t="shared" si="0"/>
        <v>4</v>
      </c>
      <c r="P17" s="35" t="s">
        <v>291</v>
      </c>
    </row>
    <row r="18" s="26" customFormat="1" ht="16.5" spans="1:16">
      <c r="A18" s="35">
        <v>15</v>
      </c>
      <c r="B18" s="67">
        <v>24074432</v>
      </c>
      <c r="C18" s="35" t="s">
        <v>287</v>
      </c>
      <c r="D18" s="50" t="s">
        <v>296</v>
      </c>
      <c r="E18" s="35" t="s">
        <v>60</v>
      </c>
      <c r="F18" s="35" t="s">
        <v>289</v>
      </c>
      <c r="G18" s="35" t="s">
        <v>63</v>
      </c>
      <c r="H18" s="35" t="s">
        <v>290</v>
      </c>
      <c r="I18" s="35">
        <v>2</v>
      </c>
      <c r="J18" s="35"/>
      <c r="K18" s="35"/>
      <c r="L18" s="35"/>
      <c r="M18" s="35"/>
      <c r="N18" s="35">
        <v>2</v>
      </c>
      <c r="O18" s="35">
        <f t="shared" si="0"/>
        <v>4</v>
      </c>
      <c r="P18" s="35" t="s">
        <v>291</v>
      </c>
    </row>
    <row r="19" s="26" customFormat="1" ht="16.5" spans="1:16">
      <c r="A19" s="88"/>
      <c r="B19" s="89"/>
      <c r="C19" s="90"/>
      <c r="D19" s="91"/>
      <c r="E19" s="88"/>
      <c r="F19" s="90"/>
      <c r="G19" s="90"/>
      <c r="H19" s="90"/>
      <c r="I19" s="93"/>
      <c r="J19" s="88"/>
      <c r="K19" s="90"/>
      <c r="L19" s="90"/>
      <c r="M19" s="93"/>
      <c r="N19" s="90"/>
      <c r="O19" s="90"/>
      <c r="P19" s="93"/>
    </row>
    <row r="20" s="27" customFormat="1" ht="21" spans="1:16">
      <c r="A20" s="38" t="s">
        <v>300</v>
      </c>
      <c r="B20" s="39"/>
      <c r="C20" s="39"/>
      <c r="D20" s="46"/>
      <c r="E20" s="41"/>
      <c r="F20" s="56"/>
      <c r="G20" s="56"/>
      <c r="H20" s="56"/>
      <c r="I20" s="51"/>
      <c r="J20" s="38" t="s">
        <v>301</v>
      </c>
      <c r="K20" s="39"/>
      <c r="L20" s="39"/>
      <c r="M20" s="40"/>
      <c r="N20" s="39"/>
      <c r="O20" s="39"/>
      <c r="P20" s="46"/>
    </row>
    <row r="21" ht="39" customHeight="1" spans="1:16">
      <c r="A21" s="42" t="s">
        <v>302</v>
      </c>
      <c r="B21" s="43"/>
      <c r="C21" s="43"/>
      <c r="D21" s="92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</row>
  </sheetData>
  <mergeCells count="15">
    <mergeCell ref="A1:P1"/>
    <mergeCell ref="A20:D20"/>
    <mergeCell ref="E20:I20"/>
    <mergeCell ref="J20:M20"/>
    <mergeCell ref="A21:P21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</mergeCells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selection activeCell="A20" sqref="A20:M20"/>
    </sheetView>
  </sheetViews>
  <sheetFormatPr defaultColWidth="9" defaultRowHeight="14.25"/>
  <cols>
    <col min="1" max="1" width="4.625" customWidth="1"/>
    <col min="2" max="2" width="29.25" customWidth="1"/>
    <col min="3" max="3" width="14.8" customWidth="1"/>
    <col min="4" max="4" width="19.625" customWidth="1"/>
    <col min="5" max="5" width="19" customWidth="1"/>
    <col min="6" max="6" width="18" customWidth="1"/>
    <col min="7" max="7" width="10" customWidth="1"/>
    <col min="8" max="10" width="9.5" customWidth="1"/>
    <col min="11" max="11" width="9.625" customWidth="1"/>
    <col min="12" max="12" width="21.9" customWidth="1"/>
    <col min="13" max="13" width="15.8" customWidth="1"/>
  </cols>
  <sheetData>
    <row r="1" ht="36" customHeight="1" spans="1:13">
      <c r="A1" s="29" t="s">
        <v>303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="25" customFormat="1" ht="16.5" spans="1:13">
      <c r="A2" s="30" t="s">
        <v>270</v>
      </c>
      <c r="B2" s="30" t="s">
        <v>275</v>
      </c>
      <c r="C2" s="30" t="s">
        <v>271</v>
      </c>
      <c r="D2" s="30" t="s">
        <v>272</v>
      </c>
      <c r="E2" s="30" t="s">
        <v>273</v>
      </c>
      <c r="F2" s="30" t="s">
        <v>274</v>
      </c>
      <c r="G2" s="30" t="s">
        <v>304</v>
      </c>
      <c r="H2" s="30"/>
      <c r="I2" s="30" t="s">
        <v>305</v>
      </c>
      <c r="J2" s="30"/>
      <c r="K2" s="32" t="s">
        <v>306</v>
      </c>
      <c r="L2" s="83" t="s">
        <v>307</v>
      </c>
      <c r="M2" s="44" t="s">
        <v>308</v>
      </c>
    </row>
    <row r="3" s="25" customFormat="1" ht="16.5" spans="1:13">
      <c r="A3" s="30"/>
      <c r="B3" s="30"/>
      <c r="C3" s="30"/>
      <c r="D3" s="30"/>
      <c r="E3" s="30"/>
      <c r="F3" s="30"/>
      <c r="G3" s="30" t="s">
        <v>309</v>
      </c>
      <c r="H3" s="30" t="s">
        <v>310</v>
      </c>
      <c r="I3" s="30" t="s">
        <v>309</v>
      </c>
      <c r="J3" s="30" t="s">
        <v>310</v>
      </c>
      <c r="K3" s="34"/>
      <c r="L3" s="84"/>
      <c r="M3" s="45"/>
    </row>
    <row r="4" s="26" customFormat="1" ht="18" customHeight="1" spans="1:13">
      <c r="A4" s="35">
        <v>1</v>
      </c>
      <c r="B4" s="35" t="s">
        <v>289</v>
      </c>
      <c r="C4" s="80">
        <v>24071218</v>
      </c>
      <c r="D4" s="35" t="s">
        <v>287</v>
      </c>
      <c r="E4" s="62" t="s">
        <v>288</v>
      </c>
      <c r="F4" s="35" t="s">
        <v>60</v>
      </c>
      <c r="G4" s="81">
        <v>0.5</v>
      </c>
      <c r="H4" s="81">
        <v>0.5</v>
      </c>
      <c r="I4" s="37">
        <v>0.5</v>
      </c>
      <c r="J4" s="37">
        <v>0.5</v>
      </c>
      <c r="K4" s="85" t="s">
        <v>311</v>
      </c>
      <c r="L4" s="35" t="s">
        <v>290</v>
      </c>
      <c r="M4" s="35" t="s">
        <v>291</v>
      </c>
    </row>
    <row r="5" s="26" customFormat="1" ht="18" customHeight="1" spans="1:13">
      <c r="A5" s="35">
        <v>2</v>
      </c>
      <c r="B5" s="35" t="s">
        <v>289</v>
      </c>
      <c r="C5" s="61">
        <v>24063428</v>
      </c>
      <c r="D5" s="35" t="s">
        <v>287</v>
      </c>
      <c r="E5" s="62" t="s">
        <v>288</v>
      </c>
      <c r="F5" s="35" t="s">
        <v>60</v>
      </c>
      <c r="G5" s="81">
        <v>0.5</v>
      </c>
      <c r="H5" s="81">
        <v>0.5</v>
      </c>
      <c r="I5" s="37">
        <v>0.5</v>
      </c>
      <c r="J5" s="37">
        <v>0.5</v>
      </c>
      <c r="K5" s="85" t="s">
        <v>311</v>
      </c>
      <c r="L5" s="35" t="s">
        <v>290</v>
      </c>
      <c r="M5" s="35" t="s">
        <v>291</v>
      </c>
    </row>
    <row r="6" s="26" customFormat="1" ht="18" customHeight="1" spans="1:13">
      <c r="A6" s="35">
        <v>3</v>
      </c>
      <c r="B6" s="35" t="s">
        <v>289</v>
      </c>
      <c r="C6" s="61">
        <v>24071216</v>
      </c>
      <c r="D6" s="35" t="s">
        <v>287</v>
      </c>
      <c r="E6" s="62" t="s">
        <v>288</v>
      </c>
      <c r="F6" s="35" t="s">
        <v>60</v>
      </c>
      <c r="G6" s="81">
        <v>0.5</v>
      </c>
      <c r="H6" s="81">
        <v>0.5</v>
      </c>
      <c r="I6" s="37">
        <v>0.5</v>
      </c>
      <c r="J6" s="37">
        <v>0.5</v>
      </c>
      <c r="K6" s="85" t="s">
        <v>311</v>
      </c>
      <c r="L6" s="35" t="s">
        <v>290</v>
      </c>
      <c r="M6" s="35" t="s">
        <v>291</v>
      </c>
    </row>
    <row r="7" s="26" customFormat="1" ht="18" customHeight="1" spans="1:13">
      <c r="A7" s="35">
        <v>4</v>
      </c>
      <c r="B7" s="35" t="s">
        <v>289</v>
      </c>
      <c r="C7" s="61" t="s">
        <v>292</v>
      </c>
      <c r="D7" s="35" t="s">
        <v>287</v>
      </c>
      <c r="E7" s="62" t="s">
        <v>288</v>
      </c>
      <c r="F7" s="35" t="s">
        <v>60</v>
      </c>
      <c r="G7" s="81">
        <v>0.5</v>
      </c>
      <c r="H7" s="81">
        <v>0.5</v>
      </c>
      <c r="I7" s="37">
        <v>0.5</v>
      </c>
      <c r="J7" s="37">
        <v>0.5</v>
      </c>
      <c r="K7" s="85" t="s">
        <v>311</v>
      </c>
      <c r="L7" s="35" t="s">
        <v>290</v>
      </c>
      <c r="M7" s="35" t="s">
        <v>291</v>
      </c>
    </row>
    <row r="8" s="26" customFormat="1" ht="18" customHeight="1" spans="1:13">
      <c r="A8" s="35">
        <v>5</v>
      </c>
      <c r="B8" s="35" t="s">
        <v>289</v>
      </c>
      <c r="C8" s="61">
        <v>24063429</v>
      </c>
      <c r="D8" s="35" t="s">
        <v>287</v>
      </c>
      <c r="E8" s="61" t="s">
        <v>293</v>
      </c>
      <c r="F8" s="35" t="s">
        <v>60</v>
      </c>
      <c r="G8" s="81">
        <v>0.5</v>
      </c>
      <c r="H8" s="81">
        <v>0.5</v>
      </c>
      <c r="I8" s="37">
        <v>0.5</v>
      </c>
      <c r="J8" s="37">
        <v>0.5</v>
      </c>
      <c r="K8" s="85" t="s">
        <v>311</v>
      </c>
      <c r="L8" s="35" t="s">
        <v>290</v>
      </c>
      <c r="M8" s="35" t="s">
        <v>291</v>
      </c>
    </row>
    <row r="9" s="26" customFormat="1" ht="18" customHeight="1" spans="1:13">
      <c r="A9" s="35">
        <v>6</v>
      </c>
      <c r="B9" s="35" t="s">
        <v>289</v>
      </c>
      <c r="C9" s="61">
        <v>24072539</v>
      </c>
      <c r="D9" s="35" t="s">
        <v>287</v>
      </c>
      <c r="E9" s="61" t="s">
        <v>293</v>
      </c>
      <c r="F9" s="35" t="s">
        <v>60</v>
      </c>
      <c r="G9" s="81">
        <v>0.5</v>
      </c>
      <c r="H9" s="81">
        <v>0.5</v>
      </c>
      <c r="I9" s="37">
        <v>0.5</v>
      </c>
      <c r="J9" s="37">
        <v>0.5</v>
      </c>
      <c r="K9" s="85" t="s">
        <v>311</v>
      </c>
      <c r="L9" s="35" t="s">
        <v>290</v>
      </c>
      <c r="M9" s="35" t="s">
        <v>291</v>
      </c>
    </row>
    <row r="10" s="26" customFormat="1" ht="18" customHeight="1" spans="1:13">
      <c r="A10" s="35">
        <v>7</v>
      </c>
      <c r="B10" s="35" t="s">
        <v>289</v>
      </c>
      <c r="C10" s="61" t="s">
        <v>294</v>
      </c>
      <c r="D10" s="35" t="s">
        <v>287</v>
      </c>
      <c r="E10" s="61" t="s">
        <v>293</v>
      </c>
      <c r="F10" s="35" t="s">
        <v>60</v>
      </c>
      <c r="G10" s="81">
        <v>0.5</v>
      </c>
      <c r="H10" s="81">
        <v>0.5</v>
      </c>
      <c r="I10" s="37">
        <v>0.5</v>
      </c>
      <c r="J10" s="37">
        <v>0.5</v>
      </c>
      <c r="K10" s="85" t="s">
        <v>311</v>
      </c>
      <c r="L10" s="35" t="s">
        <v>290</v>
      </c>
      <c r="M10" s="35" t="s">
        <v>291</v>
      </c>
    </row>
    <row r="11" s="26" customFormat="1" ht="18" customHeight="1" spans="1:13">
      <c r="A11" s="35">
        <v>8</v>
      </c>
      <c r="B11" s="35" t="s">
        <v>289</v>
      </c>
      <c r="C11" s="61">
        <v>24072540</v>
      </c>
      <c r="D11" s="35" t="s">
        <v>287</v>
      </c>
      <c r="E11" s="61" t="s">
        <v>293</v>
      </c>
      <c r="F11" s="35" t="s">
        <v>60</v>
      </c>
      <c r="G11" s="81">
        <v>0.5</v>
      </c>
      <c r="H11" s="81">
        <v>0.5</v>
      </c>
      <c r="I11" s="37">
        <v>0.5</v>
      </c>
      <c r="J11" s="37">
        <v>0.5</v>
      </c>
      <c r="K11" s="85" t="s">
        <v>311</v>
      </c>
      <c r="L11" s="35" t="s">
        <v>290</v>
      </c>
      <c r="M11" s="35" t="s">
        <v>291</v>
      </c>
    </row>
    <row r="12" s="26" customFormat="1" ht="18" customHeight="1" spans="1:13">
      <c r="A12" s="35">
        <v>9</v>
      </c>
      <c r="B12" s="35" t="s">
        <v>289</v>
      </c>
      <c r="C12" s="61" t="s">
        <v>295</v>
      </c>
      <c r="D12" s="35" t="s">
        <v>287</v>
      </c>
      <c r="E12" s="61" t="s">
        <v>293</v>
      </c>
      <c r="F12" s="35" t="s">
        <v>60</v>
      </c>
      <c r="G12" s="81">
        <v>0.5</v>
      </c>
      <c r="H12" s="81">
        <v>0.5</v>
      </c>
      <c r="I12" s="37">
        <v>0.5</v>
      </c>
      <c r="J12" s="37">
        <v>0.5</v>
      </c>
      <c r="K12" s="85" t="s">
        <v>311</v>
      </c>
      <c r="L12" s="35" t="s">
        <v>290</v>
      </c>
      <c r="M12" s="35" t="s">
        <v>291</v>
      </c>
    </row>
    <row r="13" s="26" customFormat="1" ht="18" customHeight="1" spans="1:13">
      <c r="A13" s="35">
        <v>10</v>
      </c>
      <c r="B13" s="35" t="s">
        <v>289</v>
      </c>
      <c r="C13" s="61">
        <v>24063605</v>
      </c>
      <c r="D13" s="35" t="s">
        <v>287</v>
      </c>
      <c r="E13" s="50" t="s">
        <v>296</v>
      </c>
      <c r="F13" s="35" t="s">
        <v>60</v>
      </c>
      <c r="G13" s="81">
        <v>0.5</v>
      </c>
      <c r="H13" s="81">
        <v>0.5</v>
      </c>
      <c r="I13" s="37">
        <v>0.5</v>
      </c>
      <c r="J13" s="37">
        <v>0.5</v>
      </c>
      <c r="K13" s="85" t="s">
        <v>311</v>
      </c>
      <c r="L13" s="35" t="s">
        <v>290</v>
      </c>
      <c r="M13" s="35" t="s">
        <v>291</v>
      </c>
    </row>
    <row r="14" s="26" customFormat="1" ht="18" customHeight="1" spans="1:13">
      <c r="A14" s="35">
        <v>11</v>
      </c>
      <c r="B14" s="35" t="s">
        <v>289</v>
      </c>
      <c r="C14" s="61" t="s">
        <v>297</v>
      </c>
      <c r="D14" s="35" t="s">
        <v>287</v>
      </c>
      <c r="E14" s="50" t="s">
        <v>296</v>
      </c>
      <c r="F14" s="35" t="s">
        <v>60</v>
      </c>
      <c r="G14" s="81">
        <v>0.5</v>
      </c>
      <c r="H14" s="81">
        <v>0.5</v>
      </c>
      <c r="I14" s="37">
        <v>0.5</v>
      </c>
      <c r="J14" s="37">
        <v>0.5</v>
      </c>
      <c r="K14" s="85" t="s">
        <v>311</v>
      </c>
      <c r="L14" s="35" t="s">
        <v>290</v>
      </c>
      <c r="M14" s="35" t="s">
        <v>291</v>
      </c>
    </row>
    <row r="15" s="26" customFormat="1" ht="18" customHeight="1" spans="1:13">
      <c r="A15" s="35">
        <v>12</v>
      </c>
      <c r="B15" s="35" t="s">
        <v>289</v>
      </c>
      <c r="C15" s="61">
        <v>24074431</v>
      </c>
      <c r="D15" s="35" t="s">
        <v>287</v>
      </c>
      <c r="E15" s="50" t="s">
        <v>296</v>
      </c>
      <c r="F15" s="35" t="s">
        <v>60</v>
      </c>
      <c r="G15" s="81">
        <v>0.5</v>
      </c>
      <c r="H15" s="81">
        <v>0.5</v>
      </c>
      <c r="I15" s="37">
        <v>0.5</v>
      </c>
      <c r="J15" s="37">
        <v>0.5</v>
      </c>
      <c r="K15" s="85" t="s">
        <v>311</v>
      </c>
      <c r="L15" s="35" t="s">
        <v>290</v>
      </c>
      <c r="M15" s="35" t="s">
        <v>291</v>
      </c>
    </row>
    <row r="16" s="26" customFormat="1" ht="18" customHeight="1" spans="1:13">
      <c r="A16" s="35">
        <v>13</v>
      </c>
      <c r="B16" s="35" t="s">
        <v>289</v>
      </c>
      <c r="C16" s="67" t="s">
        <v>298</v>
      </c>
      <c r="D16" s="35" t="s">
        <v>287</v>
      </c>
      <c r="E16" s="50" t="s">
        <v>296</v>
      </c>
      <c r="F16" s="35" t="s">
        <v>60</v>
      </c>
      <c r="G16" s="81">
        <v>0.5</v>
      </c>
      <c r="H16" s="81">
        <v>0.5</v>
      </c>
      <c r="I16" s="37">
        <v>0.5</v>
      </c>
      <c r="J16" s="37">
        <v>0.5</v>
      </c>
      <c r="K16" s="85" t="s">
        <v>311</v>
      </c>
      <c r="L16" s="35" t="s">
        <v>290</v>
      </c>
      <c r="M16" s="35" t="s">
        <v>291</v>
      </c>
    </row>
    <row r="17" s="26" customFormat="1" ht="18" customHeight="1" spans="1:13">
      <c r="A17" s="35">
        <v>14</v>
      </c>
      <c r="B17" s="35" t="s">
        <v>289</v>
      </c>
      <c r="C17" s="67" t="s">
        <v>299</v>
      </c>
      <c r="D17" s="35" t="s">
        <v>287</v>
      </c>
      <c r="E17" s="50" t="s">
        <v>296</v>
      </c>
      <c r="F17" s="35" t="s">
        <v>60</v>
      </c>
      <c r="G17" s="81">
        <v>0.5</v>
      </c>
      <c r="H17" s="81">
        <v>0.5</v>
      </c>
      <c r="I17" s="37">
        <v>0.5</v>
      </c>
      <c r="J17" s="37">
        <v>0.5</v>
      </c>
      <c r="K17" s="85" t="s">
        <v>311</v>
      </c>
      <c r="L17" s="35" t="s">
        <v>290</v>
      </c>
      <c r="M17" s="35" t="s">
        <v>291</v>
      </c>
    </row>
    <row r="18" s="26" customFormat="1" ht="18" customHeight="1" spans="1:13">
      <c r="A18" s="35">
        <v>15</v>
      </c>
      <c r="B18" s="35" t="s">
        <v>289</v>
      </c>
      <c r="C18" s="67">
        <v>24074432</v>
      </c>
      <c r="D18" s="35" t="s">
        <v>287</v>
      </c>
      <c r="E18" s="50" t="s">
        <v>296</v>
      </c>
      <c r="F18" s="35" t="s">
        <v>60</v>
      </c>
      <c r="G18" s="81">
        <v>0.5</v>
      </c>
      <c r="H18" s="81">
        <v>0.5</v>
      </c>
      <c r="I18" s="37">
        <v>0.5</v>
      </c>
      <c r="J18" s="37">
        <v>0.5</v>
      </c>
      <c r="K18" s="85" t="s">
        <v>311</v>
      </c>
      <c r="L18" s="35" t="s">
        <v>290</v>
      </c>
      <c r="M18" s="35" t="s">
        <v>291</v>
      </c>
    </row>
    <row r="19" s="27" customFormat="1" ht="21" spans="1:13">
      <c r="A19" s="38" t="s">
        <v>300</v>
      </c>
      <c r="B19" s="39"/>
      <c r="C19" s="39"/>
      <c r="D19" s="39"/>
      <c r="E19" s="40"/>
      <c r="F19" s="41"/>
      <c r="G19" s="51"/>
      <c r="H19" s="38" t="s">
        <v>301</v>
      </c>
      <c r="I19" s="39"/>
      <c r="J19" s="39"/>
      <c r="K19" s="40"/>
      <c r="L19" s="86"/>
      <c r="M19" s="46"/>
    </row>
    <row r="20" s="28" customFormat="1" ht="104" customHeight="1" spans="1:13">
      <c r="A20" s="42" t="s">
        <v>312</v>
      </c>
      <c r="B20" s="82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</row>
  </sheetData>
  <mergeCells count="17">
    <mergeCell ref="A1:M1"/>
    <mergeCell ref="G2:H2"/>
    <mergeCell ref="I2:J2"/>
    <mergeCell ref="A19:E19"/>
    <mergeCell ref="F19:G19"/>
    <mergeCell ref="H19:K19"/>
    <mergeCell ref="L19:M19"/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workbookViewId="0">
      <selection activeCell="P4" sqref="P4"/>
    </sheetView>
  </sheetViews>
  <sheetFormatPr defaultColWidth="9" defaultRowHeight="17.25"/>
  <cols>
    <col min="1" max="1" width="8.5" style="58" customWidth="1"/>
    <col min="2" max="2" width="28" style="58" customWidth="1"/>
    <col min="3" max="3" width="14.8" style="58" customWidth="1"/>
    <col min="4" max="5" width="14" style="58" customWidth="1"/>
    <col min="6" max="6" width="13.3" style="58" customWidth="1"/>
    <col min="7" max="7" width="9" style="58" customWidth="1"/>
    <col min="8" max="8" width="7.875" style="58" customWidth="1"/>
    <col min="9" max="9" width="6.25" style="58" customWidth="1"/>
    <col min="10" max="10" width="9" style="58" customWidth="1"/>
    <col min="11" max="11" width="7.875" style="58" customWidth="1"/>
    <col min="12" max="12" width="6.25" style="58" customWidth="1"/>
    <col min="13" max="13" width="8.375" style="58" customWidth="1"/>
    <col min="14" max="14" width="13.125" style="58" customWidth="1"/>
    <col min="15" max="15" width="6.25" style="58" customWidth="1"/>
    <col min="16" max="16" width="8" style="58" customWidth="1"/>
    <col min="17" max="18" width="6.25" style="58" customWidth="1"/>
    <col min="19" max="19" width="9.08333333333333" style="58" customWidth="1"/>
    <col min="20" max="21" width="6.25" style="58" customWidth="1"/>
    <col min="22" max="22" width="4.625" style="58" customWidth="1"/>
    <col min="23" max="23" width="4.875" style="58" customWidth="1"/>
    <col min="24" max="16384" width="9" style="58"/>
  </cols>
  <sheetData>
    <row r="1" ht="29.25" spans="1:23">
      <c r="A1" s="59" t="s">
        <v>313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="57" customFormat="1" ht="15.95" customHeight="1" spans="1:23">
      <c r="A2" s="30" t="s">
        <v>314</v>
      </c>
      <c r="B2" s="30" t="s">
        <v>275</v>
      </c>
      <c r="C2" s="30" t="s">
        <v>271</v>
      </c>
      <c r="D2" s="30" t="s">
        <v>272</v>
      </c>
      <c r="E2" s="30" t="s">
        <v>273</v>
      </c>
      <c r="F2" s="30" t="s">
        <v>274</v>
      </c>
      <c r="G2" s="30" t="s">
        <v>315</v>
      </c>
      <c r="H2" s="30"/>
      <c r="I2" s="30"/>
      <c r="J2" s="30" t="s">
        <v>316</v>
      </c>
      <c r="K2" s="30"/>
      <c r="L2" s="30"/>
      <c r="M2" s="30" t="s">
        <v>317</v>
      </c>
      <c r="N2" s="30"/>
      <c r="O2" s="30"/>
      <c r="P2" s="30" t="s">
        <v>318</v>
      </c>
      <c r="Q2" s="30"/>
      <c r="R2" s="30"/>
      <c r="S2" s="30" t="s">
        <v>319</v>
      </c>
      <c r="T2" s="30"/>
      <c r="U2" s="30"/>
      <c r="V2" s="52" t="s">
        <v>320</v>
      </c>
      <c r="W2" s="52" t="s">
        <v>285</v>
      </c>
    </row>
    <row r="3" s="57" customFormat="1" ht="16.5" spans="1:23">
      <c r="A3" s="30"/>
      <c r="B3" s="30"/>
      <c r="C3" s="30"/>
      <c r="D3" s="30"/>
      <c r="E3" s="30"/>
      <c r="F3" s="30"/>
      <c r="G3" s="30" t="s">
        <v>321</v>
      </c>
      <c r="H3" s="30" t="s">
        <v>65</v>
      </c>
      <c r="I3" s="30" t="s">
        <v>275</v>
      </c>
      <c r="J3" s="30" t="s">
        <v>321</v>
      </c>
      <c r="K3" s="30" t="s">
        <v>65</v>
      </c>
      <c r="L3" s="30" t="s">
        <v>275</v>
      </c>
      <c r="M3" s="30" t="s">
        <v>321</v>
      </c>
      <c r="N3" s="30" t="s">
        <v>65</v>
      </c>
      <c r="O3" s="30" t="s">
        <v>275</v>
      </c>
      <c r="P3" s="30" t="s">
        <v>321</v>
      </c>
      <c r="Q3" s="30" t="s">
        <v>65</v>
      </c>
      <c r="R3" s="30" t="s">
        <v>275</v>
      </c>
      <c r="S3" s="30" t="s">
        <v>321</v>
      </c>
      <c r="T3" s="30" t="s">
        <v>65</v>
      </c>
      <c r="U3" s="30" t="s">
        <v>275</v>
      </c>
      <c r="V3" s="52"/>
      <c r="W3" s="52"/>
    </row>
    <row r="4" ht="99" spans="1:23">
      <c r="A4" s="60" t="s">
        <v>322</v>
      </c>
      <c r="B4" s="35" t="s">
        <v>289</v>
      </c>
      <c r="C4" s="61">
        <v>24063428</v>
      </c>
      <c r="D4" s="35" t="s">
        <v>287</v>
      </c>
      <c r="E4" s="62" t="s">
        <v>288</v>
      </c>
      <c r="F4" s="35" t="s">
        <v>60</v>
      </c>
      <c r="G4" s="63" t="s">
        <v>323</v>
      </c>
      <c r="H4" s="63" t="s">
        <v>324</v>
      </c>
      <c r="I4" s="63" t="s">
        <v>325</v>
      </c>
      <c r="J4" s="63" t="s">
        <v>326</v>
      </c>
      <c r="K4" s="63" t="s">
        <v>327</v>
      </c>
      <c r="L4" s="63" t="s">
        <v>325</v>
      </c>
      <c r="M4" s="63" t="s">
        <v>328</v>
      </c>
      <c r="N4" s="63" t="s">
        <v>329</v>
      </c>
      <c r="O4" s="63" t="s">
        <v>330</v>
      </c>
      <c r="P4" s="63" t="s">
        <v>331</v>
      </c>
      <c r="Q4" s="63" t="s">
        <v>332</v>
      </c>
      <c r="R4" s="63" t="s">
        <v>333</v>
      </c>
      <c r="S4" s="65" t="s">
        <v>334</v>
      </c>
      <c r="T4" s="65" t="s">
        <v>335</v>
      </c>
      <c r="U4" s="65" t="s">
        <v>336</v>
      </c>
      <c r="V4" s="63" t="s">
        <v>290</v>
      </c>
      <c r="W4" s="63" t="s">
        <v>291</v>
      </c>
    </row>
    <row r="5" spans="1:23">
      <c r="A5" s="60"/>
      <c r="B5" s="35" t="s">
        <v>289</v>
      </c>
      <c r="C5" s="61">
        <v>24071216</v>
      </c>
      <c r="D5" s="35" t="s">
        <v>287</v>
      </c>
      <c r="E5" s="62" t="s">
        <v>288</v>
      </c>
      <c r="F5" s="35" t="s">
        <v>60</v>
      </c>
      <c r="G5" s="64" t="s">
        <v>337</v>
      </c>
      <c r="H5" s="64"/>
      <c r="I5" s="64"/>
      <c r="J5" s="77" t="s">
        <v>338</v>
      </c>
      <c r="K5" s="77"/>
      <c r="L5" s="77"/>
      <c r="M5" s="77" t="s">
        <v>339</v>
      </c>
      <c r="N5" s="77"/>
      <c r="O5" s="77"/>
      <c r="P5" s="77" t="s">
        <v>340</v>
      </c>
      <c r="Q5" s="77"/>
      <c r="R5" s="77"/>
      <c r="S5" s="77" t="s">
        <v>341</v>
      </c>
      <c r="T5" s="77"/>
      <c r="U5" s="77"/>
      <c r="V5" s="65"/>
      <c r="W5" s="65"/>
    </row>
    <row r="6" spans="1:23">
      <c r="A6" s="60" t="s">
        <v>342</v>
      </c>
      <c r="B6" s="35" t="s">
        <v>289</v>
      </c>
      <c r="C6" s="61" t="s">
        <v>292</v>
      </c>
      <c r="D6" s="35" t="s">
        <v>287</v>
      </c>
      <c r="E6" s="62" t="s">
        <v>288</v>
      </c>
      <c r="F6" s="35" t="s">
        <v>60</v>
      </c>
      <c r="G6" s="64" t="s">
        <v>321</v>
      </c>
      <c r="H6" s="64" t="s">
        <v>65</v>
      </c>
      <c r="I6" s="64" t="s">
        <v>275</v>
      </c>
      <c r="J6" s="77" t="s">
        <v>321</v>
      </c>
      <c r="K6" s="77" t="s">
        <v>65</v>
      </c>
      <c r="L6" s="77" t="s">
        <v>275</v>
      </c>
      <c r="M6" s="77" t="s">
        <v>321</v>
      </c>
      <c r="N6" s="77" t="s">
        <v>65</v>
      </c>
      <c r="O6" s="77" t="s">
        <v>275</v>
      </c>
      <c r="P6" s="77" t="s">
        <v>321</v>
      </c>
      <c r="Q6" s="77" t="s">
        <v>65</v>
      </c>
      <c r="R6" s="77" t="s">
        <v>275</v>
      </c>
      <c r="S6" s="77" t="s">
        <v>321</v>
      </c>
      <c r="T6" s="77" t="s">
        <v>65</v>
      </c>
      <c r="U6" s="77" t="s">
        <v>275</v>
      </c>
      <c r="V6" s="65"/>
      <c r="W6" s="65"/>
    </row>
    <row r="7" ht="132" spans="1:23">
      <c r="A7" s="60"/>
      <c r="B7" s="35" t="s">
        <v>289</v>
      </c>
      <c r="C7" s="61">
        <v>24063429</v>
      </c>
      <c r="D7" s="35" t="s">
        <v>287</v>
      </c>
      <c r="E7" s="61" t="s">
        <v>293</v>
      </c>
      <c r="F7" s="35" t="s">
        <v>60</v>
      </c>
      <c r="G7" s="65" t="s">
        <v>343</v>
      </c>
      <c r="H7" s="65" t="s">
        <v>344</v>
      </c>
      <c r="I7" s="65" t="s">
        <v>345</v>
      </c>
      <c r="J7" s="65" t="s">
        <v>346</v>
      </c>
      <c r="K7" s="65" t="s">
        <v>347</v>
      </c>
      <c r="L7" s="65" t="s">
        <v>348</v>
      </c>
      <c r="M7" s="65"/>
      <c r="N7" s="65" t="s">
        <v>349</v>
      </c>
      <c r="O7" s="65" t="s">
        <v>350</v>
      </c>
      <c r="P7" s="65" t="s">
        <v>351</v>
      </c>
      <c r="Q7" s="65" t="s">
        <v>352</v>
      </c>
      <c r="R7" s="65" t="s">
        <v>353</v>
      </c>
      <c r="S7" s="65" t="s">
        <v>354</v>
      </c>
      <c r="T7" s="65" t="s">
        <v>355</v>
      </c>
      <c r="U7" s="65" t="s">
        <v>356</v>
      </c>
      <c r="V7" s="65" t="s">
        <v>290</v>
      </c>
      <c r="W7" s="65" t="s">
        <v>291</v>
      </c>
    </row>
    <row r="8" ht="33" spans="1:23">
      <c r="A8" s="60" t="s">
        <v>357</v>
      </c>
      <c r="B8" s="35" t="s">
        <v>289</v>
      </c>
      <c r="C8" s="61">
        <v>24072539</v>
      </c>
      <c r="D8" s="35" t="s">
        <v>287</v>
      </c>
      <c r="E8" s="61" t="s">
        <v>293</v>
      </c>
      <c r="F8" s="35" t="s">
        <v>60</v>
      </c>
      <c r="G8" s="63" t="s">
        <v>358</v>
      </c>
      <c r="H8" s="63" t="s">
        <v>359</v>
      </c>
      <c r="I8" s="63" t="s">
        <v>360</v>
      </c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</row>
    <row r="9" spans="1:23">
      <c r="A9" s="60"/>
      <c r="B9" s="35" t="s">
        <v>289</v>
      </c>
      <c r="C9" s="61" t="s">
        <v>294</v>
      </c>
      <c r="D9" s="35" t="s">
        <v>287</v>
      </c>
      <c r="E9" s="61" t="s">
        <v>293</v>
      </c>
      <c r="F9" s="35" t="s">
        <v>60</v>
      </c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</row>
    <row r="10" spans="1:23">
      <c r="A10" s="60"/>
      <c r="B10" s="37" t="s">
        <v>289</v>
      </c>
      <c r="C10" s="61">
        <v>24063605</v>
      </c>
      <c r="D10" s="37" t="s">
        <v>287</v>
      </c>
      <c r="E10" s="50" t="s">
        <v>296</v>
      </c>
      <c r="F10" s="37" t="s">
        <v>60</v>
      </c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</row>
    <row r="11" spans="1:23">
      <c r="A11" s="60" t="s">
        <v>361</v>
      </c>
      <c r="B11" s="37" t="s">
        <v>289</v>
      </c>
      <c r="C11" s="61" t="s">
        <v>297</v>
      </c>
      <c r="D11" s="37" t="s">
        <v>287</v>
      </c>
      <c r="E11" s="50" t="s">
        <v>296</v>
      </c>
      <c r="F11" s="37" t="s">
        <v>60</v>
      </c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</row>
    <row r="12" spans="1:23">
      <c r="A12" s="60"/>
      <c r="B12" s="37" t="s">
        <v>289</v>
      </c>
      <c r="C12" s="61">
        <v>24074431</v>
      </c>
      <c r="D12" s="37" t="s">
        <v>287</v>
      </c>
      <c r="E12" s="50" t="s">
        <v>296</v>
      </c>
      <c r="F12" s="37" t="s">
        <v>60</v>
      </c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</row>
    <row r="13" spans="1:23">
      <c r="A13" s="66" t="s">
        <v>362</v>
      </c>
      <c r="B13" s="37" t="s">
        <v>289</v>
      </c>
      <c r="C13" s="67" t="s">
        <v>298</v>
      </c>
      <c r="D13" s="37" t="s">
        <v>287</v>
      </c>
      <c r="E13" s="50" t="s">
        <v>296</v>
      </c>
      <c r="F13" s="37" t="s">
        <v>60</v>
      </c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</row>
    <row r="14" spans="1:23">
      <c r="A14" s="68"/>
      <c r="B14" s="37" t="s">
        <v>289</v>
      </c>
      <c r="C14" s="67" t="s">
        <v>299</v>
      </c>
      <c r="D14" s="37" t="s">
        <v>287</v>
      </c>
      <c r="E14" s="50" t="s">
        <v>296</v>
      </c>
      <c r="F14" s="37" t="s">
        <v>60</v>
      </c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</row>
    <row r="15" s="58" customFormat="1" ht="21" spans="1:23">
      <c r="A15" s="69" t="s">
        <v>300</v>
      </c>
      <c r="B15" s="70"/>
      <c r="C15" s="70"/>
      <c r="D15" s="70"/>
      <c r="E15" s="71"/>
      <c r="F15" s="72"/>
      <c r="G15" s="73"/>
      <c r="H15" s="74"/>
      <c r="I15" s="74"/>
      <c r="J15" s="69" t="s">
        <v>301</v>
      </c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1"/>
      <c r="V15" s="78"/>
      <c r="W15" s="79"/>
    </row>
    <row r="16" ht="61" customHeight="1" spans="1:23">
      <c r="A16" s="75" t="s">
        <v>363</v>
      </c>
      <c r="B16" s="75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</row>
  </sheetData>
  <mergeCells count="2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5:E15"/>
    <mergeCell ref="F15:G15"/>
    <mergeCell ref="J15:U15"/>
    <mergeCell ref="A16:W16"/>
    <mergeCell ref="A2:A3"/>
    <mergeCell ref="A4:A5"/>
    <mergeCell ref="A6:A7"/>
    <mergeCell ref="A8:A10"/>
    <mergeCell ref="A11:A12"/>
    <mergeCell ref="A13:A14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A20" sqref="A20:D20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ht="29.25" spans="1:14">
      <c r="A1" s="29" t="s">
        <v>364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="25" customFormat="1" ht="16.5" spans="1:14">
      <c r="A2" s="52" t="s">
        <v>365</v>
      </c>
      <c r="B2" s="53" t="s">
        <v>271</v>
      </c>
      <c r="C2" s="53" t="s">
        <v>272</v>
      </c>
      <c r="D2" s="53" t="s">
        <v>273</v>
      </c>
      <c r="E2" s="53" t="s">
        <v>274</v>
      </c>
      <c r="F2" s="53" t="s">
        <v>275</v>
      </c>
      <c r="G2" s="52" t="s">
        <v>366</v>
      </c>
      <c r="H2" s="52" t="s">
        <v>367</v>
      </c>
      <c r="I2" s="52" t="s">
        <v>368</v>
      </c>
      <c r="J2" s="52" t="s">
        <v>367</v>
      </c>
      <c r="K2" s="52" t="s">
        <v>369</v>
      </c>
      <c r="L2" s="52" t="s">
        <v>367</v>
      </c>
      <c r="M2" s="53" t="s">
        <v>320</v>
      </c>
      <c r="N2" s="53" t="s">
        <v>285</v>
      </c>
    </row>
    <row r="3" s="28" customFormat="1" ht="17.25" spans="1:14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="28" customFormat="1" ht="17.25" spans="1:14">
      <c r="A4" s="55" t="s">
        <v>365</v>
      </c>
      <c r="B4" s="55" t="s">
        <v>370</v>
      </c>
      <c r="C4" s="55" t="s">
        <v>321</v>
      </c>
      <c r="D4" s="55" t="s">
        <v>273</v>
      </c>
      <c r="E4" s="53" t="s">
        <v>274</v>
      </c>
      <c r="F4" s="53" t="s">
        <v>275</v>
      </c>
      <c r="G4" s="52" t="s">
        <v>366</v>
      </c>
      <c r="H4" s="52" t="s">
        <v>367</v>
      </c>
      <c r="I4" s="52" t="s">
        <v>368</v>
      </c>
      <c r="J4" s="52" t="s">
        <v>367</v>
      </c>
      <c r="K4" s="52" t="s">
        <v>369</v>
      </c>
      <c r="L4" s="52" t="s">
        <v>367</v>
      </c>
      <c r="M4" s="53" t="s">
        <v>320</v>
      </c>
      <c r="N4" s="53" t="s">
        <v>285</v>
      </c>
    </row>
    <row r="5" s="28" customFormat="1" ht="17.25" spans="1:14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="28" customFormat="1" ht="17.25" spans="1:14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="28" customFormat="1" ht="17.25" spans="1:14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="28" customFormat="1" ht="17.25" spans="1:14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="28" customFormat="1" ht="17.25" spans="1:14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="28" customFormat="1" ht="17.25" spans="1:14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="27" customFormat="1" ht="21" spans="1:14">
      <c r="A11" s="38" t="s">
        <v>371</v>
      </c>
      <c r="B11" s="39"/>
      <c r="C11" s="39"/>
      <c r="D11" s="40"/>
      <c r="E11" s="41"/>
      <c r="F11" s="56"/>
      <c r="G11" s="51"/>
      <c r="H11" s="56"/>
      <c r="I11" s="38" t="s">
        <v>372</v>
      </c>
      <c r="J11" s="39"/>
      <c r="K11" s="39"/>
      <c r="L11" s="39"/>
      <c r="M11" s="39"/>
      <c r="N11" s="46"/>
    </row>
    <row r="12" s="28" customFormat="1" ht="51" customHeight="1" spans="1:14">
      <c r="A12" s="42" t="s">
        <v>373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  <row r="13" s="28" customFormat="1" ht="17.25"/>
    <row r="14" s="28" customFormat="1" ht="17.25"/>
    <row r="15" s="28" customFormat="1" ht="17.25"/>
    <row r="16" s="28" customFormat="1" ht="17.25"/>
    <row r="17" s="28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A20" sqref="A20:D20"/>
    </sheetView>
  </sheetViews>
  <sheetFormatPr defaultColWidth="9" defaultRowHeight="14.25"/>
  <cols>
    <col min="1" max="1" width="7.6" customWidth="1"/>
    <col min="2" max="2" width="10" customWidth="1"/>
    <col min="3" max="3" width="13.7" customWidth="1"/>
    <col min="4" max="4" width="22.125" customWidth="1"/>
    <col min="5" max="5" width="27.25" customWidth="1"/>
    <col min="6" max="6" width="12.875" customWidth="1"/>
    <col min="7" max="7" width="9.5" customWidth="1"/>
    <col min="8" max="8" width="13.125" customWidth="1"/>
    <col min="9" max="10" width="8.875" customWidth="1"/>
    <col min="11" max="12" width="4.625" customWidth="1"/>
  </cols>
  <sheetData>
    <row r="1" ht="29.25" spans="1:10">
      <c r="A1" s="29" t="s">
        <v>374</v>
      </c>
      <c r="B1" s="29"/>
      <c r="C1" s="29"/>
      <c r="D1" s="29"/>
      <c r="E1" s="29"/>
      <c r="F1" s="29"/>
      <c r="G1" s="29"/>
      <c r="H1" s="29"/>
      <c r="I1" s="29"/>
      <c r="J1" s="29"/>
    </row>
    <row r="2" s="25" customFormat="1" ht="16.5" spans="1:12">
      <c r="A2" s="30" t="s">
        <v>314</v>
      </c>
      <c r="B2" s="31" t="s">
        <v>275</v>
      </c>
      <c r="C2" s="31" t="s">
        <v>271</v>
      </c>
      <c r="D2" s="31" t="s">
        <v>272</v>
      </c>
      <c r="E2" s="31" t="s">
        <v>273</v>
      </c>
      <c r="F2" s="31" t="s">
        <v>274</v>
      </c>
      <c r="G2" s="30" t="s">
        <v>375</v>
      </c>
      <c r="H2" s="30" t="s">
        <v>376</v>
      </c>
      <c r="I2" s="30" t="s">
        <v>377</v>
      </c>
      <c r="J2" s="30" t="s">
        <v>378</v>
      </c>
      <c r="K2" s="31" t="s">
        <v>320</v>
      </c>
      <c r="L2" s="31" t="s">
        <v>285</v>
      </c>
    </row>
    <row r="3" s="47" customFormat="1" ht="16.5" spans="1:12">
      <c r="A3" s="35" t="s">
        <v>322</v>
      </c>
      <c r="B3" s="48" t="s">
        <v>379</v>
      </c>
      <c r="C3" s="49"/>
      <c r="D3" s="35"/>
      <c r="E3" s="50"/>
      <c r="F3" s="35"/>
      <c r="G3" s="37"/>
      <c r="H3" s="37"/>
      <c r="I3" s="37"/>
      <c r="J3" s="37"/>
      <c r="K3" s="37"/>
      <c r="L3" s="37"/>
    </row>
    <row r="4" s="47" customFormat="1" ht="16.5" spans="1:12">
      <c r="A4" s="35" t="s">
        <v>342</v>
      </c>
      <c r="B4" s="48" t="s">
        <v>379</v>
      </c>
      <c r="C4" s="49"/>
      <c r="D4" s="35"/>
      <c r="E4" s="50"/>
      <c r="F4" s="35"/>
      <c r="G4" s="37"/>
      <c r="H4" s="37"/>
      <c r="I4" s="37"/>
      <c r="J4" s="37"/>
      <c r="K4" s="37"/>
      <c r="L4" s="37"/>
    </row>
    <row r="5" s="47" customFormat="1" ht="16.5" spans="1:12">
      <c r="A5" s="35" t="s">
        <v>357</v>
      </c>
      <c r="B5" s="48" t="s">
        <v>379</v>
      </c>
      <c r="C5" s="49"/>
      <c r="D5" s="35"/>
      <c r="E5" s="50"/>
      <c r="F5" s="35"/>
      <c r="G5" s="35"/>
      <c r="H5" s="35"/>
      <c r="I5" s="35"/>
      <c r="J5" s="35"/>
      <c r="K5" s="35"/>
      <c r="L5" s="35"/>
    </row>
    <row r="6" s="47" customFormat="1" ht="16.5" spans="1:12">
      <c r="A6" s="35" t="s">
        <v>361</v>
      </c>
      <c r="B6" s="48" t="s">
        <v>379</v>
      </c>
      <c r="C6" s="49"/>
      <c r="D6" s="35"/>
      <c r="E6" s="50"/>
      <c r="F6" s="35"/>
      <c r="G6" s="35"/>
      <c r="H6" s="35"/>
      <c r="I6" s="35"/>
      <c r="J6" s="35"/>
      <c r="K6" s="35"/>
      <c r="L6" s="35"/>
    </row>
    <row r="7" s="47" customFormat="1" ht="16.5" spans="1:12">
      <c r="A7" s="35" t="s">
        <v>362</v>
      </c>
      <c r="B7" s="48"/>
      <c r="C7" s="49"/>
      <c r="D7" s="35"/>
      <c r="E7" s="35"/>
      <c r="F7" s="35"/>
      <c r="G7" s="35"/>
      <c r="H7" s="35"/>
      <c r="I7" s="35"/>
      <c r="J7" s="35"/>
      <c r="K7" s="35"/>
      <c r="L7" s="35"/>
    </row>
    <row r="8" s="27" customFormat="1" ht="21" spans="1:12">
      <c r="A8" s="38" t="s">
        <v>371</v>
      </c>
      <c r="B8" s="39"/>
      <c r="C8" s="39"/>
      <c r="D8" s="39"/>
      <c r="E8" s="40"/>
      <c r="F8" s="41"/>
      <c r="G8" s="51"/>
      <c r="H8" s="38" t="s">
        <v>372</v>
      </c>
      <c r="I8" s="39"/>
      <c r="J8" s="39"/>
      <c r="K8" s="39"/>
      <c r="L8" s="46"/>
    </row>
    <row r="9" s="28" customFormat="1" ht="70" customHeight="1" spans="1:12">
      <c r="A9" s="42" t="s">
        <v>380</v>
      </c>
      <c r="B9" s="42"/>
      <c r="C9" s="43"/>
      <c r="D9" s="43"/>
      <c r="E9" s="43"/>
      <c r="F9" s="43"/>
      <c r="G9" s="43"/>
      <c r="H9" s="43"/>
      <c r="I9" s="43"/>
      <c r="J9" s="43"/>
      <c r="K9" s="43"/>
      <c r="L9" s="43"/>
    </row>
  </sheetData>
  <mergeCells count="5">
    <mergeCell ref="A1:J1"/>
    <mergeCell ref="A8:E8"/>
    <mergeCell ref="F8:G8"/>
    <mergeCell ref="H8:J8"/>
    <mergeCell ref="A9:L9"/>
  </mergeCells>
  <dataValidations count="1">
    <dataValidation type="list" allowBlank="1" showInputMessage="1" showErrorMessage="1" sqref="L3:L9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I25" sqref="I25"/>
    </sheetView>
  </sheetViews>
  <sheetFormatPr defaultColWidth="9" defaultRowHeight="14.25"/>
  <cols>
    <col min="1" max="1" width="4.625" customWidth="1"/>
    <col min="2" max="2" width="9.5" customWidth="1"/>
    <col min="3" max="3" width="48.625" customWidth="1"/>
    <col min="4" max="4" width="37.75" customWidth="1"/>
    <col min="5" max="5" width="18.625" customWidth="1"/>
    <col min="6" max="7" width="9.5" customWidth="1"/>
    <col min="8" max="8" width="9.625" customWidth="1"/>
    <col min="9" max="9" width="13.625" customWidth="1"/>
  </cols>
  <sheetData>
    <row r="1" ht="29.25" spans="1:9">
      <c r="A1" s="29" t="s">
        <v>381</v>
      </c>
      <c r="B1" s="29"/>
      <c r="C1" s="29"/>
      <c r="D1" s="29"/>
      <c r="E1" s="29"/>
      <c r="F1" s="29"/>
      <c r="G1" s="29"/>
      <c r="H1" s="29"/>
      <c r="I1" s="29"/>
    </row>
    <row r="2" s="25" customFormat="1" ht="16.5" spans="1:9">
      <c r="A2" s="30" t="s">
        <v>270</v>
      </c>
      <c r="B2" s="31" t="s">
        <v>275</v>
      </c>
      <c r="C2" s="31" t="s">
        <v>321</v>
      </c>
      <c r="D2" s="31" t="s">
        <v>273</v>
      </c>
      <c r="E2" s="31" t="s">
        <v>274</v>
      </c>
      <c r="F2" s="30" t="s">
        <v>382</v>
      </c>
      <c r="G2" s="30" t="s">
        <v>305</v>
      </c>
      <c r="H2" s="32" t="s">
        <v>306</v>
      </c>
      <c r="I2" s="44" t="s">
        <v>308</v>
      </c>
    </row>
    <row r="3" s="25" customFormat="1" ht="16.5" spans="1:9">
      <c r="A3" s="30"/>
      <c r="B3" s="33"/>
      <c r="C3" s="33"/>
      <c r="D3" s="33"/>
      <c r="E3" s="33"/>
      <c r="F3" s="30" t="s">
        <v>383</v>
      </c>
      <c r="G3" s="30" t="s">
        <v>309</v>
      </c>
      <c r="H3" s="34"/>
      <c r="I3" s="45"/>
    </row>
    <row r="4" s="26" customFormat="1" ht="16.5" spans="1:9">
      <c r="A4" s="35">
        <v>1</v>
      </c>
      <c r="B4" s="35" t="s">
        <v>333</v>
      </c>
      <c r="C4" s="35" t="s">
        <v>331</v>
      </c>
      <c r="D4" s="36" t="s">
        <v>384</v>
      </c>
      <c r="E4" s="37" t="s">
        <v>385</v>
      </c>
      <c r="F4" s="35">
        <v>4.5</v>
      </c>
      <c r="G4" s="35">
        <v>0</v>
      </c>
      <c r="H4" s="35">
        <v>4.5</v>
      </c>
      <c r="I4" s="35" t="s">
        <v>291</v>
      </c>
    </row>
    <row r="5" s="26" customFormat="1" ht="16.5" spans="1:9">
      <c r="A5" s="35">
        <v>1</v>
      </c>
      <c r="B5" s="35"/>
      <c r="C5" s="35"/>
      <c r="D5" s="36"/>
      <c r="E5" s="37"/>
      <c r="F5" s="35"/>
      <c r="G5" s="35"/>
      <c r="H5" s="35"/>
      <c r="I5" s="35"/>
    </row>
    <row r="6" s="27" customFormat="1" ht="21" spans="1:9">
      <c r="A6" s="38" t="s">
        <v>386</v>
      </c>
      <c r="B6" s="39"/>
      <c r="C6" s="39"/>
      <c r="D6" s="40"/>
      <c r="E6" s="41"/>
      <c r="F6" s="38" t="s">
        <v>301</v>
      </c>
      <c r="G6" s="39"/>
      <c r="H6" s="40"/>
      <c r="I6" s="46"/>
    </row>
    <row r="7" s="28" customFormat="1" ht="37" customHeight="1" spans="1:9">
      <c r="A7" s="42" t="s">
        <v>387</v>
      </c>
      <c r="B7" s="42"/>
      <c r="C7" s="43"/>
      <c r="D7" s="43"/>
      <c r="E7" s="43"/>
      <c r="F7" s="43"/>
      <c r="G7" s="43"/>
      <c r="H7" s="43"/>
      <c r="I7" s="43"/>
    </row>
    <row r="8" s="28" customFormat="1" ht="17.25"/>
    <row r="9" s="28" customFormat="1" ht="17.25"/>
    <row r="10" s="28" customFormat="1" ht="17.25"/>
    <row r="11" s="28" customFormat="1" ht="17.25"/>
  </sheetData>
  <mergeCells count="11">
    <mergeCell ref="A1:I1"/>
    <mergeCell ref="A6:D6"/>
    <mergeCell ref="F6:H6"/>
    <mergeCell ref="A7:I7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workbookViewId="0">
      <selection activeCell="A20" sqref="A20:D20"/>
    </sheetView>
  </sheetViews>
  <sheetFormatPr defaultColWidth="9" defaultRowHeight="14.25"/>
  <cols>
    <col min="1" max="11" width="12" customWidth="1"/>
  </cols>
  <sheetData>
    <row r="1" spans="1:11">
      <c r="A1" s="1" t="s">
        <v>388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389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390</v>
      </c>
      <c r="B4" s="7" t="s">
        <v>391</v>
      </c>
      <c r="C4" s="8" t="s">
        <v>392</v>
      </c>
      <c r="D4" s="9"/>
      <c r="E4" s="7" t="s">
        <v>393</v>
      </c>
      <c r="F4" s="7" t="s">
        <v>394</v>
      </c>
      <c r="G4" s="7" t="s">
        <v>395</v>
      </c>
      <c r="H4" s="7" t="s">
        <v>396</v>
      </c>
      <c r="I4" s="8" t="s">
        <v>397</v>
      </c>
      <c r="J4" s="23"/>
      <c r="K4" s="9"/>
    </row>
    <row r="5" ht="15" spans="1:11">
      <c r="A5" s="10" t="s">
        <v>398</v>
      </c>
      <c r="B5" s="11" t="s">
        <v>399</v>
      </c>
      <c r="C5" s="11" t="s">
        <v>400</v>
      </c>
      <c r="D5" s="11" t="s">
        <v>401</v>
      </c>
      <c r="E5" s="11" t="s">
        <v>399</v>
      </c>
      <c r="F5" s="11" t="s">
        <v>402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403</v>
      </c>
      <c r="B7" s="13" t="s">
        <v>404</v>
      </c>
      <c r="E7" s="12" t="s">
        <v>405</v>
      </c>
      <c r="F7" s="13" t="s">
        <v>406</v>
      </c>
      <c r="I7" s="12" t="s">
        <v>407</v>
      </c>
      <c r="J7" s="13" t="s">
        <v>408</v>
      </c>
    </row>
    <row r="8" ht="15" spans="1:10">
      <c r="A8" s="14" t="s">
        <v>409</v>
      </c>
      <c r="B8" s="15" t="s">
        <v>400</v>
      </c>
      <c r="E8" s="14" t="s">
        <v>410</v>
      </c>
      <c r="F8" s="16" t="s">
        <v>399</v>
      </c>
      <c r="I8" s="14" t="s">
        <v>411</v>
      </c>
      <c r="J8" s="16" t="s">
        <v>399</v>
      </c>
    </row>
    <row r="9" ht="15" spans="1:10">
      <c r="A9" s="14" t="s">
        <v>412</v>
      </c>
      <c r="B9" s="16" t="s">
        <v>398</v>
      </c>
      <c r="E9" s="14" t="s">
        <v>413</v>
      </c>
      <c r="F9" s="15" t="s">
        <v>414</v>
      </c>
      <c r="I9" s="14" t="s">
        <v>415</v>
      </c>
      <c r="J9" s="15" t="s">
        <v>416</v>
      </c>
    </row>
    <row r="10" ht="15" spans="1:10">
      <c r="A10" s="14" t="s">
        <v>417</v>
      </c>
      <c r="B10" s="15" t="s">
        <v>418</v>
      </c>
      <c r="E10" s="14" t="s">
        <v>419</v>
      </c>
      <c r="F10" s="15" t="s">
        <v>420</v>
      </c>
      <c r="I10" s="14" t="s">
        <v>421</v>
      </c>
      <c r="J10" s="15" t="s">
        <v>422</v>
      </c>
    </row>
    <row r="11" ht="15" spans="1:10">
      <c r="A11" s="14" t="s">
        <v>423</v>
      </c>
      <c r="B11" s="15" t="s">
        <v>424</v>
      </c>
      <c r="I11" s="14" t="s">
        <v>425</v>
      </c>
      <c r="J11" s="15" t="s">
        <v>398</v>
      </c>
    </row>
    <row r="12" ht="15" spans="9:10">
      <c r="I12" s="14" t="s">
        <v>426</v>
      </c>
      <c r="J12" s="15" t="s">
        <v>414</v>
      </c>
    </row>
    <row r="13" ht="15" spans="9:10">
      <c r="I13" s="14" t="s">
        <v>427</v>
      </c>
      <c r="J13" s="15" t="s">
        <v>420</v>
      </c>
    </row>
    <row r="14" ht="15"/>
    <row r="15" ht="15" spans="1:10">
      <c r="A15" s="12" t="s">
        <v>428</v>
      </c>
      <c r="B15" s="13" t="s">
        <v>429</v>
      </c>
      <c r="E15" s="12" t="s">
        <v>430</v>
      </c>
      <c r="F15" s="13" t="s">
        <v>431</v>
      </c>
      <c r="I15" s="12" t="s">
        <v>432</v>
      </c>
      <c r="J15" s="13" t="s">
        <v>433</v>
      </c>
    </row>
    <row r="16" ht="15" spans="1:10">
      <c r="A16" s="14">
        <v>2019</v>
      </c>
      <c r="B16" s="15" t="s">
        <v>434</v>
      </c>
      <c r="E16" s="14" t="s">
        <v>435</v>
      </c>
      <c r="F16" s="15">
        <v>1</v>
      </c>
      <c r="I16" s="14" t="s">
        <v>436</v>
      </c>
      <c r="J16" s="15">
        <v>0</v>
      </c>
    </row>
    <row r="17" ht="15" spans="1:10">
      <c r="A17" s="14">
        <v>2020</v>
      </c>
      <c r="B17" s="15" t="s">
        <v>437</v>
      </c>
      <c r="E17" s="14" t="s">
        <v>438</v>
      </c>
      <c r="F17" s="15">
        <v>2</v>
      </c>
      <c r="I17" s="14" t="s">
        <v>439</v>
      </c>
      <c r="J17" s="16">
        <v>1</v>
      </c>
    </row>
    <row r="18" ht="15" spans="1:10">
      <c r="A18" s="14">
        <v>2021</v>
      </c>
      <c r="B18" s="16" t="s">
        <v>402</v>
      </c>
      <c r="E18" s="14" t="s">
        <v>440</v>
      </c>
      <c r="F18" s="15">
        <v>3</v>
      </c>
      <c r="I18" s="14" t="s">
        <v>441</v>
      </c>
      <c r="J18" s="15">
        <v>2</v>
      </c>
    </row>
    <row r="19" ht="15" spans="1:10">
      <c r="A19" s="14">
        <v>2022</v>
      </c>
      <c r="B19" s="15" t="s">
        <v>442</v>
      </c>
      <c r="E19" s="14" t="s">
        <v>443</v>
      </c>
      <c r="F19" s="15">
        <v>4</v>
      </c>
      <c r="I19" s="14" t="s">
        <v>444</v>
      </c>
      <c r="J19" s="15">
        <v>3</v>
      </c>
    </row>
    <row r="20" ht="15" spans="1:10">
      <c r="A20" s="14">
        <v>2023</v>
      </c>
      <c r="B20" s="15" t="s">
        <v>110</v>
      </c>
      <c r="E20" s="14" t="s">
        <v>445</v>
      </c>
      <c r="F20" s="15">
        <v>8</v>
      </c>
      <c r="I20" s="14" t="s">
        <v>446</v>
      </c>
      <c r="J20" s="15">
        <v>4</v>
      </c>
    </row>
    <row r="21" ht="15" spans="1:10">
      <c r="A21" s="14">
        <v>2024</v>
      </c>
      <c r="B21" s="15" t="s">
        <v>109</v>
      </c>
      <c r="E21" s="14" t="s">
        <v>447</v>
      </c>
      <c r="F21" s="16">
        <v>9</v>
      </c>
      <c r="I21" s="14" t="s">
        <v>448</v>
      </c>
      <c r="J21" s="15">
        <v>5</v>
      </c>
    </row>
    <row r="22" ht="15" spans="1:2">
      <c r="A22" s="14">
        <v>2025</v>
      </c>
      <c r="B22" s="15" t="s">
        <v>424</v>
      </c>
    </row>
    <row r="23" ht="15"/>
    <row r="24" ht="15" spans="1:11">
      <c r="A24" s="17" t="s">
        <v>449</v>
      </c>
      <c r="B24" s="18" t="s">
        <v>450</v>
      </c>
      <c r="D24" s="19" t="s">
        <v>270</v>
      </c>
      <c r="E24" s="20" t="s">
        <v>392</v>
      </c>
      <c r="F24" s="20" t="s">
        <v>451</v>
      </c>
      <c r="G24" s="20" t="s">
        <v>452</v>
      </c>
      <c r="H24" s="19" t="s">
        <v>270</v>
      </c>
      <c r="I24" s="20" t="s">
        <v>392</v>
      </c>
      <c r="J24" s="20" t="s">
        <v>451</v>
      </c>
      <c r="K24" s="20" t="s">
        <v>452</v>
      </c>
    </row>
    <row r="25" ht="15" spans="1:11">
      <c r="A25" s="14" t="s">
        <v>453</v>
      </c>
      <c r="B25" s="16" t="s">
        <v>454</v>
      </c>
      <c r="D25" s="14">
        <v>1</v>
      </c>
      <c r="E25" s="21" t="s">
        <v>454</v>
      </c>
      <c r="F25" s="21" t="s">
        <v>453</v>
      </c>
      <c r="G25" s="15" t="s">
        <v>455</v>
      </c>
      <c r="H25" s="12">
        <v>105</v>
      </c>
      <c r="I25" s="21" t="s">
        <v>454</v>
      </c>
      <c r="J25" s="21" t="s">
        <v>456</v>
      </c>
      <c r="K25" s="13" t="s">
        <v>457</v>
      </c>
    </row>
    <row r="26" ht="15" spans="1:11">
      <c r="A26" s="14" t="s">
        <v>458</v>
      </c>
      <c r="B26" s="15" t="s">
        <v>459</v>
      </c>
      <c r="D26" s="14">
        <v>2</v>
      </c>
      <c r="E26" s="22"/>
      <c r="F26" s="22"/>
      <c r="G26" s="15" t="s">
        <v>460</v>
      </c>
      <c r="H26" s="14">
        <v>106</v>
      </c>
      <c r="I26" s="22"/>
      <c r="J26" s="22"/>
      <c r="K26" s="15" t="s">
        <v>461</v>
      </c>
    </row>
    <row r="27" ht="15" spans="1:11">
      <c r="A27" s="14" t="s">
        <v>462</v>
      </c>
      <c r="B27" s="15" t="s">
        <v>463</v>
      </c>
      <c r="D27" s="14">
        <v>3</v>
      </c>
      <c r="E27" s="22"/>
      <c r="F27" s="22"/>
      <c r="G27" s="15" t="s">
        <v>464</v>
      </c>
      <c r="H27" s="14">
        <v>107</v>
      </c>
      <c r="I27" s="22"/>
      <c r="J27" s="22"/>
      <c r="K27" s="15" t="s">
        <v>465</v>
      </c>
    </row>
    <row r="28" ht="15" spans="1:11">
      <c r="A28" s="14" t="s">
        <v>466</v>
      </c>
      <c r="B28" s="15" t="s">
        <v>467</v>
      </c>
      <c r="D28" s="14">
        <v>4</v>
      </c>
      <c r="E28" s="22"/>
      <c r="F28" s="22"/>
      <c r="G28" s="15" t="s">
        <v>468</v>
      </c>
      <c r="H28" s="14">
        <v>108</v>
      </c>
      <c r="I28" s="22"/>
      <c r="J28" s="22"/>
      <c r="K28" s="15" t="s">
        <v>469</v>
      </c>
    </row>
    <row r="29" ht="15" spans="1:11">
      <c r="A29" s="14" t="s">
        <v>470</v>
      </c>
      <c r="B29" s="15" t="s">
        <v>471</v>
      </c>
      <c r="D29" s="14">
        <v>5</v>
      </c>
      <c r="E29" s="22"/>
      <c r="F29" s="22"/>
      <c r="G29" s="15" t="s">
        <v>472</v>
      </c>
      <c r="H29" s="14">
        <v>109</v>
      </c>
      <c r="I29" s="22"/>
      <c r="J29" s="22"/>
      <c r="K29" s="15" t="s">
        <v>473</v>
      </c>
    </row>
    <row r="30" ht="15" spans="1:11">
      <c r="A30" s="14" t="s">
        <v>474</v>
      </c>
      <c r="B30" s="15" t="s">
        <v>475</v>
      </c>
      <c r="D30" s="14">
        <v>6</v>
      </c>
      <c r="E30" s="22"/>
      <c r="F30" s="22"/>
      <c r="G30" s="15" t="s">
        <v>476</v>
      </c>
      <c r="H30" s="14">
        <v>110</v>
      </c>
      <c r="I30" s="22"/>
      <c r="J30" s="22"/>
      <c r="K30" s="15" t="s">
        <v>477</v>
      </c>
    </row>
    <row r="31" ht="15" spans="1:11">
      <c r="A31" s="14" t="s">
        <v>478</v>
      </c>
      <c r="B31" s="15" t="s">
        <v>479</v>
      </c>
      <c r="D31" s="14">
        <v>7</v>
      </c>
      <c r="E31" s="14"/>
      <c r="F31" s="14"/>
      <c r="G31" s="15" t="s">
        <v>480</v>
      </c>
      <c r="H31" s="14">
        <v>111</v>
      </c>
      <c r="I31" s="22"/>
      <c r="J31" s="22"/>
      <c r="K31" s="15" t="s">
        <v>481</v>
      </c>
    </row>
    <row r="32" ht="15" spans="1:11">
      <c r="A32" s="14" t="s">
        <v>482</v>
      </c>
      <c r="B32" s="15" t="s">
        <v>483</v>
      </c>
      <c r="D32" s="14">
        <v>8</v>
      </c>
      <c r="E32" s="21" t="s">
        <v>459</v>
      </c>
      <c r="F32" s="21" t="s">
        <v>458</v>
      </c>
      <c r="G32" s="15" t="s">
        <v>484</v>
      </c>
      <c r="H32" s="14">
        <v>112</v>
      </c>
      <c r="I32" s="22"/>
      <c r="J32" s="22"/>
      <c r="K32" s="15" t="s">
        <v>485</v>
      </c>
    </row>
    <row r="33" ht="15" spans="1:11">
      <c r="A33" s="14" t="s">
        <v>486</v>
      </c>
      <c r="B33" s="15" t="s">
        <v>487</v>
      </c>
      <c r="D33" s="14">
        <v>9</v>
      </c>
      <c r="E33" s="22"/>
      <c r="F33" s="22"/>
      <c r="G33" s="15" t="s">
        <v>488</v>
      </c>
      <c r="H33" s="14">
        <v>113</v>
      </c>
      <c r="I33" s="22"/>
      <c r="J33" s="22"/>
      <c r="K33" s="15" t="s">
        <v>489</v>
      </c>
    </row>
    <row r="34" ht="15" spans="1:11">
      <c r="A34" s="14" t="s">
        <v>490</v>
      </c>
      <c r="B34" s="15" t="s">
        <v>491</v>
      </c>
      <c r="D34" s="14">
        <v>10</v>
      </c>
      <c r="E34" s="22"/>
      <c r="F34" s="22"/>
      <c r="G34" s="15" t="s">
        <v>492</v>
      </c>
      <c r="H34" s="14">
        <v>114</v>
      </c>
      <c r="I34" s="22"/>
      <c r="J34" s="22"/>
      <c r="K34" s="15" t="s">
        <v>493</v>
      </c>
    </row>
    <row r="35" ht="15" spans="1:11">
      <c r="A35" s="14" t="s">
        <v>494</v>
      </c>
      <c r="B35" s="15" t="s">
        <v>495</v>
      </c>
      <c r="D35" s="14">
        <v>11</v>
      </c>
      <c r="E35" s="22"/>
      <c r="F35" s="22"/>
      <c r="G35" s="15" t="s">
        <v>496</v>
      </c>
      <c r="H35" s="14">
        <v>115</v>
      </c>
      <c r="I35" s="22"/>
      <c r="J35" s="22"/>
      <c r="K35" s="15" t="s">
        <v>497</v>
      </c>
    </row>
    <row r="36" ht="15" spans="1:11">
      <c r="A36" s="14" t="s">
        <v>498</v>
      </c>
      <c r="B36" s="15" t="s">
        <v>499</v>
      </c>
      <c r="D36" s="14">
        <v>12</v>
      </c>
      <c r="E36" s="14"/>
      <c r="F36" s="14"/>
      <c r="G36" s="15" t="s">
        <v>500</v>
      </c>
      <c r="H36" s="14">
        <v>116</v>
      </c>
      <c r="I36" s="14"/>
      <c r="J36" s="14"/>
      <c r="K36" s="15" t="s">
        <v>501</v>
      </c>
    </row>
    <row r="37" ht="15" spans="1:11">
      <c r="A37" s="14" t="s">
        <v>502</v>
      </c>
      <c r="B37" s="15" t="s">
        <v>503</v>
      </c>
      <c r="D37" s="14">
        <v>13</v>
      </c>
      <c r="E37" s="21" t="s">
        <v>463</v>
      </c>
      <c r="F37" s="21" t="s">
        <v>462</v>
      </c>
      <c r="G37" s="15" t="s">
        <v>504</v>
      </c>
      <c r="H37" s="14">
        <v>117</v>
      </c>
      <c r="I37" s="21" t="s">
        <v>459</v>
      </c>
      <c r="J37" s="21" t="s">
        <v>505</v>
      </c>
      <c r="K37" s="15" t="s">
        <v>506</v>
      </c>
    </row>
    <row r="38" ht="15" spans="1:11">
      <c r="A38" s="14" t="s">
        <v>507</v>
      </c>
      <c r="B38" s="15" t="s">
        <v>508</v>
      </c>
      <c r="D38" s="14">
        <v>14</v>
      </c>
      <c r="E38" s="22"/>
      <c r="F38" s="22"/>
      <c r="G38" s="15" t="s">
        <v>509</v>
      </c>
      <c r="H38" s="14">
        <v>118</v>
      </c>
      <c r="I38" s="22"/>
      <c r="J38" s="22"/>
      <c r="K38" s="15" t="s">
        <v>510</v>
      </c>
    </row>
    <row r="39" ht="15" spans="1:11">
      <c r="A39" s="14" t="s">
        <v>511</v>
      </c>
      <c r="B39" s="15" t="s">
        <v>512</v>
      </c>
      <c r="D39" s="14">
        <v>15</v>
      </c>
      <c r="E39" s="22"/>
      <c r="F39" s="22"/>
      <c r="G39" s="15" t="s">
        <v>513</v>
      </c>
      <c r="H39" s="14">
        <v>119</v>
      </c>
      <c r="I39" s="22"/>
      <c r="J39" s="22"/>
      <c r="K39" s="15" t="s">
        <v>514</v>
      </c>
    </row>
    <row r="40" ht="15" spans="1:11">
      <c r="A40" s="14" t="s">
        <v>515</v>
      </c>
      <c r="B40" s="15" t="s">
        <v>516</v>
      </c>
      <c r="D40" s="14">
        <v>16</v>
      </c>
      <c r="E40" s="22"/>
      <c r="F40" s="22"/>
      <c r="G40" s="15" t="s">
        <v>66</v>
      </c>
      <c r="H40" s="14">
        <v>120</v>
      </c>
      <c r="I40" s="14"/>
      <c r="J40" s="14"/>
      <c r="K40" s="15" t="s">
        <v>517</v>
      </c>
    </row>
    <row r="41" ht="15" spans="1:11">
      <c r="A41" s="14" t="s">
        <v>518</v>
      </c>
      <c r="B41" s="15" t="s">
        <v>519</v>
      </c>
      <c r="D41" s="14">
        <v>17</v>
      </c>
      <c r="E41" s="14"/>
      <c r="F41" s="14"/>
      <c r="G41" s="15" t="s">
        <v>520</v>
      </c>
      <c r="H41" s="14">
        <v>121</v>
      </c>
      <c r="I41" s="21" t="s">
        <v>463</v>
      </c>
      <c r="J41" s="21" t="s">
        <v>521</v>
      </c>
      <c r="K41" s="15" t="s">
        <v>522</v>
      </c>
    </row>
    <row r="42" ht="15" spans="1:11">
      <c r="A42" s="14" t="s">
        <v>523</v>
      </c>
      <c r="B42" s="15" t="s">
        <v>524</v>
      </c>
      <c r="D42" s="14">
        <v>18</v>
      </c>
      <c r="E42" s="21" t="s">
        <v>467</v>
      </c>
      <c r="F42" s="21" t="s">
        <v>466</v>
      </c>
      <c r="G42" s="15" t="s">
        <v>525</v>
      </c>
      <c r="H42" s="14">
        <v>122</v>
      </c>
      <c r="I42" s="22"/>
      <c r="J42" s="22"/>
      <c r="K42" s="15" t="s">
        <v>526</v>
      </c>
    </row>
    <row r="43" ht="15" spans="1:11">
      <c r="A43" s="14" t="s">
        <v>527</v>
      </c>
      <c r="B43" s="15" t="s">
        <v>528</v>
      </c>
      <c r="D43" s="14">
        <v>19</v>
      </c>
      <c r="E43" s="22"/>
      <c r="F43" s="22"/>
      <c r="G43" s="15" t="s">
        <v>529</v>
      </c>
      <c r="H43" s="14">
        <v>123</v>
      </c>
      <c r="I43" s="22"/>
      <c r="J43" s="22"/>
      <c r="K43" s="15" t="s">
        <v>530</v>
      </c>
    </row>
    <row r="44" ht="15" spans="1:11">
      <c r="A44" s="14" t="s">
        <v>531</v>
      </c>
      <c r="B44" s="15" t="s">
        <v>532</v>
      </c>
      <c r="D44" s="14">
        <v>20</v>
      </c>
      <c r="E44" s="22"/>
      <c r="F44" s="22"/>
      <c r="G44" s="15" t="s">
        <v>533</v>
      </c>
      <c r="H44" s="14">
        <v>124</v>
      </c>
      <c r="I44" s="22"/>
      <c r="J44" s="22"/>
      <c r="K44" s="15" t="s">
        <v>534</v>
      </c>
    </row>
    <row r="45" ht="15" spans="1:11">
      <c r="A45" s="14" t="s">
        <v>456</v>
      </c>
      <c r="B45" s="15" t="s">
        <v>454</v>
      </c>
      <c r="D45" s="14">
        <v>21</v>
      </c>
      <c r="E45" s="22"/>
      <c r="F45" s="22"/>
      <c r="G45" s="15" t="s">
        <v>535</v>
      </c>
      <c r="H45" s="14">
        <v>125</v>
      </c>
      <c r="I45" s="14"/>
      <c r="J45" s="14"/>
      <c r="K45" s="15" t="s">
        <v>536</v>
      </c>
    </row>
    <row r="46" ht="15" spans="1:11">
      <c r="A46" s="14" t="s">
        <v>505</v>
      </c>
      <c r="B46" s="15" t="s">
        <v>459</v>
      </c>
      <c r="D46" s="14">
        <v>22</v>
      </c>
      <c r="E46" s="22"/>
      <c r="F46" s="22"/>
      <c r="G46" s="15" t="s">
        <v>537</v>
      </c>
      <c r="H46" s="14">
        <v>126</v>
      </c>
      <c r="I46" s="21" t="s">
        <v>467</v>
      </c>
      <c r="J46" s="21" t="s">
        <v>538</v>
      </c>
      <c r="K46" s="15" t="s">
        <v>539</v>
      </c>
    </row>
    <row r="47" ht="15" spans="1:11">
      <c r="A47" s="14" t="s">
        <v>521</v>
      </c>
      <c r="B47" s="15" t="s">
        <v>463</v>
      </c>
      <c r="D47" s="14">
        <v>23</v>
      </c>
      <c r="E47" s="22"/>
      <c r="F47" s="22"/>
      <c r="G47" s="15" t="s">
        <v>540</v>
      </c>
      <c r="H47" s="14">
        <v>127</v>
      </c>
      <c r="I47" s="22"/>
      <c r="J47" s="22"/>
      <c r="K47" s="15" t="s">
        <v>541</v>
      </c>
    </row>
    <row r="48" ht="15" spans="1:11">
      <c r="A48" s="14" t="s">
        <v>538</v>
      </c>
      <c r="B48" s="15" t="s">
        <v>467</v>
      </c>
      <c r="D48" s="14">
        <v>24</v>
      </c>
      <c r="E48" s="22"/>
      <c r="F48" s="22"/>
      <c r="G48" s="15" t="s">
        <v>542</v>
      </c>
      <c r="H48" s="14">
        <v>128</v>
      </c>
      <c r="I48" s="22"/>
      <c r="J48" s="22"/>
      <c r="K48" s="15" t="s">
        <v>543</v>
      </c>
    </row>
    <row r="49" ht="15" spans="1:11">
      <c r="A49" s="14" t="s">
        <v>544</v>
      </c>
      <c r="B49" s="15" t="s">
        <v>471</v>
      </c>
      <c r="D49" s="14">
        <v>25</v>
      </c>
      <c r="E49" s="22"/>
      <c r="F49" s="22"/>
      <c r="G49" s="15" t="s">
        <v>545</v>
      </c>
      <c r="H49" s="14">
        <v>129</v>
      </c>
      <c r="I49" s="22"/>
      <c r="J49" s="22"/>
      <c r="K49" s="15" t="s">
        <v>546</v>
      </c>
    </row>
    <row r="50" ht="15" spans="1:11">
      <c r="A50" s="14" t="s">
        <v>547</v>
      </c>
      <c r="B50" s="15" t="s">
        <v>475</v>
      </c>
      <c r="D50" s="14">
        <v>26</v>
      </c>
      <c r="E50" s="22"/>
      <c r="F50" s="22"/>
      <c r="G50" s="15" t="s">
        <v>548</v>
      </c>
      <c r="H50" s="14">
        <v>130</v>
      </c>
      <c r="I50" s="14"/>
      <c r="J50" s="14"/>
      <c r="K50" s="15" t="s">
        <v>549</v>
      </c>
    </row>
    <row r="51" ht="15" spans="1:11">
      <c r="A51" s="14" t="s">
        <v>550</v>
      </c>
      <c r="B51" s="15" t="s">
        <v>479</v>
      </c>
      <c r="D51" s="14">
        <v>27</v>
      </c>
      <c r="E51" s="14"/>
      <c r="F51" s="14"/>
      <c r="G51" s="15" t="s">
        <v>551</v>
      </c>
      <c r="H51" s="14">
        <v>131</v>
      </c>
      <c r="I51" s="21" t="s">
        <v>471</v>
      </c>
      <c r="J51" s="21" t="s">
        <v>544</v>
      </c>
      <c r="K51" s="15" t="s">
        <v>552</v>
      </c>
    </row>
    <row r="52" ht="15" spans="1:11">
      <c r="A52" s="14" t="s">
        <v>553</v>
      </c>
      <c r="B52" s="15" t="s">
        <v>554</v>
      </c>
      <c r="D52" s="14">
        <v>28</v>
      </c>
      <c r="E52" s="21" t="s">
        <v>471</v>
      </c>
      <c r="F52" s="21" t="s">
        <v>470</v>
      </c>
      <c r="G52" s="15" t="s">
        <v>555</v>
      </c>
      <c r="H52" s="14">
        <v>132</v>
      </c>
      <c r="I52" s="22"/>
      <c r="J52" s="22"/>
      <c r="K52" s="15" t="s">
        <v>556</v>
      </c>
    </row>
    <row r="53" ht="15" spans="1:11">
      <c r="A53" s="14" t="s">
        <v>557</v>
      </c>
      <c r="B53" s="15" t="s">
        <v>483</v>
      </c>
      <c r="D53" s="14">
        <v>29</v>
      </c>
      <c r="E53" s="22"/>
      <c r="F53" s="22"/>
      <c r="G53" s="15" t="s">
        <v>558</v>
      </c>
      <c r="H53" s="14">
        <v>133</v>
      </c>
      <c r="I53" s="22"/>
      <c r="J53" s="22"/>
      <c r="K53" s="15" t="s">
        <v>559</v>
      </c>
    </row>
    <row r="54" ht="15" spans="1:11">
      <c r="A54" s="14" t="s">
        <v>560</v>
      </c>
      <c r="B54" s="15" t="s">
        <v>487</v>
      </c>
      <c r="D54" s="14">
        <v>30</v>
      </c>
      <c r="E54" s="22"/>
      <c r="F54" s="22"/>
      <c r="G54" s="15" t="s">
        <v>561</v>
      </c>
      <c r="H54" s="14">
        <v>134</v>
      </c>
      <c r="I54" s="22"/>
      <c r="J54" s="22"/>
      <c r="K54" s="15" t="s">
        <v>562</v>
      </c>
    </row>
    <row r="55" ht="15" spans="1:11">
      <c r="A55" s="14" t="s">
        <v>563</v>
      </c>
      <c r="B55" s="15" t="s">
        <v>491</v>
      </c>
      <c r="D55" s="14">
        <v>31</v>
      </c>
      <c r="E55" s="22"/>
      <c r="F55" s="22"/>
      <c r="G55" s="15" t="s">
        <v>564</v>
      </c>
      <c r="H55" s="14">
        <v>135</v>
      </c>
      <c r="I55" s="14"/>
      <c r="J55" s="14"/>
      <c r="K55" s="15" t="s">
        <v>565</v>
      </c>
    </row>
    <row r="56" ht="15" spans="1:11">
      <c r="A56" s="14" t="s">
        <v>566</v>
      </c>
      <c r="B56" s="15" t="s">
        <v>495</v>
      </c>
      <c r="D56" s="14">
        <v>32</v>
      </c>
      <c r="E56" s="22"/>
      <c r="F56" s="22"/>
      <c r="G56" s="15" t="s">
        <v>567</v>
      </c>
      <c r="H56" s="14">
        <v>136</v>
      </c>
      <c r="I56" s="21" t="s">
        <v>475</v>
      </c>
      <c r="J56" s="21" t="s">
        <v>547</v>
      </c>
      <c r="K56" s="15" t="s">
        <v>568</v>
      </c>
    </row>
    <row r="57" ht="15" spans="1:11">
      <c r="A57" s="14" t="s">
        <v>569</v>
      </c>
      <c r="B57" s="15" t="s">
        <v>570</v>
      </c>
      <c r="D57" s="14">
        <v>33</v>
      </c>
      <c r="E57" s="14"/>
      <c r="F57" s="14"/>
      <c r="G57" s="15" t="s">
        <v>571</v>
      </c>
      <c r="H57" s="14">
        <v>137</v>
      </c>
      <c r="I57" s="22"/>
      <c r="J57" s="22"/>
      <c r="K57" s="15" t="s">
        <v>572</v>
      </c>
    </row>
    <row r="58" ht="15" spans="1:11">
      <c r="A58" s="14" t="s">
        <v>573</v>
      </c>
      <c r="B58" s="15" t="s">
        <v>532</v>
      </c>
      <c r="D58" s="14">
        <v>34</v>
      </c>
      <c r="E58" s="21" t="s">
        <v>475</v>
      </c>
      <c r="F58" s="21" t="s">
        <v>474</v>
      </c>
      <c r="G58" s="15" t="s">
        <v>574</v>
      </c>
      <c r="H58" s="14">
        <v>138</v>
      </c>
      <c r="I58" s="22"/>
      <c r="J58" s="22"/>
      <c r="K58" s="15" t="s">
        <v>575</v>
      </c>
    </row>
    <row r="59" ht="15" spans="1:11">
      <c r="A59" s="14" t="s">
        <v>576</v>
      </c>
      <c r="B59" s="15" t="s">
        <v>454</v>
      </c>
      <c r="D59" s="14">
        <v>35</v>
      </c>
      <c r="E59" s="14"/>
      <c r="F59" s="14"/>
      <c r="G59" s="15" t="s">
        <v>577</v>
      </c>
      <c r="H59" s="14">
        <v>139</v>
      </c>
      <c r="I59" s="22"/>
      <c r="J59" s="22"/>
      <c r="K59" s="15" t="s">
        <v>578</v>
      </c>
    </row>
    <row r="60" ht="15" spans="1:11">
      <c r="A60" s="14" t="s">
        <v>579</v>
      </c>
      <c r="B60" s="15" t="s">
        <v>463</v>
      </c>
      <c r="D60" s="14">
        <v>36</v>
      </c>
      <c r="E60" s="21" t="s">
        <v>479</v>
      </c>
      <c r="F60" s="21" t="s">
        <v>478</v>
      </c>
      <c r="G60" s="15" t="s">
        <v>580</v>
      </c>
      <c r="H60" s="14">
        <v>140</v>
      </c>
      <c r="I60" s="22"/>
      <c r="J60" s="22"/>
      <c r="K60" s="15" t="s">
        <v>581</v>
      </c>
    </row>
    <row r="61" ht="15" spans="1:11">
      <c r="A61" s="14" t="s">
        <v>582</v>
      </c>
      <c r="B61" s="15" t="s">
        <v>467</v>
      </c>
      <c r="D61" s="14">
        <v>37</v>
      </c>
      <c r="E61" s="22"/>
      <c r="F61" s="22"/>
      <c r="G61" s="15" t="s">
        <v>583</v>
      </c>
      <c r="H61" s="14">
        <v>141</v>
      </c>
      <c r="I61" s="14"/>
      <c r="J61" s="14"/>
      <c r="K61" s="15" t="s">
        <v>584</v>
      </c>
    </row>
    <row r="62" ht="15" spans="1:11">
      <c r="A62" s="14" t="s">
        <v>585</v>
      </c>
      <c r="B62" s="15" t="s">
        <v>471</v>
      </c>
      <c r="D62" s="14">
        <v>38</v>
      </c>
      <c r="E62" s="14"/>
      <c r="F62" s="14"/>
      <c r="G62" s="15" t="s">
        <v>586</v>
      </c>
      <c r="H62" s="14">
        <v>142</v>
      </c>
      <c r="I62" s="21" t="s">
        <v>479</v>
      </c>
      <c r="J62" s="21" t="s">
        <v>550</v>
      </c>
      <c r="K62" s="15" t="s">
        <v>587</v>
      </c>
    </row>
    <row r="63" ht="15" spans="1:11">
      <c r="A63" s="14" t="s">
        <v>588</v>
      </c>
      <c r="B63" s="15" t="s">
        <v>475</v>
      </c>
      <c r="D63" s="14">
        <v>39</v>
      </c>
      <c r="E63" s="21" t="s">
        <v>483</v>
      </c>
      <c r="F63" s="21" t="s">
        <v>482</v>
      </c>
      <c r="G63" s="15" t="s">
        <v>589</v>
      </c>
      <c r="H63" s="14">
        <v>143</v>
      </c>
      <c r="I63" s="22"/>
      <c r="J63" s="22"/>
      <c r="K63" s="15" t="s">
        <v>590</v>
      </c>
    </row>
    <row r="64" ht="15" spans="1:11">
      <c r="A64" s="14" t="s">
        <v>591</v>
      </c>
      <c r="B64" s="15" t="s">
        <v>479</v>
      </c>
      <c r="D64" s="14">
        <v>40</v>
      </c>
      <c r="E64" s="22"/>
      <c r="F64" s="22"/>
      <c r="G64" s="15" t="s">
        <v>592</v>
      </c>
      <c r="H64" s="14">
        <v>144</v>
      </c>
      <c r="I64" s="14"/>
      <c r="J64" s="14"/>
      <c r="K64" s="15" t="s">
        <v>593</v>
      </c>
    </row>
    <row r="65" ht="15" spans="1:11">
      <c r="A65" s="14" t="s">
        <v>594</v>
      </c>
      <c r="B65" s="15" t="s">
        <v>487</v>
      </c>
      <c r="D65" s="14">
        <v>41</v>
      </c>
      <c r="E65" s="22"/>
      <c r="F65" s="22"/>
      <c r="G65" s="15" t="s">
        <v>595</v>
      </c>
      <c r="H65" s="14">
        <v>145</v>
      </c>
      <c r="I65" s="21" t="s">
        <v>554</v>
      </c>
      <c r="J65" s="21" t="s">
        <v>553</v>
      </c>
      <c r="K65" s="15" t="s">
        <v>596</v>
      </c>
    </row>
    <row r="66" ht="15" spans="1:11">
      <c r="A66" s="14" t="s">
        <v>597</v>
      </c>
      <c r="B66" s="15" t="s">
        <v>495</v>
      </c>
      <c r="D66" s="14">
        <v>42</v>
      </c>
      <c r="E66" s="22"/>
      <c r="F66" s="22"/>
      <c r="G66" s="15" t="s">
        <v>598</v>
      </c>
      <c r="H66" s="14">
        <v>146</v>
      </c>
      <c r="I66" s="22"/>
      <c r="J66" s="22"/>
      <c r="K66" s="15" t="s">
        <v>599</v>
      </c>
    </row>
    <row r="67" ht="15" spans="1:11">
      <c r="A67" s="14" t="s">
        <v>600</v>
      </c>
      <c r="B67" s="15" t="s">
        <v>570</v>
      </c>
      <c r="D67" s="14">
        <v>43</v>
      </c>
      <c r="E67" s="22"/>
      <c r="F67" s="22"/>
      <c r="G67" s="15" t="s">
        <v>601</v>
      </c>
      <c r="H67" s="14">
        <v>147</v>
      </c>
      <c r="I67" s="14"/>
      <c r="J67" s="14"/>
      <c r="K67" s="15" t="s">
        <v>602</v>
      </c>
    </row>
    <row r="68" ht="15" spans="1:11">
      <c r="A68" s="14" t="s">
        <v>603</v>
      </c>
      <c r="B68" s="15" t="s">
        <v>604</v>
      </c>
      <c r="D68" s="14">
        <v>44</v>
      </c>
      <c r="E68" s="22"/>
      <c r="F68" s="22"/>
      <c r="G68" s="15" t="s">
        <v>605</v>
      </c>
      <c r="H68" s="14">
        <v>148</v>
      </c>
      <c r="I68" s="21" t="s">
        <v>606</v>
      </c>
      <c r="J68" s="21" t="s">
        <v>557</v>
      </c>
      <c r="K68" s="15" t="s">
        <v>607</v>
      </c>
    </row>
    <row r="69" ht="15" spans="1:11">
      <c r="A69" s="14" t="s">
        <v>608</v>
      </c>
      <c r="B69" s="15" t="s">
        <v>609</v>
      </c>
      <c r="D69" s="14">
        <v>45</v>
      </c>
      <c r="E69" s="22"/>
      <c r="F69" s="22"/>
      <c r="G69" s="15" t="s">
        <v>610</v>
      </c>
      <c r="H69" s="14">
        <v>149</v>
      </c>
      <c r="I69" s="22"/>
      <c r="J69" s="22"/>
      <c r="K69" s="15" t="s">
        <v>611</v>
      </c>
    </row>
    <row r="70" ht="15" spans="1:11">
      <c r="A70" s="14" t="s">
        <v>612</v>
      </c>
      <c r="B70" s="15" t="s">
        <v>613</v>
      </c>
      <c r="D70" s="14">
        <v>46</v>
      </c>
      <c r="E70" s="14"/>
      <c r="F70" s="14"/>
      <c r="G70" s="15" t="s">
        <v>614</v>
      </c>
      <c r="H70" s="14">
        <v>150</v>
      </c>
      <c r="I70" s="14"/>
      <c r="J70" s="14"/>
      <c r="K70" s="15" t="s">
        <v>615</v>
      </c>
    </row>
    <row r="71" ht="15" spans="1:11">
      <c r="A71" s="14" t="s">
        <v>616</v>
      </c>
      <c r="B71" s="15" t="s">
        <v>617</v>
      </c>
      <c r="D71" s="14">
        <v>47</v>
      </c>
      <c r="E71" s="21" t="s">
        <v>487</v>
      </c>
      <c r="F71" s="21" t="s">
        <v>486</v>
      </c>
      <c r="G71" s="15" t="s">
        <v>618</v>
      </c>
      <c r="H71" s="14">
        <v>151</v>
      </c>
      <c r="I71" s="21" t="s">
        <v>487</v>
      </c>
      <c r="J71" s="21" t="s">
        <v>560</v>
      </c>
      <c r="K71" s="15" t="s">
        <v>619</v>
      </c>
    </row>
    <row r="72" ht="15" spans="1:11">
      <c r="A72" s="14" t="s">
        <v>620</v>
      </c>
      <c r="B72" s="15" t="s">
        <v>503</v>
      </c>
      <c r="D72" s="14">
        <v>48</v>
      </c>
      <c r="E72" s="14"/>
      <c r="F72" s="14"/>
      <c r="G72" s="15" t="s">
        <v>621</v>
      </c>
      <c r="H72" s="14">
        <v>152</v>
      </c>
      <c r="I72" s="14"/>
      <c r="J72" s="14"/>
      <c r="K72" s="15" t="s">
        <v>622</v>
      </c>
    </row>
    <row r="73" ht="15" spans="4:11">
      <c r="D73" s="14">
        <v>49</v>
      </c>
      <c r="E73" s="21" t="s">
        <v>491</v>
      </c>
      <c r="F73" s="21" t="s">
        <v>490</v>
      </c>
      <c r="G73" s="15" t="s">
        <v>623</v>
      </c>
      <c r="H73" s="14">
        <v>153</v>
      </c>
      <c r="I73" s="21" t="s">
        <v>491</v>
      </c>
      <c r="J73" s="21" t="s">
        <v>563</v>
      </c>
      <c r="K73" s="15" t="s">
        <v>624</v>
      </c>
    </row>
    <row r="74" ht="15" spans="4:11">
      <c r="D74" s="14">
        <v>50</v>
      </c>
      <c r="E74" s="22"/>
      <c r="F74" s="22"/>
      <c r="G74" s="15" t="s">
        <v>625</v>
      </c>
      <c r="H74" s="14">
        <v>154</v>
      </c>
      <c r="I74" s="22"/>
      <c r="J74" s="22"/>
      <c r="K74" s="15" t="s">
        <v>626</v>
      </c>
    </row>
    <row r="75" ht="15" spans="4:11">
      <c r="D75" s="14">
        <v>51</v>
      </c>
      <c r="E75" s="22"/>
      <c r="F75" s="22"/>
      <c r="G75" s="15" t="s">
        <v>627</v>
      </c>
      <c r="H75" s="14">
        <v>155</v>
      </c>
      <c r="I75" s="22"/>
      <c r="J75" s="22"/>
      <c r="K75" s="15" t="s">
        <v>628</v>
      </c>
    </row>
    <row r="76" ht="15" spans="4:11">
      <c r="D76" s="14">
        <v>52</v>
      </c>
      <c r="E76" s="22"/>
      <c r="F76" s="22"/>
      <c r="G76" s="15" t="s">
        <v>629</v>
      </c>
      <c r="H76" s="14">
        <v>156</v>
      </c>
      <c r="I76" s="22"/>
      <c r="J76" s="22"/>
      <c r="K76" s="15" t="s">
        <v>630</v>
      </c>
    </row>
    <row r="77" ht="15" spans="4:11">
      <c r="D77" s="14">
        <v>53</v>
      </c>
      <c r="E77" s="14"/>
      <c r="F77" s="14"/>
      <c r="G77" s="15" t="s">
        <v>631</v>
      </c>
      <c r="H77" s="14">
        <v>157</v>
      </c>
      <c r="I77" s="22"/>
      <c r="J77" s="22"/>
      <c r="K77" s="15" t="s">
        <v>518</v>
      </c>
    </row>
    <row r="78" ht="15" spans="4:11">
      <c r="D78" s="14">
        <v>54</v>
      </c>
      <c r="E78" s="21" t="s">
        <v>495</v>
      </c>
      <c r="F78" s="21" t="s">
        <v>494</v>
      </c>
      <c r="G78" s="15" t="s">
        <v>632</v>
      </c>
      <c r="H78" s="14">
        <v>158</v>
      </c>
      <c r="I78" s="22"/>
      <c r="J78" s="22"/>
      <c r="K78" s="15" t="s">
        <v>633</v>
      </c>
    </row>
    <row r="79" ht="15" spans="4:11">
      <c r="D79" s="14">
        <v>55</v>
      </c>
      <c r="E79" s="22"/>
      <c r="F79" s="22"/>
      <c r="G79" s="15" t="s">
        <v>634</v>
      </c>
      <c r="H79" s="14">
        <v>159</v>
      </c>
      <c r="I79" s="22"/>
      <c r="J79" s="22"/>
      <c r="K79" s="15" t="s">
        <v>635</v>
      </c>
    </row>
    <row r="80" ht="15" spans="4:11">
      <c r="D80" s="14">
        <v>56</v>
      </c>
      <c r="E80" s="22"/>
      <c r="F80" s="22"/>
      <c r="G80" s="15" t="s">
        <v>636</v>
      </c>
      <c r="H80" s="14">
        <v>160</v>
      </c>
      <c r="I80" s="22"/>
      <c r="J80" s="22"/>
      <c r="K80" s="15" t="s">
        <v>637</v>
      </c>
    </row>
    <row r="81" ht="15" spans="4:11">
      <c r="D81" s="14">
        <v>57</v>
      </c>
      <c r="E81" s="22"/>
      <c r="F81" s="22"/>
      <c r="G81" s="15" t="s">
        <v>638</v>
      </c>
      <c r="H81" s="14">
        <v>161</v>
      </c>
      <c r="I81" s="22"/>
      <c r="J81" s="22"/>
      <c r="K81" s="15" t="s">
        <v>639</v>
      </c>
    </row>
    <row r="82" ht="15" spans="4:11">
      <c r="D82" s="14">
        <v>58</v>
      </c>
      <c r="E82" s="22"/>
      <c r="F82" s="22"/>
      <c r="G82" s="15" t="s">
        <v>640</v>
      </c>
      <c r="H82" s="14">
        <v>162</v>
      </c>
      <c r="I82" s="22"/>
      <c r="J82" s="22"/>
      <c r="K82" s="15" t="s">
        <v>641</v>
      </c>
    </row>
    <row r="83" ht="15" spans="4:11">
      <c r="D83" s="14">
        <v>59</v>
      </c>
      <c r="E83" s="22"/>
      <c r="F83" s="22"/>
      <c r="G83" s="15" t="s">
        <v>642</v>
      </c>
      <c r="H83" s="14">
        <v>163</v>
      </c>
      <c r="I83" s="22"/>
      <c r="J83" s="22"/>
      <c r="K83" s="15" t="s">
        <v>643</v>
      </c>
    </row>
    <row r="84" ht="15" spans="4:11">
      <c r="D84" s="14">
        <v>60</v>
      </c>
      <c r="E84" s="22"/>
      <c r="F84" s="22"/>
      <c r="G84" s="15" t="s">
        <v>644</v>
      </c>
      <c r="H84" s="14">
        <v>164</v>
      </c>
      <c r="I84" s="22"/>
      <c r="J84" s="22"/>
      <c r="K84" s="15" t="s">
        <v>645</v>
      </c>
    </row>
    <row r="85" ht="15" spans="4:11">
      <c r="D85" s="14">
        <v>61</v>
      </c>
      <c r="E85" s="22"/>
      <c r="F85" s="22"/>
      <c r="G85" s="15" t="s">
        <v>646</v>
      </c>
      <c r="H85" s="14">
        <v>165</v>
      </c>
      <c r="I85" s="22"/>
      <c r="J85" s="22"/>
      <c r="K85" s="15" t="s">
        <v>647</v>
      </c>
    </row>
    <row r="86" ht="15" spans="4:11">
      <c r="D86" s="14">
        <v>62</v>
      </c>
      <c r="E86" s="22"/>
      <c r="F86" s="22"/>
      <c r="G86" s="15" t="s">
        <v>648</v>
      </c>
      <c r="H86" s="14">
        <v>166</v>
      </c>
      <c r="I86" s="22"/>
      <c r="J86" s="22"/>
      <c r="K86" s="15" t="s">
        <v>649</v>
      </c>
    </row>
    <row r="87" ht="15" spans="4:11">
      <c r="D87" s="14">
        <v>63</v>
      </c>
      <c r="E87" s="22"/>
      <c r="F87" s="22"/>
      <c r="G87" s="15" t="s">
        <v>650</v>
      </c>
      <c r="H87" s="14">
        <v>167</v>
      </c>
      <c r="I87" s="22"/>
      <c r="J87" s="22"/>
      <c r="K87" s="15" t="s">
        <v>651</v>
      </c>
    </row>
    <row r="88" ht="15" spans="4:11">
      <c r="D88" s="14">
        <v>64</v>
      </c>
      <c r="E88" s="22"/>
      <c r="F88" s="22"/>
      <c r="G88" s="15" t="s">
        <v>652</v>
      </c>
      <c r="H88" s="14">
        <v>168</v>
      </c>
      <c r="I88" s="14"/>
      <c r="J88" s="14"/>
      <c r="K88" s="15" t="s">
        <v>653</v>
      </c>
    </row>
    <row r="89" ht="15" spans="4:11">
      <c r="D89" s="14">
        <v>65</v>
      </c>
      <c r="E89" s="22"/>
      <c r="F89" s="22"/>
      <c r="G89" s="15" t="s">
        <v>654</v>
      </c>
      <c r="H89" s="14">
        <v>169</v>
      </c>
      <c r="I89" s="21" t="s">
        <v>495</v>
      </c>
      <c r="J89" s="21" t="s">
        <v>566</v>
      </c>
      <c r="K89" s="15" t="s">
        <v>655</v>
      </c>
    </row>
    <row r="90" ht="15" spans="4:11">
      <c r="D90" s="14">
        <v>66</v>
      </c>
      <c r="E90" s="22"/>
      <c r="F90" s="22"/>
      <c r="G90" s="15" t="s">
        <v>656</v>
      </c>
      <c r="H90" s="14">
        <v>170</v>
      </c>
      <c r="I90" s="22"/>
      <c r="J90" s="22"/>
      <c r="K90" s="15" t="s">
        <v>657</v>
      </c>
    </row>
    <row r="91" ht="15" spans="4:11">
      <c r="D91" s="14">
        <v>67</v>
      </c>
      <c r="E91" s="22"/>
      <c r="F91" s="22"/>
      <c r="G91" s="15" t="s">
        <v>658</v>
      </c>
      <c r="H91" s="14">
        <v>171</v>
      </c>
      <c r="I91" s="22"/>
      <c r="J91" s="22"/>
      <c r="K91" s="15" t="s">
        <v>659</v>
      </c>
    </row>
    <row r="92" ht="15" spans="4:11">
      <c r="D92" s="14">
        <v>68</v>
      </c>
      <c r="E92" s="22"/>
      <c r="F92" s="22"/>
      <c r="G92" s="15" t="s">
        <v>660</v>
      </c>
      <c r="H92" s="14">
        <v>172</v>
      </c>
      <c r="I92" s="22"/>
      <c r="J92" s="22"/>
      <c r="K92" s="15" t="s">
        <v>661</v>
      </c>
    </row>
    <row r="93" ht="15" spans="4:11">
      <c r="D93" s="14">
        <v>69</v>
      </c>
      <c r="E93" s="22"/>
      <c r="F93" s="22"/>
      <c r="G93" s="15" t="s">
        <v>662</v>
      </c>
      <c r="H93" s="14">
        <v>173</v>
      </c>
      <c r="I93" s="22"/>
      <c r="J93" s="22"/>
      <c r="K93" s="15" t="s">
        <v>663</v>
      </c>
    </row>
    <row r="94" ht="15" spans="4:11">
      <c r="D94" s="14">
        <v>70</v>
      </c>
      <c r="E94" s="22"/>
      <c r="F94" s="22"/>
      <c r="G94" s="15" t="s">
        <v>664</v>
      </c>
      <c r="H94" s="14">
        <v>174</v>
      </c>
      <c r="I94" s="22"/>
      <c r="J94" s="22"/>
      <c r="K94" s="15" t="s">
        <v>665</v>
      </c>
    </row>
    <row r="95" ht="15" spans="4:11">
      <c r="D95" s="14">
        <v>71</v>
      </c>
      <c r="E95" s="22"/>
      <c r="F95" s="22"/>
      <c r="G95" s="15" t="s">
        <v>666</v>
      </c>
      <c r="H95" s="14">
        <v>175</v>
      </c>
      <c r="I95" s="14"/>
      <c r="J95" s="14"/>
      <c r="K95" s="15" t="s">
        <v>667</v>
      </c>
    </row>
    <row r="96" ht="15" spans="4:11">
      <c r="D96" s="14">
        <v>72</v>
      </c>
      <c r="E96" s="22"/>
      <c r="F96" s="22"/>
      <c r="G96" s="15" t="s">
        <v>668</v>
      </c>
      <c r="H96" s="14">
        <v>176</v>
      </c>
      <c r="I96" s="21" t="s">
        <v>570</v>
      </c>
      <c r="J96" s="21" t="s">
        <v>569</v>
      </c>
      <c r="K96" s="15" t="s">
        <v>669</v>
      </c>
    </row>
    <row r="97" ht="15" spans="4:11">
      <c r="D97" s="14">
        <v>73</v>
      </c>
      <c r="E97" s="14"/>
      <c r="F97" s="14"/>
      <c r="G97" s="15" t="s">
        <v>670</v>
      </c>
      <c r="H97" s="14">
        <v>177</v>
      </c>
      <c r="I97" s="14"/>
      <c r="J97" s="14"/>
      <c r="K97" s="15" t="s">
        <v>671</v>
      </c>
    </row>
    <row r="98" ht="15" spans="4:11">
      <c r="D98" s="14">
        <v>74</v>
      </c>
      <c r="E98" s="21" t="s">
        <v>499</v>
      </c>
      <c r="F98" s="21" t="s">
        <v>498</v>
      </c>
      <c r="G98" s="15" t="s">
        <v>672</v>
      </c>
      <c r="H98" s="14">
        <v>178</v>
      </c>
      <c r="I98" s="21" t="s">
        <v>532</v>
      </c>
      <c r="J98" s="21" t="s">
        <v>573</v>
      </c>
      <c r="K98" s="15" t="s">
        <v>673</v>
      </c>
    </row>
    <row r="99" ht="15" spans="4:11">
      <c r="D99" s="14">
        <v>75</v>
      </c>
      <c r="E99" s="14"/>
      <c r="F99" s="14"/>
      <c r="G99" s="15" t="s">
        <v>674</v>
      </c>
      <c r="H99" s="14">
        <v>179</v>
      </c>
      <c r="I99" s="14"/>
      <c r="J99" s="14"/>
      <c r="K99" s="15" t="s">
        <v>675</v>
      </c>
    </row>
    <row r="100" ht="15" spans="4:11">
      <c r="D100" s="14">
        <v>76</v>
      </c>
      <c r="E100" s="21" t="s">
        <v>503</v>
      </c>
      <c r="F100" s="21" t="s">
        <v>502</v>
      </c>
      <c r="G100" s="15" t="s">
        <v>676</v>
      </c>
      <c r="H100" s="14">
        <v>180</v>
      </c>
      <c r="I100" s="21" t="s">
        <v>454</v>
      </c>
      <c r="J100" s="21" t="s">
        <v>576</v>
      </c>
      <c r="K100" s="15" t="s">
        <v>677</v>
      </c>
    </row>
    <row r="101" ht="15" spans="4:11">
      <c r="D101" s="14">
        <v>77</v>
      </c>
      <c r="E101" s="14"/>
      <c r="F101" s="14"/>
      <c r="G101" s="15" t="s">
        <v>678</v>
      </c>
      <c r="H101" s="14">
        <v>181</v>
      </c>
      <c r="I101" s="14"/>
      <c r="J101" s="14"/>
      <c r="K101" s="15" t="s">
        <v>679</v>
      </c>
    </row>
    <row r="102" ht="15" spans="4:11">
      <c r="D102" s="14">
        <v>78</v>
      </c>
      <c r="E102" s="21" t="s">
        <v>508</v>
      </c>
      <c r="F102" s="21" t="s">
        <v>507</v>
      </c>
      <c r="G102" s="15" t="s">
        <v>680</v>
      </c>
      <c r="H102" s="14">
        <v>182</v>
      </c>
      <c r="I102" s="21" t="s">
        <v>463</v>
      </c>
      <c r="J102" s="21" t="s">
        <v>579</v>
      </c>
      <c r="K102" s="15" t="s">
        <v>681</v>
      </c>
    </row>
    <row r="103" ht="15" spans="4:11">
      <c r="D103" s="14">
        <v>79</v>
      </c>
      <c r="E103" s="22"/>
      <c r="F103" s="22"/>
      <c r="G103" s="15" t="s">
        <v>682</v>
      </c>
      <c r="H103" s="14">
        <v>183</v>
      </c>
      <c r="I103" s="14"/>
      <c r="J103" s="14"/>
      <c r="K103" s="15" t="s">
        <v>683</v>
      </c>
    </row>
    <row r="104" ht="15" spans="4:11">
      <c r="D104" s="14">
        <v>80</v>
      </c>
      <c r="E104" s="14"/>
      <c r="F104" s="14"/>
      <c r="G104" s="15" t="s">
        <v>684</v>
      </c>
      <c r="H104" s="14">
        <v>184</v>
      </c>
      <c r="I104" s="15" t="s">
        <v>467</v>
      </c>
      <c r="J104" s="15" t="s">
        <v>582</v>
      </c>
      <c r="K104" s="15" t="s">
        <v>685</v>
      </c>
    </row>
    <row r="105" ht="15" spans="4:11">
      <c r="D105" s="14">
        <v>81</v>
      </c>
      <c r="E105" s="21" t="s">
        <v>512</v>
      </c>
      <c r="F105" s="21" t="s">
        <v>511</v>
      </c>
      <c r="G105" s="15" t="s">
        <v>686</v>
      </c>
      <c r="H105" s="14">
        <v>185</v>
      </c>
      <c r="I105" s="21" t="s">
        <v>471</v>
      </c>
      <c r="J105" s="21" t="s">
        <v>585</v>
      </c>
      <c r="K105" s="15" t="s">
        <v>687</v>
      </c>
    </row>
    <row r="106" ht="15" spans="4:11">
      <c r="D106" s="14">
        <v>82</v>
      </c>
      <c r="E106" s="22"/>
      <c r="F106" s="22"/>
      <c r="G106" s="15" t="s">
        <v>688</v>
      </c>
      <c r="H106" s="14">
        <v>186</v>
      </c>
      <c r="I106" s="14"/>
      <c r="J106" s="14"/>
      <c r="K106" s="15" t="s">
        <v>689</v>
      </c>
    </row>
    <row r="107" ht="15" spans="4:11">
      <c r="D107" s="14">
        <v>83</v>
      </c>
      <c r="E107" s="14"/>
      <c r="F107" s="14"/>
      <c r="G107" s="15" t="s">
        <v>690</v>
      </c>
      <c r="H107" s="14">
        <v>187</v>
      </c>
      <c r="I107" s="21" t="s">
        <v>475</v>
      </c>
      <c r="J107" s="21" t="s">
        <v>588</v>
      </c>
      <c r="K107" s="15" t="s">
        <v>691</v>
      </c>
    </row>
    <row r="108" ht="15" spans="4:11">
      <c r="D108" s="14">
        <v>84</v>
      </c>
      <c r="E108" s="21" t="s">
        <v>516</v>
      </c>
      <c r="F108" s="21" t="s">
        <v>515</v>
      </c>
      <c r="G108" s="15" t="s">
        <v>692</v>
      </c>
      <c r="H108" s="14">
        <v>188</v>
      </c>
      <c r="I108" s="14"/>
      <c r="J108" s="14"/>
      <c r="K108" s="15" t="s">
        <v>693</v>
      </c>
    </row>
    <row r="109" ht="15" spans="4:11">
      <c r="D109" s="14">
        <v>85</v>
      </c>
      <c r="E109" s="22"/>
      <c r="F109" s="22"/>
      <c r="G109" s="15" t="s">
        <v>694</v>
      </c>
      <c r="H109" s="14">
        <v>189</v>
      </c>
      <c r="I109" s="21" t="s">
        <v>479</v>
      </c>
      <c r="J109" s="21" t="s">
        <v>591</v>
      </c>
      <c r="K109" s="15" t="s">
        <v>695</v>
      </c>
    </row>
    <row r="110" ht="15" spans="4:11">
      <c r="D110" s="14">
        <v>86</v>
      </c>
      <c r="E110" s="22"/>
      <c r="F110" s="22"/>
      <c r="G110" s="15" t="s">
        <v>696</v>
      </c>
      <c r="H110" s="14">
        <v>190</v>
      </c>
      <c r="I110" s="22"/>
      <c r="J110" s="22"/>
      <c r="K110" s="15" t="s">
        <v>697</v>
      </c>
    </row>
    <row r="111" ht="15" spans="4:11">
      <c r="D111" s="14">
        <v>87</v>
      </c>
      <c r="E111" s="22"/>
      <c r="F111" s="22"/>
      <c r="G111" s="15" t="s">
        <v>698</v>
      </c>
      <c r="H111" s="14">
        <v>191</v>
      </c>
      <c r="I111" s="14"/>
      <c r="J111" s="14"/>
      <c r="K111" s="15" t="s">
        <v>699</v>
      </c>
    </row>
    <row r="112" ht="15" spans="4:11">
      <c r="D112" s="14">
        <v>88</v>
      </c>
      <c r="E112" s="22"/>
      <c r="F112" s="22"/>
      <c r="G112" s="15" t="s">
        <v>700</v>
      </c>
      <c r="H112" s="14">
        <v>192</v>
      </c>
      <c r="I112" s="21" t="s">
        <v>487</v>
      </c>
      <c r="J112" s="21" t="s">
        <v>594</v>
      </c>
      <c r="K112" s="15" t="s">
        <v>701</v>
      </c>
    </row>
    <row r="113" ht="15" spans="4:11">
      <c r="D113" s="14">
        <v>89</v>
      </c>
      <c r="E113" s="22"/>
      <c r="F113" s="22"/>
      <c r="G113" s="15" t="s">
        <v>702</v>
      </c>
      <c r="H113" s="14">
        <v>193</v>
      </c>
      <c r="I113" s="14"/>
      <c r="J113" s="14"/>
      <c r="K113" s="15" t="s">
        <v>703</v>
      </c>
    </row>
    <row r="114" ht="15" spans="4:11">
      <c r="D114" s="14">
        <v>90</v>
      </c>
      <c r="E114" s="14"/>
      <c r="F114" s="14"/>
      <c r="G114" s="15" t="s">
        <v>704</v>
      </c>
      <c r="H114" s="14">
        <v>194</v>
      </c>
      <c r="I114" s="15" t="s">
        <v>495</v>
      </c>
      <c r="J114" s="15" t="s">
        <v>597</v>
      </c>
      <c r="K114" s="15" t="s">
        <v>705</v>
      </c>
    </row>
    <row r="115" ht="15" spans="4:11">
      <c r="D115" s="14">
        <v>91</v>
      </c>
      <c r="E115" s="21" t="s">
        <v>519</v>
      </c>
      <c r="F115" s="21" t="s">
        <v>518</v>
      </c>
      <c r="G115" s="15" t="s">
        <v>706</v>
      </c>
      <c r="H115" s="14">
        <v>195</v>
      </c>
      <c r="I115" s="21" t="s">
        <v>570</v>
      </c>
      <c r="J115" s="21" t="s">
        <v>600</v>
      </c>
      <c r="K115" s="15" t="s">
        <v>707</v>
      </c>
    </row>
    <row r="116" ht="15" spans="4:11">
      <c r="D116" s="14">
        <v>92</v>
      </c>
      <c r="E116" s="22"/>
      <c r="F116" s="22"/>
      <c r="G116" s="15" t="s">
        <v>708</v>
      </c>
      <c r="H116" s="14">
        <v>196</v>
      </c>
      <c r="I116" s="14"/>
      <c r="J116" s="14"/>
      <c r="K116" s="15" t="s">
        <v>709</v>
      </c>
    </row>
    <row r="117" ht="15" spans="4:11">
      <c r="D117" s="14">
        <v>93</v>
      </c>
      <c r="E117" s="14"/>
      <c r="F117" s="14"/>
      <c r="G117" s="15" t="s">
        <v>710</v>
      </c>
      <c r="H117" s="14">
        <v>197</v>
      </c>
      <c r="I117" s="21" t="s">
        <v>604</v>
      </c>
      <c r="J117" s="21" t="s">
        <v>603</v>
      </c>
      <c r="K117" s="15" t="s">
        <v>711</v>
      </c>
    </row>
    <row r="118" ht="15" spans="4:11">
      <c r="D118" s="14">
        <v>94</v>
      </c>
      <c r="E118" s="21" t="s">
        <v>524</v>
      </c>
      <c r="F118" s="21" t="s">
        <v>523</v>
      </c>
      <c r="G118" s="15" t="s">
        <v>712</v>
      </c>
      <c r="H118" s="14">
        <v>198</v>
      </c>
      <c r="I118" s="14"/>
      <c r="J118" s="14"/>
      <c r="K118" s="15" t="s">
        <v>713</v>
      </c>
    </row>
    <row r="119" ht="15" spans="4:11">
      <c r="D119" s="14">
        <v>95</v>
      </c>
      <c r="E119" s="14"/>
      <c r="F119" s="14"/>
      <c r="G119" s="15" t="s">
        <v>714</v>
      </c>
      <c r="H119" s="14">
        <v>199</v>
      </c>
      <c r="I119" s="21" t="s">
        <v>609</v>
      </c>
      <c r="J119" s="21" t="s">
        <v>608</v>
      </c>
      <c r="K119" s="15" t="s">
        <v>715</v>
      </c>
    </row>
    <row r="120" ht="15" spans="4:11">
      <c r="D120" s="14">
        <v>96</v>
      </c>
      <c r="E120" s="21" t="s">
        <v>528</v>
      </c>
      <c r="F120" s="21" t="s">
        <v>527</v>
      </c>
      <c r="G120" s="15" t="s">
        <v>716</v>
      </c>
      <c r="H120" s="14">
        <v>200</v>
      </c>
      <c r="I120" s="14"/>
      <c r="J120" s="14"/>
      <c r="K120" s="15" t="s">
        <v>717</v>
      </c>
    </row>
    <row r="121" ht="15" spans="4:11">
      <c r="D121" s="14">
        <v>97</v>
      </c>
      <c r="E121" s="22"/>
      <c r="F121" s="22"/>
      <c r="G121" s="15" t="s">
        <v>718</v>
      </c>
      <c r="H121" s="14">
        <v>201</v>
      </c>
      <c r="I121" s="21" t="s">
        <v>613</v>
      </c>
      <c r="J121" s="21" t="s">
        <v>612</v>
      </c>
      <c r="K121" s="15" t="s">
        <v>719</v>
      </c>
    </row>
    <row r="122" ht="15" spans="4:11">
      <c r="D122" s="14">
        <v>98</v>
      </c>
      <c r="E122" s="22"/>
      <c r="F122" s="22"/>
      <c r="G122" s="15" t="s">
        <v>720</v>
      </c>
      <c r="H122" s="14">
        <v>202</v>
      </c>
      <c r="I122" s="22"/>
      <c r="J122" s="22"/>
      <c r="K122" s="15" t="s">
        <v>721</v>
      </c>
    </row>
    <row r="123" ht="15" spans="4:11">
      <c r="D123" s="14">
        <v>99</v>
      </c>
      <c r="E123" s="22"/>
      <c r="F123" s="22"/>
      <c r="G123" s="15" t="s">
        <v>722</v>
      </c>
      <c r="H123" s="14">
        <v>203</v>
      </c>
      <c r="I123" s="22"/>
      <c r="J123" s="22"/>
      <c r="K123" s="15" t="s">
        <v>723</v>
      </c>
    </row>
    <row r="124" ht="15" spans="4:11">
      <c r="D124" s="14">
        <v>100</v>
      </c>
      <c r="E124" s="14"/>
      <c r="F124" s="14"/>
      <c r="G124" s="15" t="s">
        <v>724</v>
      </c>
      <c r="H124" s="14">
        <v>204</v>
      </c>
      <c r="I124" s="22"/>
      <c r="J124" s="22"/>
      <c r="K124" s="15" t="s">
        <v>725</v>
      </c>
    </row>
    <row r="125" ht="15" spans="4:11">
      <c r="D125" s="14">
        <v>101</v>
      </c>
      <c r="E125" s="21" t="s">
        <v>532</v>
      </c>
      <c r="F125" s="21" t="s">
        <v>531</v>
      </c>
      <c r="G125" s="15" t="s">
        <v>726</v>
      </c>
      <c r="H125" s="14">
        <v>205</v>
      </c>
      <c r="I125" s="14"/>
      <c r="J125" s="14"/>
      <c r="K125" s="15" t="s">
        <v>727</v>
      </c>
    </row>
    <row r="126" ht="15" spans="4:11">
      <c r="D126" s="14">
        <v>102</v>
      </c>
      <c r="E126" s="22"/>
      <c r="F126" s="22"/>
      <c r="G126" s="15" t="s">
        <v>728</v>
      </c>
      <c r="H126" s="14">
        <v>206</v>
      </c>
      <c r="I126" s="21" t="s">
        <v>617</v>
      </c>
      <c r="J126" s="21" t="s">
        <v>616</v>
      </c>
      <c r="K126" s="15" t="s">
        <v>729</v>
      </c>
    </row>
    <row r="127" ht="15" spans="4:11">
      <c r="D127" s="14">
        <v>103</v>
      </c>
      <c r="E127" s="22"/>
      <c r="F127" s="22"/>
      <c r="G127" s="15" t="s">
        <v>730</v>
      </c>
      <c r="H127" s="14">
        <v>207</v>
      </c>
      <c r="I127" s="14"/>
      <c r="J127" s="14"/>
      <c r="K127" s="15" t="s">
        <v>731</v>
      </c>
    </row>
    <row r="128" ht="15" spans="4:11">
      <c r="D128" s="14">
        <v>104</v>
      </c>
      <c r="E128" s="14"/>
      <c r="F128" s="14"/>
      <c r="G128" s="15" t="s">
        <v>732</v>
      </c>
      <c r="H128" s="14">
        <v>208</v>
      </c>
      <c r="I128" s="21" t="s">
        <v>503</v>
      </c>
      <c r="J128" s="21" t="s">
        <v>620</v>
      </c>
      <c r="K128" s="15" t="s">
        <v>733</v>
      </c>
    </row>
    <row r="129" ht="15" spans="8:11">
      <c r="H129" s="14">
        <v>209</v>
      </c>
      <c r="I129" s="22"/>
      <c r="J129" s="22"/>
      <c r="K129" s="15" t="s">
        <v>734</v>
      </c>
    </row>
    <row r="130" ht="15" spans="8:11">
      <c r="H130" s="14">
        <v>210</v>
      </c>
      <c r="I130" s="14"/>
      <c r="J130" s="14"/>
      <c r="K130" s="15" t="s">
        <v>735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杨逍</cp:lastModifiedBy>
  <dcterms:created xsi:type="dcterms:W3CDTF">2020-03-11T01:34:00Z</dcterms:created>
  <dcterms:modified xsi:type="dcterms:W3CDTF">2024-10-08T03:26:30Z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9A76448B09AA4BF58667FC667EC195F4</vt:lpwstr>
  </property>
</Properties>
</file>