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尾期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/>
</workbook>
</file>

<file path=xl/calcChain.xml><?xml version="1.0" encoding="utf-8"?>
<calcChain xmlns="http://schemas.openxmlformats.org/spreadsheetml/2006/main">
  <c r="N7" i="7" l="1"/>
  <c r="H9" i="12"/>
  <c r="H8" i="12"/>
  <c r="H7" i="12"/>
  <c r="H6" i="12"/>
  <c r="H5" i="12"/>
  <c r="H4" i="12"/>
  <c r="K6" i="8"/>
  <c r="K5" i="8"/>
  <c r="K4" i="8"/>
  <c r="N6" i="7"/>
  <c r="N5" i="7"/>
  <c r="N4" i="7"/>
  <c r="D17" i="13"/>
  <c r="E17" i="13"/>
  <c r="F17" i="13"/>
  <c r="B17" i="13"/>
  <c r="D16" i="13"/>
  <c r="E16" i="13"/>
  <c r="F16" i="13"/>
  <c r="B16" i="13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<sst xmlns="http://schemas.openxmlformats.org/spreadsheetml/2006/main" count="830" uniqueCount="376">
  <si>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</si>
  <si>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</si>
  <si>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</si>
  <si>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</si>
  <si>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</si>
  <si>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</si>
  <si>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</si>
  <si>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</si>
  <si>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</si>
  <si>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</si>
  <si>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</si>
  <si>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</si>
  <si>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</si>
  <si>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</si>
  <si>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</si>
  <si>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</si>
  <si>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</si>
  <si>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</si>
  <si>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</si>
  <si>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</si>
  <si>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</si>
  <si>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</si>
  <si>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</si>
  <si>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</si>
  <si>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</si>
  <si>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</si>
  <si>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</si>
  <si>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</si>
  <si>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</si>
  <si>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</si>
  <si>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</si>
  <si>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</si>
  <si>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</si>
  <si>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</si>
  <si>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</si>
  <si>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</si>
  <si>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</si>
  <si>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</si>
  <si>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</si>
  <si>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</si>
  <si>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</si>
  <si>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</si>
  <si>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</si>
  <si>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</si>
  <si>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</si>
  <si>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</si>
  <si>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</si>
  <si>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</si>
  <si>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</si>
  <si>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</si>
  <si>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</si>
  <si>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</si>
  <si>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</si>
  <si>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</si>
  <si>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</si>
  <si>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</si>
  <si>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喜益祥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</si>
  <si>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</si>
  <si>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</si>
  <si>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</si>
  <si>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</si>
  <si>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</si>
  <si>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</si>
  <si>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</si>
  <si>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</si>
  <si>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</si>
  <si>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</si>
  <si>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女式越野软壳外套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</si>
  <si>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</si>
  <si>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</si>
  <si>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</si>
  <si>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</si>
  <si>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</si>
  <si>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</si>
  <si>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</si>
  <si>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</si>
  <si>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</si>
  <si>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</si>
  <si>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</si>
  <si>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</si>
  <si>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</si>
  <si>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</si>
  <si>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</si>
  <si>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</si>
  <si>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</si>
  <si>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</si>
  <si>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</si>
  <si>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</si>
  <si>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</si>
  <si>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</si>
  <si>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</si>
  <si>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</si>
  <si>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</si>
  <si>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</si>
  <si>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</si>
  <si>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</si>
  <si>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</si>
  <si>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</si>
  <si>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</si>
  <si>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</si>
  <si>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</si>
  <si>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</si>
  <si>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</si>
  <si>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</si>
  <si>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</si>
  <si>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</si>
  <si>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</si>
  <si>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</si>
  <si>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</si>
  <si>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</si>
  <si>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</si>
  <si>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</si>
  <si>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</si>
  <si>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</si>
  <si>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</si>
  <si>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</si>
  <si>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</si>
  <si>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熏衣紫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</si>
  <si>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</si>
  <si>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</si>
  <si>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</si>
  <si>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</si>
  <si>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</si>
  <si>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</si>
  <si>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</si>
  <si>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</si>
  <si>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</si>
  <si>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</si>
  <si>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</si>
  <si>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</si>
  <si>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</si>
  <si>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</si>
  <si>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</si>
  <si>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</si>
  <si>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</si>
  <si>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</si>
  <si>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</si>
  <si>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</si>
  <si>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</si>
  <si>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</si>
  <si>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</si>
  <si>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</si>
  <si>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</si>
  <si>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</si>
  <si>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</si>
  <si>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</si>
  <si>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155/84B</t>
  </si>
  <si>
    <t>160/88B</t>
  </si>
  <si>
    <t>165/92B</t>
  </si>
  <si>
    <t>170/96B</t>
  </si>
  <si>
    <t>175/100B</t>
  </si>
  <si>
    <t>后中长</t>
  </si>
  <si>
    <t>前中长</t>
  </si>
  <si>
    <t>胸围</t>
  </si>
  <si>
    <t>腰围</t>
  </si>
  <si>
    <t>摆围</t>
  </si>
  <si>
    <t>肩宽</t>
  </si>
  <si>
    <t>下领围</t>
  </si>
  <si>
    <t>肩点袖长</t>
  </si>
  <si>
    <t>袖肥/2（参考值）</t>
  </si>
  <si>
    <t>袖肘围/2</t>
  </si>
  <si>
    <t>袖口围/2</t>
  </si>
  <si>
    <t>帽高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</si>
  <si>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</si>
  <si>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</si>
  <si>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</si>
  <si>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</si>
  <si>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</si>
  <si>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</si>
  <si>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</si>
  <si>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</si>
  <si>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</si>
  <si>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</si>
  <si>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</si>
  <si>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</si>
  <si>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</si>
  <si>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</si>
  <si>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</si>
  <si>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</si>
  <si>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</si>
  <si>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定制款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</si>
  <si>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</si>
  <si>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</si>
  <si>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</si>
  <si>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</si>
  <si>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</si>
  <si>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</si>
  <si>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</si>
  <si>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</si>
  <si>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</si>
  <si>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</si>
  <si>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</si>
  <si>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</si>
  <si>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</si>
  <si>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</si>
  <si>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</si>
  <si>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</si>
  <si>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</si>
  <si>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</si>
  <si>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</si>
  <si>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</si>
  <si>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</si>
  <si>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</si>
  <si>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</si>
  <si>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</si>
  <si>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</si>
  <si>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</si>
  <si>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</si>
  <si>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</si>
  <si>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</si>
  <si>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</si>
  <si>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</si>
  <si>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</si>
  <si>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</si>
  <si>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</si>
  <si>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</si>
  <si>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</si>
  <si>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</si>
  <si>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</si>
  <si>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</si>
  <si>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</si>
  <si>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</si>
  <si>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</si>
  <si>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</si>
  <si>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</si>
  <si>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</si>
  <si>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</si>
  <si>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</si>
  <si>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</si>
  <si>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</si>
  <si>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</si>
  <si>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</si>
  <si>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</si>
  <si>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</si>
  <si>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</si>
  <si>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</si>
  <si>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</si>
  <si>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</si>
  <si>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</si>
  <si>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</si>
  <si>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</si>
  <si>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</si>
  <si>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</si>
  <si>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</si>
  <si>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</si>
  <si>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G17FW0650</t>
  </si>
  <si>
    <t>G17FW0650-775D/19SS黑色17SS深灰</t>
  </si>
  <si>
    <t>上海汇良</t>
  </si>
  <si>
    <t>YES</t>
  </si>
  <si>
    <t>22FW冷灰紫/19SS高级灰</t>
  </si>
  <si>
    <t>制表时间：2023-5-3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</si>
  <si>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</si>
  <si>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</si>
  <si>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</si>
  <si>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</si>
  <si>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</si>
  <si>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</si>
  <si>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</si>
  <si>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</si>
  <si>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</si>
  <si>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</si>
  <si>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</si>
  <si>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</si>
  <si>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</si>
  <si>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</si>
  <si>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</si>
  <si>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</si>
  <si>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</si>
  <si>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</si>
  <si>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</si>
  <si>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</si>
  <si>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</si>
  <si>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</si>
  <si>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</si>
  <si>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</si>
  <si>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</si>
  <si>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</si>
  <si>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</si>
  <si>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</si>
  <si>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</si>
  <si>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</si>
  <si>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</si>
  <si>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</si>
  <si>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</si>
  <si>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</si>
  <si>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</si>
  <si>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</si>
  <si>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</si>
  <si>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</si>
  <si>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</si>
  <si>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</si>
  <si>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</si>
  <si>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</si>
  <si>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</si>
  <si>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</si>
  <si>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</si>
  <si>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</si>
  <si>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</si>
  <si>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</si>
  <si>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</si>
  <si>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</si>
  <si>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</si>
  <si>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</si>
  <si>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</si>
  <si>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袖袢、帽檐 </t>
  </si>
  <si>
    <t>双面胶</t>
  </si>
  <si>
    <t>绣花</t>
  </si>
  <si>
    <t>洗测2次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</si>
  <si>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</si>
  <si>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</si>
  <si>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</si>
  <si>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</si>
  <si>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</si>
  <si>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</si>
  <si>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弹力包边带</t>
  </si>
  <si>
    <t>22FW冷灰紫</t>
  </si>
  <si>
    <t>G14FWKK006-775/17SS黑色</t>
  </si>
  <si>
    <t xml:space="preserve">G14FWKK006-138/15FW胭脂红 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</si>
  <si>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</si>
  <si>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</si>
  <si>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TAEECM92922</t>
  </si>
  <si>
    <t>TAEECM92922</t>
    <phoneticPr fontId="44" type="noConversion"/>
  </si>
  <si>
    <t>胭脂红</t>
  </si>
  <si>
    <t>黑色</t>
    <phoneticPr fontId="44" type="noConversion"/>
  </si>
  <si>
    <t>潘金刚</t>
    <phoneticPr fontId="44" type="noConversion"/>
  </si>
  <si>
    <t>3.冒口压胶不平。</t>
    <phoneticPr fontId="44" type="noConversion"/>
  </si>
  <si>
    <t>通渭</t>
    <phoneticPr fontId="44" type="noConversion"/>
  </si>
  <si>
    <t>TAEECM92922</t>
    <phoneticPr fontId="44" type="noConversion"/>
  </si>
  <si>
    <t>通渭</t>
    <phoneticPr fontId="44" type="noConversion"/>
  </si>
  <si>
    <t>4.拉链起浪。</t>
    <phoneticPr fontId="44" type="noConversion"/>
  </si>
  <si>
    <t>G17FW0650-775D21SS熏衣紫17SS深灰</t>
    <phoneticPr fontId="50" type="noConversion"/>
  </si>
  <si>
    <t>G17FW0650-138D/15FW胭脂红17SS深灰</t>
    <phoneticPr fontId="44" type="noConversion"/>
  </si>
  <si>
    <t>TAEECM92922</t>
    <phoneticPr fontId="44" type="noConversion"/>
  </si>
  <si>
    <t>制表时间：2024-5-1</t>
    <phoneticPr fontId="44" type="noConversion"/>
  </si>
  <si>
    <t>1.魔术贴不居中，</t>
    <phoneticPr fontId="44" type="noConversion"/>
  </si>
  <si>
    <t>2.压胶反吐。</t>
    <phoneticPr fontId="44" type="noConversion"/>
  </si>
  <si>
    <t>3.下摆明线不直，</t>
    <phoneticPr fontId="44" type="noConversion"/>
  </si>
  <si>
    <t>4.线头脏污。</t>
    <phoneticPr fontId="44" type="noConversion"/>
  </si>
  <si>
    <t>-1√/√</t>
    <phoneticPr fontId="44" type="noConversion"/>
  </si>
  <si>
    <t>√√/√</t>
    <phoneticPr fontId="44" type="noConversion"/>
  </si>
  <si>
    <t>+1√/√</t>
    <phoneticPr fontId="44" type="noConversion"/>
  </si>
  <si>
    <t>√√/√</t>
    <phoneticPr fontId="44" type="noConversion"/>
  </si>
  <si>
    <t>+1+1.3/+0.5</t>
    <phoneticPr fontId="44" type="noConversion"/>
  </si>
  <si>
    <t>+1.2+1/0.6</t>
    <phoneticPr fontId="44" type="noConversion"/>
  </si>
  <si>
    <t>0.5+1.5/+1</t>
    <phoneticPr fontId="44" type="noConversion"/>
  </si>
  <si>
    <t>1+1/+0.6</t>
    <phoneticPr fontId="44" type="noConversion"/>
  </si>
  <si>
    <t>1.5+1.3/+0.6</t>
    <phoneticPr fontId="44" type="noConversion"/>
  </si>
  <si>
    <t>√√/√</t>
    <phoneticPr fontId="44" type="noConversion"/>
  </si>
  <si>
    <t>+0.5√/√</t>
    <phoneticPr fontId="44" type="noConversion"/>
  </si>
  <si>
    <t>+1.2/√</t>
    <phoneticPr fontId="44" type="noConversion"/>
  </si>
  <si>
    <t>√+1/-0.5</t>
    <phoneticPr fontId="44" type="noConversion"/>
  </si>
  <si>
    <t>√√/√</t>
    <phoneticPr fontId="44" type="noConversion"/>
  </si>
  <si>
    <t>+0.5√/√</t>
    <phoneticPr fontId="44" type="noConversion"/>
  </si>
  <si>
    <t>√+0.5/√</t>
    <phoneticPr fontId="44" type="noConversion"/>
  </si>
  <si>
    <t>√+1.2/√</t>
    <phoneticPr fontId="44" type="noConversion"/>
  </si>
  <si>
    <t>-1-0.5/-0.5</t>
    <phoneticPr fontId="44" type="noConversion"/>
  </si>
  <si>
    <t>-1√/-0.5</t>
    <phoneticPr fontId="44" type="noConversion"/>
  </si>
  <si>
    <t>√√/-0.5</t>
    <phoneticPr fontId="44" type="noConversion"/>
  </si>
  <si>
    <t>√-0.5/√</t>
    <phoneticPr fontId="44" type="noConversion"/>
  </si>
  <si>
    <t>+1.√/√</t>
    <phoneticPr fontId="44" type="noConversion"/>
  </si>
  <si>
    <t>+1.5√/√</t>
    <phoneticPr fontId="44" type="noConversion"/>
  </si>
  <si>
    <t>+1+1.5/√</t>
    <phoneticPr fontId="44" type="noConversion"/>
  </si>
  <si>
    <t>+1.2√/√</t>
    <phoneticPr fontId="44" type="noConversion"/>
  </si>
  <si>
    <t>-1.2√/-0.5</t>
    <phoneticPr fontId="44" type="noConversion"/>
  </si>
  <si>
    <t>通渭</t>
    <phoneticPr fontId="44" type="noConversion"/>
  </si>
  <si>
    <t>1.线头2件，</t>
    <phoneticPr fontId="44" type="noConversion"/>
  </si>
  <si>
    <t>2.下摆打扭1件，</t>
    <phoneticPr fontId="44" type="noConversion"/>
  </si>
  <si>
    <t>3.冒口压线不良1件。</t>
    <phoneticPr fontId="44" type="noConversion"/>
  </si>
  <si>
    <t>4.脏污2件，</t>
    <phoneticPr fontId="44" type="noConversion"/>
  </si>
  <si>
    <t>潘金刚</t>
    <phoneticPr fontId="44" type="noConversion"/>
  </si>
  <si>
    <t>胭脂红</t>
    <phoneticPr fontId="44" type="noConversion"/>
  </si>
  <si>
    <t>熏衣紫</t>
    <phoneticPr fontId="44" type="noConversion"/>
  </si>
  <si>
    <t>黑色</t>
    <phoneticPr fontId="44" type="noConversion"/>
  </si>
  <si>
    <t>冷灰紫</t>
    <phoneticPr fontId="44" type="noConversion"/>
  </si>
  <si>
    <t>验货时间：2024-7-9</t>
    <phoneticPr fontId="44" type="noConversion"/>
  </si>
  <si>
    <t>TAEECM92922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</si>
</sst>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8"/>
      <name val="微软雅黑"/>
      <family val="2"/>
      <charset val="134"/>
    </font>
    <font>
      <sz val="8"/>
      <color rgb="FFFF000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5" fillId="0" borderId="0">
      <alignment vertical="center"/>
    </xf>
    <xf numFmtId="0" fontId="19" fillId="0" borderId="0">
      <alignment vertical="center"/>
    </xf>
    <xf numFmtId="0" fontId="19" fillId="0" borderId="0"/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  <xf numFmtId="0" fontId="39" fillId="0" borderId="0" applyProtection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8" applyNumberFormat="1" applyFont="1" applyFill="1" applyBorder="1" applyAlignment="1">
      <alignment horizontal="center" vertical="center"/>
    </xf>
    <xf numFmtId="0" fontId="5" fillId="0" borderId="2" xfId="8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3" borderId="2" xfId="8" applyNumberFormat="1" applyFont="1" applyFill="1" applyBorder="1" applyAlignment="1">
      <alignment horizontal="center" vertical="center" wrapText="1"/>
    </xf>
    <xf numFmtId="14" fontId="5" fillId="0" borderId="2" xfId="8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1" fillId="0" borderId="0" xfId="7" applyFont="1" applyBorder="1" applyAlignment="1">
      <alignment horizontal="center" vertical="center" wrapText="1"/>
    </xf>
    <xf numFmtId="0" fontId="11" fillId="0" borderId="9" xfId="7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3" fillId="4" borderId="0" xfId="3" applyFont="1" applyFill="1"/>
    <xf numFmtId="14" fontId="13" fillId="4" borderId="0" xfId="3" applyNumberFormat="1" applyFont="1" applyFill="1"/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13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vertical="center"/>
    </xf>
    <xf numFmtId="0" fontId="21" fillId="0" borderId="13" xfId="2" applyFont="1" applyFill="1" applyBorder="1" applyAlignment="1">
      <alignment vertical="center"/>
    </xf>
    <xf numFmtId="0" fontId="21" fillId="0" borderId="14" xfId="2" applyFont="1" applyFill="1" applyBorder="1" applyAlignment="1">
      <alignment vertical="center"/>
    </xf>
    <xf numFmtId="0" fontId="21" fillId="0" borderId="15" xfId="2" applyFont="1" applyFill="1" applyBorder="1" applyAlignment="1">
      <alignment vertical="center"/>
    </xf>
    <xf numFmtId="0" fontId="21" fillId="0" borderId="14" xfId="2" applyFont="1" applyFill="1" applyBorder="1" applyAlignment="1">
      <alignment horizontal="left" vertical="center"/>
    </xf>
    <xf numFmtId="0" fontId="17" fillId="0" borderId="15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21" fillId="0" borderId="15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vertical="center"/>
    </xf>
    <xf numFmtId="0" fontId="21" fillId="0" borderId="18" xfId="2" applyFont="1" applyFill="1" applyBorder="1" applyAlignment="1">
      <alignment vertical="center"/>
    </xf>
    <xf numFmtId="0" fontId="22" fillId="0" borderId="18" xfId="2" applyFont="1" applyFill="1" applyBorder="1" applyAlignment="1">
      <alignment vertical="center"/>
    </xf>
    <xf numFmtId="0" fontId="22" fillId="0" borderId="18" xfId="2" applyFont="1" applyFill="1" applyBorder="1" applyAlignment="1">
      <alignment horizontal="left"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21" fillId="0" borderId="12" xfId="2" applyFont="1" applyFill="1" applyBorder="1" applyAlignment="1">
      <alignment vertical="center"/>
    </xf>
    <xf numFmtId="0" fontId="22" fillId="0" borderId="15" xfId="2" applyFont="1" applyFill="1" applyBorder="1" applyAlignment="1">
      <alignment horizontal="left" vertical="center"/>
    </xf>
    <xf numFmtId="0" fontId="22" fillId="0" borderId="15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58" fontId="22" fillId="0" borderId="18" xfId="2" applyNumberFormat="1" applyFont="1" applyFill="1" applyBorder="1" applyAlignment="1">
      <alignment vertical="center"/>
    </xf>
    <xf numFmtId="0" fontId="22" fillId="0" borderId="16" xfId="2" applyFont="1" applyFill="1" applyBorder="1" applyAlignment="1">
      <alignment horizontal="left" vertical="center"/>
    </xf>
    <xf numFmtId="0" fontId="22" fillId="0" borderId="30" xfId="2" applyFont="1" applyFill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6" fillId="0" borderId="14" xfId="2" applyFont="1" applyBorder="1" applyAlignment="1">
      <alignment vertical="center"/>
    </xf>
    <xf numFmtId="0" fontId="16" fillId="0" borderId="15" xfId="2" applyFont="1" applyBorder="1" applyAlignment="1">
      <alignment vertical="center"/>
    </xf>
    <xf numFmtId="0" fontId="16" fillId="0" borderId="14" xfId="2" applyFont="1" applyBorder="1" applyAlignment="1">
      <alignment horizontal="center" vertical="center"/>
    </xf>
    <xf numFmtId="0" fontId="19" fillId="0" borderId="15" xfId="2" applyFont="1" applyBorder="1" applyAlignment="1">
      <alignment vertical="center"/>
    </xf>
    <xf numFmtId="0" fontId="24" fillId="0" borderId="17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9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9" fillId="0" borderId="13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0" fontId="19" fillId="0" borderId="1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/>
    </xf>
    <xf numFmtId="0" fontId="14" fillId="0" borderId="36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6" fillId="0" borderId="39" xfId="2" applyFont="1" applyBorder="1" applyAlignment="1">
      <alignment vertical="center"/>
    </xf>
    <xf numFmtId="0" fontId="19" fillId="0" borderId="40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9" fillId="0" borderId="40" xfId="2" applyFont="1" applyBorder="1" applyAlignment="1">
      <alignment vertical="center"/>
    </xf>
    <xf numFmtId="0" fontId="16" fillId="0" borderId="40" xfId="2" applyFont="1" applyBorder="1" applyAlignment="1">
      <alignment vertical="center"/>
    </xf>
    <xf numFmtId="0" fontId="16" fillId="0" borderId="39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4" fillId="0" borderId="34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58" fontId="19" fillId="0" borderId="35" xfId="2" applyNumberFormat="1" applyFont="1" applyBorder="1" applyAlignment="1">
      <alignment vertical="center"/>
    </xf>
    <xf numFmtId="0" fontId="17" fillId="0" borderId="43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31" fillId="0" borderId="54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31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1" fillId="0" borderId="0" xfId="7" quotePrefix="1" applyFont="1" applyBorder="1" applyAlignment="1">
      <alignment horizontal="center" vertical="center" wrapText="1"/>
    </xf>
    <xf numFmtId="0" fontId="11" fillId="0" borderId="9" xfId="7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0" fontId="46" fillId="4" borderId="0" xfId="3" applyFont="1" applyFill="1"/>
    <xf numFmtId="0" fontId="43" fillId="0" borderId="2" xfId="0" applyFont="1" applyBorder="1" applyAlignment="1">
      <alignment horizontal="center"/>
    </xf>
    <xf numFmtId="0" fontId="26" fillId="0" borderId="62" xfId="2" applyFont="1" applyBorder="1" applyAlignment="1">
      <alignment horizontal="left" vertical="center" wrapText="1"/>
    </xf>
    <xf numFmtId="0" fontId="16" fillId="0" borderId="63" xfId="2" applyFont="1" applyBorder="1" applyAlignment="1">
      <alignment horizontal="center" vertical="center"/>
    </xf>
    <xf numFmtId="0" fontId="21" fillId="0" borderId="64" xfId="2" applyFont="1" applyBorder="1" applyAlignment="1">
      <alignment horizontal="left" vertical="center"/>
    </xf>
    <xf numFmtId="0" fontId="0" fillId="4" borderId="61" xfId="0" applyFill="1" applyBorder="1"/>
    <xf numFmtId="9" fontId="17" fillId="4" borderId="61" xfId="2" applyNumberFormat="1" applyFont="1" applyFill="1" applyBorder="1" applyAlignment="1">
      <alignment horizontal="center" vertical="center"/>
    </xf>
    <xf numFmtId="9" fontId="27" fillId="4" borderId="61" xfId="0" applyNumberFormat="1" applyFont="1" applyFill="1" applyBorder="1" applyAlignment="1">
      <alignment horizontal="center" vertical="center"/>
    </xf>
    <xf numFmtId="0" fontId="29" fillId="4" borderId="61" xfId="2" applyFont="1" applyFill="1" applyBorder="1" applyAlignment="1">
      <alignment horizontal="left" vertical="center" wrapText="1"/>
    </xf>
    <xf numFmtId="0" fontId="29" fillId="4" borderId="61" xfId="2" applyFont="1" applyFill="1" applyBorder="1" applyAlignment="1">
      <alignment horizontal="left" vertical="center"/>
    </xf>
    <xf numFmtId="0" fontId="43" fillId="4" borderId="61" xfId="0" applyFont="1" applyFill="1" applyBorder="1"/>
    <xf numFmtId="0" fontId="22" fillId="4" borderId="61" xfId="2" applyFont="1" applyFill="1" applyBorder="1" applyAlignment="1">
      <alignment horizontal="left" vertical="center"/>
    </xf>
    <xf numFmtId="0" fontId="17" fillId="4" borderId="61" xfId="2" applyFont="1" applyFill="1" applyBorder="1" applyAlignment="1">
      <alignment horizontal="left" vertical="center"/>
    </xf>
    <xf numFmtId="0" fontId="49" fillId="0" borderId="68" xfId="8" applyNumberFormat="1" applyFont="1" applyFill="1" applyBorder="1" applyAlignment="1">
      <alignment horizontal="center" vertical="center" wrapText="1"/>
    </xf>
    <xf numFmtId="0" fontId="48" fillId="0" borderId="2" xfId="8" applyNumberFormat="1" applyFont="1" applyFill="1" applyBorder="1" applyAlignment="1">
      <alignment horizontal="center" vertical="center" wrapText="1"/>
    </xf>
    <xf numFmtId="0" fontId="13" fillId="4" borderId="69" xfId="2" applyFont="1" applyFill="1" applyBorder="1" applyAlignment="1">
      <alignment horizontal="left" vertical="center"/>
    </xf>
    <xf numFmtId="0" fontId="13" fillId="4" borderId="69" xfId="2" applyFont="1" applyFill="1" applyBorder="1" applyAlignment="1">
      <alignment vertical="center"/>
    </xf>
    <xf numFmtId="0" fontId="14" fillId="4" borderId="69" xfId="0" applyFont="1" applyFill="1" applyBorder="1" applyAlignment="1">
      <alignment horizontal="center"/>
    </xf>
    <xf numFmtId="0" fontId="15" fillId="0" borderId="69" xfId="0" applyFont="1" applyFill="1" applyBorder="1" applyAlignment="1"/>
    <xf numFmtId="0" fontId="16" fillId="4" borderId="69" xfId="0" applyFont="1" applyFill="1" applyBorder="1" applyAlignment="1">
      <alignment horizontal="center"/>
    </xf>
    <xf numFmtId="176" fontId="17" fillId="4" borderId="69" xfId="0" applyNumberFormat="1" applyFont="1" applyFill="1" applyBorder="1" applyAlignment="1">
      <alignment horizontal="center"/>
    </xf>
    <xf numFmtId="176" fontId="15" fillId="4" borderId="69" xfId="0" applyNumberFormat="1" applyFont="1" applyFill="1" applyBorder="1" applyAlignment="1">
      <alignment horizontal="center"/>
    </xf>
    <xf numFmtId="177" fontId="17" fillId="4" borderId="69" xfId="0" applyNumberFormat="1" applyFont="1" applyFill="1" applyBorder="1" applyAlignment="1">
      <alignment horizontal="center"/>
    </xf>
    <xf numFmtId="0" fontId="51" fillId="4" borderId="69" xfId="3" applyFont="1" applyFill="1" applyBorder="1" applyAlignment="1" applyProtection="1">
      <alignment horizontal="center" vertical="center"/>
    </xf>
    <xf numFmtId="0" fontId="52" fillId="4" borderId="69" xfId="0" applyFont="1" applyFill="1" applyBorder="1" applyAlignment="1">
      <alignment horizontal="center" vertical="center"/>
    </xf>
    <xf numFmtId="49" fontId="18" fillId="0" borderId="61" xfId="5" applyNumberFormat="1" applyFont="1" applyFill="1" applyBorder="1" applyAlignment="1">
      <alignment horizontal="center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top"/>
    </xf>
    <xf numFmtId="0" fontId="17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6" fillId="0" borderId="15" xfId="2" applyFont="1" applyBorder="1" applyAlignment="1">
      <alignment horizontal="left" vertical="center"/>
    </xf>
    <xf numFmtId="14" fontId="17" fillId="0" borderId="15" xfId="2" applyNumberFormat="1" applyFont="1" applyBorder="1" applyAlignment="1">
      <alignment horizontal="center" vertical="center"/>
    </xf>
    <xf numFmtId="14" fontId="17" fillId="0" borderId="16" xfId="2" applyNumberFormat="1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18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14" fontId="17" fillId="0" borderId="18" xfId="2" applyNumberFormat="1" applyFont="1" applyBorder="1" applyAlignment="1">
      <alignment horizontal="center" vertical="center"/>
    </xf>
    <xf numFmtId="14" fontId="17" fillId="0" borderId="30" xfId="2" applyNumberFormat="1" applyFont="1" applyBorder="1" applyAlignment="1">
      <alignment horizontal="center" vertical="center"/>
    </xf>
    <xf numFmtId="0" fontId="16" fillId="0" borderId="44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 wrapText="1"/>
    </xf>
    <xf numFmtId="0" fontId="16" fillId="0" borderId="27" xfId="2" applyFont="1" applyBorder="1" applyAlignment="1">
      <alignment horizontal="left" vertical="center" wrapText="1"/>
    </xf>
    <xf numFmtId="0" fontId="16" fillId="0" borderId="33" xfId="2" applyFont="1" applyBorder="1" applyAlignment="1">
      <alignment horizontal="left" vertical="center" wrapText="1"/>
    </xf>
    <xf numFmtId="0" fontId="16" fillId="0" borderId="3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9" fontId="17" fillId="0" borderId="25" xfId="2" applyNumberFormat="1" applyFont="1" applyBorder="1" applyAlignment="1">
      <alignment horizontal="left" vertical="center"/>
    </xf>
    <xf numFmtId="9" fontId="17" fillId="0" borderId="20" xfId="2" applyNumberFormat="1" applyFont="1" applyBorder="1" applyAlignment="1">
      <alignment horizontal="left" vertical="center"/>
    </xf>
    <xf numFmtId="9" fontId="17" fillId="0" borderId="31" xfId="2" applyNumberFormat="1" applyFont="1" applyBorder="1" applyAlignment="1">
      <alignment horizontal="left" vertical="center"/>
    </xf>
    <xf numFmtId="9" fontId="17" fillId="0" borderId="26" xfId="2" applyNumberFormat="1" applyFont="1" applyBorder="1" applyAlignment="1">
      <alignment horizontal="left" vertical="center"/>
    </xf>
    <xf numFmtId="9" fontId="17" fillId="0" borderId="27" xfId="2" applyNumberFormat="1" applyFont="1" applyBorder="1" applyAlignment="1">
      <alignment horizontal="left" vertical="center"/>
    </xf>
    <xf numFmtId="9" fontId="17" fillId="0" borderId="33" xfId="2" applyNumberFormat="1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21" fillId="0" borderId="39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1" fillId="0" borderId="14" xfId="2" applyFont="1" applyFill="1" applyBorder="1" applyAlignment="1">
      <alignment horizontal="left" vertical="center"/>
    </xf>
    <xf numFmtId="0" fontId="21" fillId="0" borderId="15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1" fillId="0" borderId="27" xfId="2" applyFont="1" applyFill="1" applyBorder="1" applyAlignment="1">
      <alignment horizontal="left" vertical="center"/>
    </xf>
    <xf numFmtId="0" fontId="21" fillId="0" borderId="33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28" fillId="0" borderId="3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23" fillId="0" borderId="11" xfId="2" applyFont="1" applyBorder="1" applyAlignment="1">
      <alignment horizontal="center" vertical="top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1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1" fillId="0" borderId="13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1" fillId="0" borderId="15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21" fillId="0" borderId="15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37" xfId="2" applyFont="1" applyBorder="1" applyAlignment="1">
      <alignment horizontal="center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center" vertical="center"/>
    </xf>
    <xf numFmtId="0" fontId="14" fillId="0" borderId="40" xfId="2" applyFont="1" applyFill="1" applyBorder="1" applyAlignment="1">
      <alignment horizontal="center" vertical="center"/>
    </xf>
    <xf numFmtId="0" fontId="14" fillId="0" borderId="43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20" fillId="0" borderId="11" xfId="2" applyFont="1" applyFill="1" applyBorder="1" applyAlignment="1">
      <alignment horizontal="center" vertical="top"/>
    </xf>
    <xf numFmtId="0" fontId="17" fillId="0" borderId="13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29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58" fontId="22" fillId="0" borderId="15" xfId="2" applyNumberFormat="1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righ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horizontal="left" vertical="center"/>
    </xf>
    <xf numFmtId="0" fontId="21" fillId="0" borderId="20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22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21" fillId="0" borderId="16" xfId="2" applyFont="1" applyFill="1" applyBorder="1" applyAlignment="1">
      <alignment horizontal="left" vertical="center"/>
    </xf>
    <xf numFmtId="0" fontId="22" fillId="0" borderId="14" xfId="2" applyFont="1" applyFill="1" applyBorder="1" applyAlignment="1">
      <alignment horizontal="left" vertical="center"/>
    </xf>
    <xf numFmtId="0" fontId="22" fillId="0" borderId="15" xfId="2" applyFont="1" applyFill="1" applyBorder="1" applyAlignment="1">
      <alignment horizontal="left" vertical="center"/>
    </xf>
    <xf numFmtId="0" fontId="22" fillId="0" borderId="16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/>
    </xf>
    <xf numFmtId="0" fontId="22" fillId="0" borderId="32" xfId="2" applyFont="1" applyFill="1" applyBorder="1" applyAlignment="1">
      <alignment horizontal="left" vertical="center"/>
    </xf>
    <xf numFmtId="0" fontId="22" fillId="0" borderId="14" xfId="2" applyFont="1" applyFill="1" applyBorder="1" applyAlignment="1">
      <alignment horizontal="left" vertical="center" wrapText="1"/>
    </xf>
    <xf numFmtId="0" fontId="22" fillId="0" borderId="15" xfId="2" applyFont="1" applyFill="1" applyBorder="1" applyAlignment="1">
      <alignment horizontal="left" vertical="center" wrapText="1"/>
    </xf>
    <xf numFmtId="0" fontId="22" fillId="0" borderId="16" xfId="2" applyFont="1" applyFill="1" applyBorder="1" applyAlignment="1">
      <alignment horizontal="left" vertical="center" wrapText="1"/>
    </xf>
    <xf numFmtId="0" fontId="19" fillId="0" borderId="18" xfId="2" applyFill="1" applyBorder="1" applyAlignment="1">
      <alignment horizontal="center" vertical="center"/>
    </xf>
    <xf numFmtId="0" fontId="19" fillId="0" borderId="30" xfId="2" applyFill="1" applyBorder="1" applyAlignment="1">
      <alignment horizontal="center" vertical="center"/>
    </xf>
    <xf numFmtId="0" fontId="21" fillId="0" borderId="24" xfId="2" applyFont="1" applyFill="1" applyBorder="1" applyAlignment="1">
      <alignment horizontal="center" vertical="center"/>
    </xf>
    <xf numFmtId="0" fontId="21" fillId="0" borderId="25" xfId="2" applyFont="1" applyFill="1" applyBorder="1" applyAlignment="1">
      <alignment horizontal="left" vertical="center"/>
    </xf>
    <xf numFmtId="0" fontId="19" fillId="0" borderId="23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0" fontId="22" fillId="0" borderId="27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21" fillId="0" borderId="21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45" fillId="4" borderId="69" xfId="2" applyFont="1" applyFill="1" applyBorder="1" applyAlignment="1">
      <alignment horizontal="center" vertical="center"/>
    </xf>
    <xf numFmtId="0" fontId="12" fillId="4" borderId="69" xfId="2" applyFont="1" applyFill="1" applyBorder="1" applyAlignment="1">
      <alignment horizontal="center" vertical="center"/>
    </xf>
    <xf numFmtId="0" fontId="13" fillId="4" borderId="69" xfId="3" applyFont="1" applyFill="1" applyBorder="1" applyAlignment="1">
      <alignment horizontal="center" vertical="center"/>
    </xf>
    <xf numFmtId="0" fontId="13" fillId="4" borderId="69" xfId="3" applyFont="1" applyFill="1" applyBorder="1" applyAlignment="1" applyProtection="1">
      <alignment horizontal="center" vertical="center"/>
    </xf>
    <xf numFmtId="0" fontId="12" fillId="4" borderId="69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43" fillId="0" borderId="3" xfId="0" applyFont="1" applyBorder="1" applyAlignment="1">
      <alignment horizontal="center"/>
    </xf>
  </cellXfs>
  <cellStyles count="9">
    <cellStyle name="S10" xfId="7"/>
    <cellStyle name="S13" xfId="6"/>
    <cellStyle name="常规" xfId="0" builtinId="0"/>
    <cellStyle name="常规 10 10" xfId="5"/>
    <cellStyle name="常规 2" xfId="2"/>
    <cellStyle name="常规 3" xfId="3"/>
    <cellStyle name="常规 4" xfId="4"/>
    <cellStyle name="常规 40" xfId="1"/>
    <cellStyle name="常规_10AW核价-润懋(35款已核，单耗未减)" xf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958850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958850</xdr:colOff>
      <xdr:row>7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958850</xdr:colOff>
      <xdr:row>7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958850</xdr:colOff>
      <xdr:row>8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958850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13" customWidth="1"/>
    <col min="3" max="3" width="10.125" customWidth="1"/>
  </cols>
  <sheetData>
    <row r="1" spans="1:2" ht="21" customHeight="1">
      <c r="A1" s="114"/>
      <c r="B1" s="115" t="s">
        <v>0</v>
      </c>
    </row>
    <row r="2" spans="1:2">
      <c r="A2" s="5">
        <v>1</v>
      </c>
      <c r="B2" s="116" t="s">
        <v>1</v>
      </c>
    </row>
    <row r="3" spans="1:2">
      <c r="A3" s="5">
        <v>2</v>
      </c>
      <c r="B3" s="116" t="s">
        <v>2</v>
      </c>
    </row>
    <row r="4" spans="1:2">
      <c r="A4" s="5">
        <v>3</v>
      </c>
      <c r="B4" s="116" t="s">
        <v>3</v>
      </c>
    </row>
    <row r="5" spans="1:2">
      <c r="A5" s="5">
        <v>4</v>
      </c>
      <c r="B5" s="116" t="s">
        <v>4</v>
      </c>
    </row>
    <row r="6" spans="1:2">
      <c r="A6" s="5">
        <v>5</v>
      </c>
      <c r="B6" s="116" t="s">
        <v>5</v>
      </c>
    </row>
    <row r="7" spans="1:2">
      <c r="A7" s="5">
        <v>6</v>
      </c>
      <c r="B7" s="116" t="s">
        <v>6</v>
      </c>
    </row>
    <row r="8" spans="1:2" s="112" customFormat="1" ht="15" customHeight="1">
      <c r="A8" s="117">
        <v>7</v>
      </c>
      <c r="B8" s="118" t="s">
        <v>7</v>
      </c>
    </row>
    <row r="9" spans="1:2" ht="18.95" customHeight="1">
      <c r="A9" s="114"/>
      <c r="B9" s="119" t="s">
        <v>8</v>
      </c>
    </row>
    <row r="10" spans="1:2" ht="15.95" customHeight="1">
      <c r="A10" s="5">
        <v>1</v>
      </c>
      <c r="B10" s="120" t="s">
        <v>9</v>
      </c>
    </row>
    <row r="11" spans="1:2">
      <c r="A11" s="5">
        <v>2</v>
      </c>
      <c r="B11" s="116" t="s">
        <v>10</v>
      </c>
    </row>
    <row r="12" spans="1:2">
      <c r="A12" s="5">
        <v>3</v>
      </c>
      <c r="B12" s="121" t="s">
        <v>11</v>
      </c>
    </row>
    <row r="13" spans="1:2">
      <c r="A13" s="5">
        <v>4</v>
      </c>
      <c r="B13" s="122" t="s">
        <v>12</v>
      </c>
    </row>
    <row r="14" spans="1:2">
      <c r="A14" s="5">
        <v>5</v>
      </c>
      <c r="B14" s="122" t="s">
        <v>13</v>
      </c>
    </row>
    <row r="15" spans="1:2">
      <c r="A15" s="5">
        <v>6</v>
      </c>
      <c r="B15" s="122" t="s">
        <v>14</v>
      </c>
    </row>
    <row r="16" spans="1:2">
      <c r="A16" s="5">
        <v>7</v>
      </c>
      <c r="B16" s="122" t="s">
        <v>15</v>
      </c>
    </row>
    <row r="17" spans="1:2">
      <c r="A17" s="5">
        <v>8</v>
      </c>
      <c r="B17" s="122" t="s">
        <v>16</v>
      </c>
    </row>
    <row r="18" spans="1:2">
      <c r="A18" s="5">
        <v>9</v>
      </c>
      <c r="B18" s="116" t="s">
        <v>17</v>
      </c>
    </row>
    <row r="19" spans="1:2">
      <c r="A19" s="5"/>
      <c r="B19" s="116"/>
    </row>
    <row r="20" spans="1:2" ht="20.25">
      <c r="A20" s="114"/>
      <c r="B20" s="115" t="s">
        <v>18</v>
      </c>
    </row>
    <row r="21" spans="1:2">
      <c r="A21" s="5">
        <v>1</v>
      </c>
      <c r="B21" s="123" t="s">
        <v>19</v>
      </c>
    </row>
    <row r="22" spans="1:2">
      <c r="A22" s="5">
        <v>2</v>
      </c>
      <c r="B22" s="116" t="s">
        <v>20</v>
      </c>
    </row>
    <row r="23" spans="1:2">
      <c r="A23" s="5">
        <v>3</v>
      </c>
      <c r="B23" s="116" t="s">
        <v>21</v>
      </c>
    </row>
    <row r="24" spans="1:2">
      <c r="A24" s="5">
        <v>4</v>
      </c>
      <c r="B24" s="116" t="s">
        <v>22</v>
      </c>
    </row>
    <row r="25" spans="1:2">
      <c r="A25" s="5">
        <v>5</v>
      </c>
      <c r="B25" s="122" t="s">
        <v>23</v>
      </c>
    </row>
    <row r="26" spans="1:2">
      <c r="A26" s="5">
        <v>6</v>
      </c>
      <c r="B26" s="122" t="s">
        <v>24</v>
      </c>
    </row>
    <row r="27" spans="1:2">
      <c r="A27" s="5">
        <v>7</v>
      </c>
      <c r="B27" s="116" t="s">
        <v>25</v>
      </c>
    </row>
    <row r="28" spans="1:2">
      <c r="A28" s="5"/>
      <c r="B28" s="116"/>
    </row>
    <row r="29" spans="1:2" ht="20.25">
      <c r="A29" s="114"/>
      <c r="B29" s="115" t="s">
        <v>26</v>
      </c>
    </row>
    <row r="30" spans="1:2">
      <c r="A30" s="5">
        <v>1</v>
      </c>
      <c r="B30" s="123" t="s">
        <v>27</v>
      </c>
    </row>
    <row r="31" spans="1:2">
      <c r="A31" s="5">
        <v>2</v>
      </c>
      <c r="B31" s="116" t="s">
        <v>28</v>
      </c>
    </row>
    <row r="32" spans="1:2">
      <c r="A32" s="5">
        <v>3</v>
      </c>
      <c r="B32" s="116" t="s">
        <v>29</v>
      </c>
    </row>
    <row r="33" spans="1:2" ht="28.5">
      <c r="A33" s="5">
        <v>4</v>
      </c>
      <c r="B33" s="116" t="s">
        <v>30</v>
      </c>
    </row>
    <row r="34" spans="1:2">
      <c r="A34" s="5">
        <v>5</v>
      </c>
      <c r="B34" s="116" t="s">
        <v>31</v>
      </c>
    </row>
    <row r="35" spans="1:2">
      <c r="A35" s="5">
        <v>6</v>
      </c>
      <c r="B35" s="116" t="s">
        <v>32</v>
      </c>
    </row>
    <row r="36" spans="1:2">
      <c r="A36" s="5">
        <v>7</v>
      </c>
      <c r="B36" s="116" t="s">
        <v>33</v>
      </c>
    </row>
    <row r="37" spans="1:2">
      <c r="A37" s="5"/>
      <c r="B37" s="116"/>
    </row>
    <row r="39" spans="1:2">
      <c r="A39" s="124" t="s">
        <v>34</v>
      </c>
      <c r="B39" s="125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25" zoomScaleNormal="125" workbookViewId="0">
      <selection activeCell="A11" sqref="A11:XF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5" ht="29.25">
      <c r="A1" s="346" t="s">
        <v>291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5" s="1" customFormat="1" ht="16.5">
      <c r="A2" s="14" t="s">
        <v>292</v>
      </c>
      <c r="B2" s="15" t="s">
        <v>230</v>
      </c>
      <c r="C2" s="15" t="s">
        <v>231</v>
      </c>
      <c r="D2" s="15" t="s">
        <v>232</v>
      </c>
      <c r="E2" s="15" t="s">
        <v>233</v>
      </c>
      <c r="F2" s="15" t="s">
        <v>234</v>
      </c>
      <c r="G2" s="14" t="s">
        <v>293</v>
      </c>
      <c r="H2" s="14" t="s">
        <v>294</v>
      </c>
      <c r="I2" s="14" t="s">
        <v>295</v>
      </c>
      <c r="J2" s="14" t="s">
        <v>294</v>
      </c>
      <c r="K2" s="14" t="s">
        <v>296</v>
      </c>
      <c r="L2" s="14" t="s">
        <v>294</v>
      </c>
      <c r="M2" s="15" t="s">
        <v>270</v>
      </c>
      <c r="N2" s="15" t="s">
        <v>243</v>
      </c>
    </row>
    <row r="3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16.5">
      <c r="A4" s="16" t="s">
        <v>292</v>
      </c>
      <c r="B4" s="17" t="s">
        <v>297</v>
      </c>
      <c r="C4" s="17" t="s">
        <v>271</v>
      </c>
      <c r="D4" s="17" t="s">
        <v>232</v>
      </c>
      <c r="E4" s="15" t="s">
        <v>233</v>
      </c>
      <c r="F4" s="15" t="s">
        <v>234</v>
      </c>
      <c r="G4" s="14" t="s">
        <v>293</v>
      </c>
      <c r="H4" s="14" t="s">
        <v>294</v>
      </c>
      <c r="I4" s="14" t="s">
        <v>295</v>
      </c>
      <c r="J4" s="14" t="s">
        <v>294</v>
      </c>
      <c r="K4" s="14" t="s">
        <v>296</v>
      </c>
      <c r="L4" s="14" t="s">
        <v>294</v>
      </c>
      <c r="M4" s="15" t="s">
        <v>270</v>
      </c>
      <c r="N4" s="15" t="s">
        <v>243</v>
      </c>
    </row>
    <row r="5" spans="1: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s="2" customFormat="1" ht="18.75">
      <c r="A11" s="353" t="s">
        <v>250</v>
      </c>
      <c r="B11" s="348"/>
      <c r="C11" s="348"/>
      <c r="D11" s="349"/>
      <c r="E11" s="350"/>
      <c r="F11" s="351"/>
      <c r="G11" s="351"/>
      <c r="H11" s="351"/>
      <c r="I11" s="352"/>
      <c r="J11" s="353" t="s">
        <v>251</v>
      </c>
      <c r="K11" s="354"/>
      <c r="L11" s="354"/>
      <c r="M11" s="349"/>
      <c r="N11" s="9"/>
      <c r="O11" s="11"/>
    </row>
    <row r="12" spans="1:15" ht="16.5">
      <c r="A12" s="355" t="s">
        <v>298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</row>
  </sheetData>
  <mergeCells count="5">
    <mergeCell ref="A1:N1"/>
    <mergeCell ref="A11:D11"/>
    <mergeCell ref="E11:I11"/>
    <mergeCell ref="J11:M11"/>
    <mergeCell ref="A12:N12"/>
  </mergeCells>
  <phoneticPr fontId="44" type="noConversion"/>
  <dataValidations count="1">
    <dataValidation type="list" allowBlank="1" showInputMessage="1" showErrorMessage="1" sqref="N1 N3 O11 N5:N10 N12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="125" zoomScaleNormal="125" workbookViewId="0">
      <selection activeCell="F3" sqref="F3:F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5" ht="29.25">
      <c r="A1" s="346" t="s">
        <v>299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5" s="1" customFormat="1" ht="16.5">
      <c r="A2" s="3" t="s">
        <v>264</v>
      </c>
      <c r="B2" s="4" t="s">
        <v>234</v>
      </c>
      <c r="C2" s="4" t="s">
        <v>230</v>
      </c>
      <c r="D2" s="4" t="s">
        <v>231</v>
      </c>
      <c r="E2" s="4" t="s">
        <v>232</v>
      </c>
      <c r="F2" s="4" t="s">
        <v>233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270</v>
      </c>
      <c r="L2" s="4" t="s">
        <v>243</v>
      </c>
    </row>
    <row r="3" spans="1:15" ht="40.5">
      <c r="A3" s="5" t="s">
        <v>272</v>
      </c>
      <c r="B3" s="5" t="s">
        <v>247</v>
      </c>
      <c r="C3" s="6">
        <v>1002</v>
      </c>
      <c r="D3" s="6" t="s">
        <v>245</v>
      </c>
      <c r="E3" s="12" t="s">
        <v>246</v>
      </c>
      <c r="F3" s="6" t="s">
        <v>320</v>
      </c>
      <c r="G3" s="6" t="s">
        <v>304</v>
      </c>
      <c r="H3" s="6" t="s">
        <v>305</v>
      </c>
      <c r="I3" s="6" t="s">
        <v>306</v>
      </c>
      <c r="J3" s="6"/>
      <c r="K3" s="6"/>
      <c r="L3" s="6" t="s">
        <v>248</v>
      </c>
    </row>
    <row r="4" spans="1:15" ht="40.5">
      <c r="A4" s="5" t="s">
        <v>307</v>
      </c>
      <c r="B4" s="5" t="s">
        <v>247</v>
      </c>
      <c r="C4" s="6">
        <v>2350</v>
      </c>
      <c r="D4" s="6" t="s">
        <v>245</v>
      </c>
      <c r="E4" s="144" t="s">
        <v>331</v>
      </c>
      <c r="F4" s="131" t="s">
        <v>332</v>
      </c>
      <c r="G4" s="6" t="s">
        <v>304</v>
      </c>
      <c r="H4" s="6" t="s">
        <v>305</v>
      </c>
      <c r="I4" s="6" t="s">
        <v>306</v>
      </c>
      <c r="J4" s="6"/>
      <c r="K4" s="6"/>
      <c r="L4" s="6" t="s">
        <v>248</v>
      </c>
    </row>
    <row r="5" spans="1:15" ht="27">
      <c r="A5" s="5" t="s">
        <v>287</v>
      </c>
      <c r="B5" s="5" t="s">
        <v>247</v>
      </c>
      <c r="C5" s="6">
        <v>1008</v>
      </c>
      <c r="D5" s="6" t="s">
        <v>245</v>
      </c>
      <c r="E5" s="13" t="s">
        <v>249</v>
      </c>
      <c r="F5" s="6" t="s">
        <v>320</v>
      </c>
      <c r="G5" s="6" t="s">
        <v>304</v>
      </c>
      <c r="H5" s="6" t="s">
        <v>305</v>
      </c>
      <c r="I5" s="6" t="s">
        <v>306</v>
      </c>
      <c r="J5" s="5"/>
      <c r="K5" s="5"/>
      <c r="L5" s="5" t="s">
        <v>248</v>
      </c>
    </row>
    <row r="6" spans="1:15" ht="40.5">
      <c r="A6" s="5" t="s">
        <v>288</v>
      </c>
      <c r="B6" s="5" t="s">
        <v>247</v>
      </c>
      <c r="C6" s="6">
        <v>632</v>
      </c>
      <c r="D6" s="6" t="s">
        <v>245</v>
      </c>
      <c r="E6" s="143" t="s">
        <v>330</v>
      </c>
      <c r="F6" s="6" t="s">
        <v>320</v>
      </c>
      <c r="G6" s="6" t="s">
        <v>304</v>
      </c>
      <c r="H6" s="6" t="s">
        <v>305</v>
      </c>
      <c r="I6" s="6" t="s">
        <v>306</v>
      </c>
      <c r="J6" s="6"/>
      <c r="K6" s="6"/>
      <c r="L6" s="6" t="s">
        <v>248</v>
      </c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5" s="2" customFormat="1" ht="18.75">
      <c r="A9" s="347" t="s">
        <v>333</v>
      </c>
      <c r="B9" s="348"/>
      <c r="C9" s="348"/>
      <c r="D9" s="349"/>
      <c r="E9" s="350"/>
      <c r="F9" s="351"/>
      <c r="G9" s="351"/>
      <c r="H9" s="351"/>
      <c r="I9" s="352"/>
      <c r="J9" s="353" t="s">
        <v>308</v>
      </c>
      <c r="K9" s="354"/>
      <c r="L9" s="354"/>
      <c r="M9" s="349"/>
      <c r="N9" s="9"/>
      <c r="O9" s="11"/>
    </row>
    <row r="10" spans="1:15" ht="16.5">
      <c r="A10" s="355" t="s">
        <v>309</v>
      </c>
      <c r="B10" s="355"/>
      <c r="C10" s="357"/>
      <c r="D10" s="357"/>
      <c r="E10" s="357"/>
      <c r="F10" s="357"/>
      <c r="G10" s="357"/>
      <c r="H10" s="357"/>
      <c r="I10" s="357"/>
      <c r="J10" s="357"/>
      <c r="K10" s="357"/>
      <c r="L10" s="357"/>
    </row>
  </sheetData>
  <mergeCells count="5">
    <mergeCell ref="A1:J1"/>
    <mergeCell ref="A9:D9"/>
    <mergeCell ref="E9:I9"/>
    <mergeCell ref="J9:M9"/>
    <mergeCell ref="A10:L10"/>
  </mergeCells>
  <phoneticPr fontId="44" type="noConversion"/>
  <dataValidations count="1">
    <dataValidation type="list" allowBlank="1" showInputMessage="1" showErrorMessage="1" sqref="O9 L10 L3:L8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6" t="s">
        <v>310</v>
      </c>
      <c r="B1" s="346"/>
      <c r="C1" s="346"/>
      <c r="D1" s="346"/>
      <c r="E1" s="346"/>
      <c r="F1" s="346"/>
      <c r="G1" s="346"/>
      <c r="H1" s="346"/>
      <c r="I1" s="346"/>
    </row>
    <row r="2" spans="1:9" s="1" customFormat="1" ht="16.5">
      <c r="A2" s="358" t="s">
        <v>229</v>
      </c>
      <c r="B2" s="359" t="s">
        <v>234</v>
      </c>
      <c r="C2" s="359" t="s">
        <v>271</v>
      </c>
      <c r="D2" s="359" t="s">
        <v>232</v>
      </c>
      <c r="E2" s="359" t="s">
        <v>233</v>
      </c>
      <c r="F2" s="3" t="s">
        <v>311</v>
      </c>
      <c r="G2" s="3" t="s">
        <v>255</v>
      </c>
      <c r="H2" s="362" t="s">
        <v>256</v>
      </c>
      <c r="I2" s="366" t="s">
        <v>258</v>
      </c>
    </row>
    <row r="3" spans="1:9" s="1" customFormat="1" ht="16.5">
      <c r="A3" s="358"/>
      <c r="B3" s="360"/>
      <c r="C3" s="360"/>
      <c r="D3" s="360"/>
      <c r="E3" s="360"/>
      <c r="F3" s="3" t="s">
        <v>312</v>
      </c>
      <c r="G3" s="3" t="s">
        <v>259</v>
      </c>
      <c r="H3" s="363"/>
      <c r="I3" s="367"/>
    </row>
    <row r="4" spans="1:9">
      <c r="A4" s="5"/>
      <c r="B4" s="129" t="s">
        <v>313</v>
      </c>
      <c r="C4" s="6" t="s">
        <v>314</v>
      </c>
      <c r="D4" s="7" t="s">
        <v>315</v>
      </c>
      <c r="E4" s="6" t="s">
        <v>320</v>
      </c>
      <c r="F4" s="6">
        <v>0.3</v>
      </c>
      <c r="G4" s="6">
        <v>0.5</v>
      </c>
      <c r="H4" s="6">
        <f t="shared" ref="H4:H9" si="0">SUM(F4:G4)</f>
        <v>0.8</v>
      </c>
      <c r="I4" s="6" t="s">
        <v>248</v>
      </c>
    </row>
    <row r="5" spans="1:9" ht="27">
      <c r="A5" s="5"/>
      <c r="B5" s="129" t="s">
        <v>313</v>
      </c>
      <c r="C5" s="6" t="s">
        <v>314</v>
      </c>
      <c r="D5" s="8" t="s">
        <v>316</v>
      </c>
      <c r="E5" s="131" t="s">
        <v>332</v>
      </c>
      <c r="F5" s="6">
        <v>0.3</v>
      </c>
      <c r="G5" s="6">
        <v>0.5</v>
      </c>
      <c r="H5" s="6">
        <f t="shared" si="0"/>
        <v>0.8</v>
      </c>
      <c r="I5" s="6" t="s">
        <v>248</v>
      </c>
    </row>
    <row r="6" spans="1:9" ht="27">
      <c r="A6" s="5"/>
      <c r="B6" s="129" t="s">
        <v>313</v>
      </c>
      <c r="C6" s="6" t="s">
        <v>314</v>
      </c>
      <c r="D6" s="8" t="s">
        <v>317</v>
      </c>
      <c r="E6" s="6" t="s">
        <v>320</v>
      </c>
      <c r="F6" s="6">
        <v>0.3</v>
      </c>
      <c r="G6" s="6">
        <v>0.5</v>
      </c>
      <c r="H6" s="6">
        <f t="shared" si="0"/>
        <v>0.8</v>
      </c>
      <c r="I6" s="6" t="s">
        <v>248</v>
      </c>
    </row>
    <row r="7" spans="1:9">
      <c r="A7" s="5"/>
      <c r="B7" s="129" t="s">
        <v>313</v>
      </c>
      <c r="C7" t="s">
        <v>318</v>
      </c>
      <c r="D7" s="7" t="s">
        <v>315</v>
      </c>
      <c r="E7" s="6" t="s">
        <v>320</v>
      </c>
      <c r="F7" s="6">
        <v>0.1</v>
      </c>
      <c r="G7" s="6">
        <v>0.3</v>
      </c>
      <c r="H7" s="6">
        <f t="shared" si="0"/>
        <v>0.4</v>
      </c>
      <c r="I7" s="6" t="s">
        <v>248</v>
      </c>
    </row>
    <row r="8" spans="1:9" ht="27">
      <c r="A8" s="5"/>
      <c r="B8" s="129" t="s">
        <v>313</v>
      </c>
      <c r="C8" t="s">
        <v>318</v>
      </c>
      <c r="D8" s="8" t="s">
        <v>316</v>
      </c>
      <c r="E8" s="6" t="s">
        <v>320</v>
      </c>
      <c r="F8" s="6">
        <v>0.1</v>
      </c>
      <c r="G8" s="6">
        <v>0.3</v>
      </c>
      <c r="H8" s="6">
        <f t="shared" si="0"/>
        <v>0.4</v>
      </c>
      <c r="I8" s="6" t="s">
        <v>248</v>
      </c>
    </row>
    <row r="9" spans="1:9" ht="27">
      <c r="A9" s="5"/>
      <c r="B9" s="129" t="s">
        <v>313</v>
      </c>
      <c r="C9" t="s">
        <v>318</v>
      </c>
      <c r="D9" s="8" t="s">
        <v>317</v>
      </c>
      <c r="E9" s="131" t="s">
        <v>320</v>
      </c>
      <c r="F9" s="6">
        <v>0.1</v>
      </c>
      <c r="G9" s="6">
        <v>0.3</v>
      </c>
      <c r="H9" s="6">
        <f t="shared" si="0"/>
        <v>0.4</v>
      </c>
      <c r="I9" s="6" t="s">
        <v>248</v>
      </c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 s="2" customFormat="1" ht="18.75">
      <c r="A13" s="347" t="s">
        <v>333</v>
      </c>
      <c r="B13" s="354"/>
      <c r="C13" s="354"/>
      <c r="D13" s="349"/>
      <c r="E13" s="10"/>
      <c r="F13" s="353" t="s">
        <v>308</v>
      </c>
      <c r="G13" s="354"/>
      <c r="H13" s="349"/>
      <c r="I13" s="11"/>
    </row>
    <row r="14" spans="1:9" ht="16.5">
      <c r="A14" s="355" t="s">
        <v>319</v>
      </c>
      <c r="B14" s="355"/>
      <c r="C14" s="357"/>
      <c r="D14" s="357"/>
      <c r="E14" s="357"/>
      <c r="F14" s="357"/>
      <c r="G14" s="357"/>
      <c r="H14" s="357"/>
      <c r="I14" s="357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7.95" customHeight="1">
      <c r="B3" s="100"/>
      <c r="C3" s="101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7.95" customHeight="1">
      <c r="B4" s="100" t="s">
        <v>39</v>
      </c>
      <c r="C4" s="101" t="s">
        <v>40</v>
      </c>
      <c r="D4" s="101" t="s">
        <v>41</v>
      </c>
      <c r="E4" s="101" t="s">
        <v>42</v>
      </c>
      <c r="F4" s="102" t="s">
        <v>41</v>
      </c>
      <c r="G4" s="102" t="s">
        <v>42</v>
      </c>
      <c r="H4" s="101" t="s">
        <v>41</v>
      </c>
      <c r="I4" s="109" t="s">
        <v>42</v>
      </c>
    </row>
    <row r="5" spans="2:9" ht="27.95" customHeight="1">
      <c r="B5" s="103" t="s">
        <v>43</v>
      </c>
      <c r="C5" s="5">
        <v>13</v>
      </c>
      <c r="D5" s="5">
        <v>0</v>
      </c>
      <c r="E5" s="5">
        <v>1</v>
      </c>
      <c r="F5" s="104">
        <v>0</v>
      </c>
      <c r="G5" s="104">
        <v>1</v>
      </c>
      <c r="H5" s="5">
        <v>1</v>
      </c>
      <c r="I5" s="110">
        <v>2</v>
      </c>
    </row>
    <row r="6" spans="2:9" ht="27.95" customHeight="1">
      <c r="B6" s="103" t="s">
        <v>44</v>
      </c>
      <c r="C6" s="5">
        <v>20</v>
      </c>
      <c r="D6" s="5">
        <v>0</v>
      </c>
      <c r="E6" s="5">
        <v>1</v>
      </c>
      <c r="F6" s="104">
        <v>1</v>
      </c>
      <c r="G6" s="104">
        <v>2</v>
      </c>
      <c r="H6" s="5">
        <v>2</v>
      </c>
      <c r="I6" s="110">
        <v>3</v>
      </c>
    </row>
    <row r="7" spans="2:9" ht="27.95" customHeight="1">
      <c r="B7" s="103" t="s">
        <v>45</v>
      </c>
      <c r="C7" s="5">
        <v>32</v>
      </c>
      <c r="D7" s="5">
        <v>0</v>
      </c>
      <c r="E7" s="5">
        <v>1</v>
      </c>
      <c r="F7" s="104">
        <v>2</v>
      </c>
      <c r="G7" s="104">
        <v>3</v>
      </c>
      <c r="H7" s="5">
        <v>3</v>
      </c>
      <c r="I7" s="110">
        <v>4</v>
      </c>
    </row>
    <row r="8" spans="2:9" ht="27.95" customHeight="1">
      <c r="B8" s="103" t="s">
        <v>46</v>
      </c>
      <c r="C8" s="5">
        <v>50</v>
      </c>
      <c r="D8" s="5">
        <v>1</v>
      </c>
      <c r="E8" s="5">
        <v>2</v>
      </c>
      <c r="F8" s="104">
        <v>3</v>
      </c>
      <c r="G8" s="104">
        <v>4</v>
      </c>
      <c r="H8" s="5">
        <v>5</v>
      </c>
      <c r="I8" s="110">
        <v>6</v>
      </c>
    </row>
    <row r="9" spans="2:9" ht="27.95" customHeight="1">
      <c r="B9" s="103" t="s">
        <v>47</v>
      </c>
      <c r="C9" s="5">
        <v>80</v>
      </c>
      <c r="D9" s="5">
        <v>2</v>
      </c>
      <c r="E9" s="5">
        <v>3</v>
      </c>
      <c r="F9" s="104">
        <v>5</v>
      </c>
      <c r="G9" s="104">
        <v>6</v>
      </c>
      <c r="H9" s="5">
        <v>7</v>
      </c>
      <c r="I9" s="110">
        <v>8</v>
      </c>
    </row>
    <row r="10" spans="2:9" ht="27.95" customHeight="1">
      <c r="B10" s="103" t="s">
        <v>48</v>
      </c>
      <c r="C10" s="5">
        <v>125</v>
      </c>
      <c r="D10" s="5">
        <v>3</v>
      </c>
      <c r="E10" s="5">
        <v>4</v>
      </c>
      <c r="F10" s="104">
        <v>7</v>
      </c>
      <c r="G10" s="104">
        <v>8</v>
      </c>
      <c r="H10" s="5">
        <v>10</v>
      </c>
      <c r="I10" s="110">
        <v>11</v>
      </c>
    </row>
    <row r="11" spans="2:9" ht="27.95" customHeight="1">
      <c r="B11" s="103" t="s">
        <v>49</v>
      </c>
      <c r="C11" s="5">
        <v>200</v>
      </c>
      <c r="D11" s="5">
        <v>5</v>
      </c>
      <c r="E11" s="5">
        <v>6</v>
      </c>
      <c r="F11" s="104">
        <v>10</v>
      </c>
      <c r="G11" s="104">
        <v>11</v>
      </c>
      <c r="H11" s="5">
        <v>14</v>
      </c>
      <c r="I11" s="110">
        <v>15</v>
      </c>
    </row>
    <row r="12" spans="2:9" ht="27.95" customHeight="1">
      <c r="B12" s="105" t="s">
        <v>50</v>
      </c>
      <c r="C12" s="106">
        <v>315</v>
      </c>
      <c r="D12" s="106">
        <v>7</v>
      </c>
      <c r="E12" s="106">
        <v>8</v>
      </c>
      <c r="F12" s="107">
        <v>14</v>
      </c>
      <c r="G12" s="107">
        <v>15</v>
      </c>
      <c r="H12" s="106">
        <v>21</v>
      </c>
      <c r="I12" s="111">
        <v>22</v>
      </c>
    </row>
    <row r="14" spans="2:9">
      <c r="B14" s="108" t="s">
        <v>51</v>
      </c>
      <c r="C14" s="108"/>
      <c r="D14" s="108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B7" sqref="B7:C7"/>
    </sheetView>
  </sheetViews>
  <sheetFormatPr defaultColWidth="10.375" defaultRowHeight="16.5" customHeight="1"/>
  <cols>
    <col min="1" max="1" width="11.125" style="56" customWidth="1"/>
    <col min="2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>
      <c r="A1" s="164" t="s">
        <v>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4.25">
      <c r="A2" s="57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58" t="s">
        <v>57</v>
      </c>
      <c r="I2" s="167" t="s">
        <v>326</v>
      </c>
      <c r="J2" s="167"/>
      <c r="K2" s="168"/>
    </row>
    <row r="3" spans="1:11" ht="14.25">
      <c r="A3" s="169" t="s">
        <v>58</v>
      </c>
      <c r="B3" s="170"/>
      <c r="C3" s="171"/>
      <c r="D3" s="172" t="s">
        <v>59</v>
      </c>
      <c r="E3" s="173"/>
      <c r="F3" s="173"/>
      <c r="G3" s="174"/>
      <c r="H3" s="172" t="s">
        <v>60</v>
      </c>
      <c r="I3" s="173"/>
      <c r="J3" s="173"/>
      <c r="K3" s="174"/>
    </row>
    <row r="4" spans="1:11" ht="14.25">
      <c r="A4" s="61" t="s">
        <v>61</v>
      </c>
      <c r="B4" s="175" t="s">
        <v>327</v>
      </c>
      <c r="C4" s="176"/>
      <c r="D4" s="177" t="s">
        <v>62</v>
      </c>
      <c r="E4" s="178"/>
      <c r="F4" s="179">
        <v>45473</v>
      </c>
      <c r="G4" s="180"/>
      <c r="H4" s="177" t="s">
        <v>63</v>
      </c>
      <c r="I4" s="178"/>
      <c r="J4" s="62" t="s">
        <v>64</v>
      </c>
      <c r="K4" s="63" t="s">
        <v>65</v>
      </c>
    </row>
    <row r="5" spans="1:11" ht="14.25">
      <c r="A5" s="64" t="s">
        <v>66</v>
      </c>
      <c r="B5" s="175" t="s">
        <v>67</v>
      </c>
      <c r="C5" s="176"/>
      <c r="D5" s="177" t="s">
        <v>68</v>
      </c>
      <c r="E5" s="178"/>
      <c r="F5" s="179">
        <v>45453</v>
      </c>
      <c r="G5" s="180"/>
      <c r="H5" s="177" t="s">
        <v>69</v>
      </c>
      <c r="I5" s="178"/>
      <c r="J5" s="62" t="s">
        <v>64</v>
      </c>
      <c r="K5" s="63" t="s">
        <v>65</v>
      </c>
    </row>
    <row r="6" spans="1:11" ht="14.25">
      <c r="A6" s="61" t="s">
        <v>70</v>
      </c>
      <c r="B6" s="37">
        <v>4</v>
      </c>
      <c r="C6" s="38">
        <v>5</v>
      </c>
      <c r="D6" s="64" t="s">
        <v>71</v>
      </c>
      <c r="E6" s="65"/>
      <c r="F6" s="179">
        <v>45473</v>
      </c>
      <c r="G6" s="180"/>
      <c r="H6" s="177" t="s">
        <v>72</v>
      </c>
      <c r="I6" s="178"/>
      <c r="J6" s="62" t="s">
        <v>64</v>
      </c>
      <c r="K6" s="63" t="s">
        <v>65</v>
      </c>
    </row>
    <row r="7" spans="1:11" ht="14.25">
      <c r="A7" s="61" t="s">
        <v>73</v>
      </c>
      <c r="B7" s="181">
        <v>5300</v>
      </c>
      <c r="C7" s="182"/>
      <c r="D7" s="64" t="s">
        <v>74</v>
      </c>
      <c r="E7" s="67"/>
      <c r="F7" s="179">
        <v>45473</v>
      </c>
      <c r="G7" s="180"/>
      <c r="H7" s="177" t="s">
        <v>75</v>
      </c>
      <c r="I7" s="178"/>
      <c r="J7" s="62" t="s">
        <v>64</v>
      </c>
      <c r="K7" s="63" t="s">
        <v>65</v>
      </c>
    </row>
    <row r="8" spans="1:11" ht="14.25">
      <c r="A8" s="68" t="s">
        <v>76</v>
      </c>
      <c r="B8" s="183"/>
      <c r="C8" s="184"/>
      <c r="D8" s="185" t="s">
        <v>77</v>
      </c>
      <c r="E8" s="186"/>
      <c r="F8" s="187">
        <v>45473</v>
      </c>
      <c r="G8" s="188"/>
      <c r="H8" s="185" t="s">
        <v>78</v>
      </c>
      <c r="I8" s="186"/>
      <c r="J8" s="75" t="s">
        <v>64</v>
      </c>
      <c r="K8" s="80" t="s">
        <v>65</v>
      </c>
    </row>
    <row r="9" spans="1:11" ht="14.25">
      <c r="A9" s="189" t="s">
        <v>79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4.25">
      <c r="A10" s="192" t="s">
        <v>80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>
      <c r="A11" s="82" t="s">
        <v>81</v>
      </c>
      <c r="B11" s="83" t="s">
        <v>82</v>
      </c>
      <c r="C11" s="84" t="s">
        <v>83</v>
      </c>
      <c r="D11" s="85"/>
      <c r="E11" s="86" t="s">
        <v>84</v>
      </c>
      <c r="F11" s="83" t="s">
        <v>82</v>
      </c>
      <c r="G11" s="84" t="s">
        <v>83</v>
      </c>
      <c r="H11" s="84" t="s">
        <v>85</v>
      </c>
      <c r="I11" s="86" t="s">
        <v>86</v>
      </c>
      <c r="J11" s="83" t="s">
        <v>82</v>
      </c>
      <c r="K11" s="98" t="s">
        <v>83</v>
      </c>
    </row>
    <row r="12" spans="1:11" ht="14.25">
      <c r="A12" s="64" t="s">
        <v>87</v>
      </c>
      <c r="B12" s="74" t="s">
        <v>82</v>
      </c>
      <c r="C12" s="62" t="s">
        <v>83</v>
      </c>
      <c r="D12" s="67"/>
      <c r="E12" s="65" t="s">
        <v>88</v>
      </c>
      <c r="F12" s="74" t="s">
        <v>82</v>
      </c>
      <c r="G12" s="62" t="s">
        <v>83</v>
      </c>
      <c r="H12" s="62" t="s">
        <v>85</v>
      </c>
      <c r="I12" s="65" t="s">
        <v>89</v>
      </c>
      <c r="J12" s="74" t="s">
        <v>82</v>
      </c>
      <c r="K12" s="63" t="s">
        <v>83</v>
      </c>
    </row>
    <row r="13" spans="1:11" ht="14.25">
      <c r="A13" s="64" t="s">
        <v>90</v>
      </c>
      <c r="B13" s="74" t="s">
        <v>82</v>
      </c>
      <c r="C13" s="62" t="s">
        <v>83</v>
      </c>
      <c r="D13" s="67"/>
      <c r="E13" s="65" t="s">
        <v>91</v>
      </c>
      <c r="F13" s="62" t="s">
        <v>92</v>
      </c>
      <c r="G13" s="62" t="s">
        <v>93</v>
      </c>
      <c r="H13" s="62" t="s">
        <v>85</v>
      </c>
      <c r="I13" s="65" t="s">
        <v>94</v>
      </c>
      <c r="J13" s="74" t="s">
        <v>82</v>
      </c>
      <c r="K13" s="63" t="s">
        <v>83</v>
      </c>
    </row>
    <row r="14" spans="1:11" ht="14.25">
      <c r="A14" s="185" t="s">
        <v>95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4.25">
      <c r="A15" s="192" t="s">
        <v>96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>
      <c r="A16" s="87" t="s">
        <v>97</v>
      </c>
      <c r="B16" s="84" t="s">
        <v>92</v>
      </c>
      <c r="C16" s="84" t="s">
        <v>93</v>
      </c>
      <c r="D16" s="88"/>
      <c r="E16" s="89" t="s">
        <v>98</v>
      </c>
      <c r="F16" s="84" t="s">
        <v>92</v>
      </c>
      <c r="G16" s="84" t="s">
        <v>93</v>
      </c>
      <c r="H16" s="90"/>
      <c r="I16" s="89" t="s">
        <v>99</v>
      </c>
      <c r="J16" s="84" t="s">
        <v>92</v>
      </c>
      <c r="K16" s="98" t="s">
        <v>93</v>
      </c>
    </row>
    <row r="17" spans="1:22" ht="16.5" customHeight="1">
      <c r="A17" s="66" t="s">
        <v>100</v>
      </c>
      <c r="B17" s="62" t="s">
        <v>92</v>
      </c>
      <c r="C17" s="62" t="s">
        <v>93</v>
      </c>
      <c r="D17" s="91"/>
      <c r="E17" s="76" t="s">
        <v>101</v>
      </c>
      <c r="F17" s="62" t="s">
        <v>92</v>
      </c>
      <c r="G17" s="62" t="s">
        <v>93</v>
      </c>
      <c r="H17" s="92"/>
      <c r="I17" s="76" t="s">
        <v>102</v>
      </c>
      <c r="J17" s="62" t="s">
        <v>92</v>
      </c>
      <c r="K17" s="63" t="s">
        <v>93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</row>
    <row r="18" spans="1:22" ht="18" customHeight="1">
      <c r="A18" s="196" t="s">
        <v>103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s="81" customFormat="1" ht="18" customHeight="1">
      <c r="A19" s="192" t="s">
        <v>104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>
      <c r="A20" s="199" t="s">
        <v>105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>
      <c r="A21" s="132" t="s">
        <v>106</v>
      </c>
      <c r="B21" s="133" t="s">
        <v>107</v>
      </c>
      <c r="C21" s="133" t="s">
        <v>108</v>
      </c>
      <c r="D21" s="133" t="s">
        <v>109</v>
      </c>
      <c r="E21" s="133" t="s">
        <v>110</v>
      </c>
      <c r="F21" s="133" t="s">
        <v>111</v>
      </c>
      <c r="G21" s="133" t="s">
        <v>112</v>
      </c>
      <c r="H21" s="133" t="s">
        <v>113</v>
      </c>
      <c r="I21" s="133" t="s">
        <v>114</v>
      </c>
      <c r="J21" s="133" t="s">
        <v>115</v>
      </c>
      <c r="K21" s="134" t="s">
        <v>116</v>
      </c>
    </row>
    <row r="22" spans="1:22" ht="16.5" customHeight="1">
      <c r="A22" s="135" t="s">
        <v>322</v>
      </c>
      <c r="B22" s="136"/>
      <c r="C22" s="136"/>
      <c r="D22" s="137">
        <v>1</v>
      </c>
      <c r="E22" s="137">
        <v>1</v>
      </c>
      <c r="F22" s="137">
        <v>1</v>
      </c>
      <c r="G22" s="137">
        <v>1</v>
      </c>
      <c r="H22" s="137">
        <v>1</v>
      </c>
      <c r="I22" s="137"/>
      <c r="J22" s="136"/>
      <c r="K22" s="138"/>
    </row>
    <row r="23" spans="1:22" ht="16.5" customHeight="1">
      <c r="A23" s="135" t="s">
        <v>117</v>
      </c>
      <c r="B23" s="136"/>
      <c r="C23" s="136"/>
      <c r="D23" s="137">
        <v>1</v>
      </c>
      <c r="E23" s="137">
        <v>1</v>
      </c>
      <c r="F23" s="137">
        <v>1</v>
      </c>
      <c r="G23" s="137">
        <v>1</v>
      </c>
      <c r="H23" s="137">
        <v>1</v>
      </c>
      <c r="I23" s="137"/>
      <c r="J23" s="136"/>
      <c r="K23" s="139"/>
    </row>
    <row r="24" spans="1:22" ht="16.5" customHeight="1">
      <c r="A24" s="135" t="s">
        <v>118</v>
      </c>
      <c r="B24" s="136"/>
      <c r="C24" s="136"/>
      <c r="D24" s="137">
        <v>1</v>
      </c>
      <c r="E24" s="137">
        <v>1</v>
      </c>
      <c r="F24" s="137">
        <v>1</v>
      </c>
      <c r="G24" s="137">
        <v>1</v>
      </c>
      <c r="H24" s="137">
        <v>1</v>
      </c>
      <c r="I24" s="137"/>
      <c r="J24" s="136"/>
      <c r="K24" s="139"/>
    </row>
    <row r="25" spans="1:22" ht="16.5" customHeight="1">
      <c r="A25" s="140" t="s">
        <v>323</v>
      </c>
      <c r="B25" s="136"/>
      <c r="C25" s="136"/>
      <c r="D25" s="137">
        <v>1</v>
      </c>
      <c r="E25" s="137">
        <v>1</v>
      </c>
      <c r="F25" s="137">
        <v>1</v>
      </c>
      <c r="G25" s="137">
        <v>1</v>
      </c>
      <c r="H25" s="137">
        <v>1</v>
      </c>
      <c r="I25" s="136"/>
      <c r="J25" s="136"/>
      <c r="K25" s="141"/>
    </row>
    <row r="26" spans="1:22" ht="16.5" customHeight="1">
      <c r="A26" s="142"/>
      <c r="B26" s="136"/>
      <c r="C26" s="136"/>
      <c r="D26" s="136"/>
      <c r="E26" s="136"/>
      <c r="F26" s="136"/>
      <c r="G26" s="136"/>
      <c r="H26" s="136"/>
      <c r="I26" s="136"/>
      <c r="J26" s="136"/>
      <c r="K26" s="141"/>
    </row>
    <row r="27" spans="1:22" ht="16.5" customHeight="1">
      <c r="A27" s="142"/>
      <c r="B27" s="136"/>
      <c r="C27" s="136"/>
      <c r="D27" s="136"/>
      <c r="E27" s="136"/>
      <c r="F27" s="136"/>
      <c r="G27" s="136"/>
      <c r="H27" s="136"/>
      <c r="I27" s="136"/>
      <c r="J27" s="136"/>
      <c r="K27" s="141"/>
    </row>
    <row r="28" spans="1:22" ht="16.5" customHeight="1">
      <c r="A28" s="142"/>
      <c r="B28" s="136"/>
      <c r="C28" s="136"/>
      <c r="D28" s="136"/>
      <c r="E28" s="136"/>
      <c r="F28" s="136"/>
      <c r="G28" s="136"/>
      <c r="H28" s="136"/>
      <c r="I28" s="136"/>
      <c r="J28" s="136"/>
      <c r="K28" s="141"/>
    </row>
    <row r="29" spans="1:22" ht="18" customHeight="1" thickBot="1">
      <c r="A29" s="202" t="s">
        <v>119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>
      <c r="A30" s="205" t="s">
        <v>120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>
      <c r="A32" s="211" t="s">
        <v>121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>
      <c r="A33" s="214" t="s">
        <v>122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4.25">
      <c r="A34" s="217" t="s">
        <v>123</v>
      </c>
      <c r="B34" s="218"/>
      <c r="C34" s="62" t="s">
        <v>64</v>
      </c>
      <c r="D34" s="62" t="s">
        <v>65</v>
      </c>
      <c r="E34" s="219" t="s">
        <v>124</v>
      </c>
      <c r="F34" s="220"/>
      <c r="G34" s="220"/>
      <c r="H34" s="220"/>
      <c r="I34" s="220"/>
      <c r="J34" s="220"/>
      <c r="K34" s="221"/>
    </row>
    <row r="35" spans="1:11" ht="14.25">
      <c r="A35" s="222" t="s">
        <v>125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4.25">
      <c r="A36" s="223" t="s">
        <v>126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4.25">
      <c r="A37" s="226" t="s">
        <v>127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4.25">
      <c r="A38" s="226" t="s">
        <v>325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4.25">
      <c r="A39" s="226" t="s">
        <v>329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4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4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4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4.25">
      <c r="A43" s="229" t="s">
        <v>128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92" t="s">
        <v>129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>
      <c r="A45" s="87" t="s">
        <v>130</v>
      </c>
      <c r="B45" s="84" t="s">
        <v>92</v>
      </c>
      <c r="C45" s="84" t="s">
        <v>93</v>
      </c>
      <c r="D45" s="84" t="s">
        <v>85</v>
      </c>
      <c r="E45" s="89" t="s">
        <v>131</v>
      </c>
      <c r="F45" s="84" t="s">
        <v>92</v>
      </c>
      <c r="G45" s="84" t="s">
        <v>93</v>
      </c>
      <c r="H45" s="84" t="s">
        <v>85</v>
      </c>
      <c r="I45" s="89" t="s">
        <v>132</v>
      </c>
      <c r="J45" s="84" t="s">
        <v>92</v>
      </c>
      <c r="K45" s="98" t="s">
        <v>93</v>
      </c>
    </row>
    <row r="46" spans="1:11" ht="14.25">
      <c r="A46" s="66" t="s">
        <v>84</v>
      </c>
      <c r="B46" s="62" t="s">
        <v>92</v>
      </c>
      <c r="C46" s="62" t="s">
        <v>93</v>
      </c>
      <c r="D46" s="62" t="s">
        <v>85</v>
      </c>
      <c r="E46" s="76" t="s">
        <v>91</v>
      </c>
      <c r="F46" s="62" t="s">
        <v>92</v>
      </c>
      <c r="G46" s="62" t="s">
        <v>93</v>
      </c>
      <c r="H46" s="62" t="s">
        <v>85</v>
      </c>
      <c r="I46" s="76" t="s">
        <v>102</v>
      </c>
      <c r="J46" s="62" t="s">
        <v>92</v>
      </c>
      <c r="K46" s="63" t="s">
        <v>93</v>
      </c>
    </row>
    <row r="47" spans="1:11" ht="14.25">
      <c r="A47" s="185" t="s">
        <v>95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4.25">
      <c r="A48" s="222" t="s">
        <v>133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4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4.25">
      <c r="A50" s="93" t="s">
        <v>134</v>
      </c>
      <c r="B50" s="232" t="s">
        <v>135</v>
      </c>
      <c r="C50" s="232"/>
      <c r="D50" s="94" t="s">
        <v>136</v>
      </c>
      <c r="E50" s="95" t="s">
        <v>324</v>
      </c>
      <c r="F50" s="96" t="s">
        <v>137</v>
      </c>
      <c r="G50" s="97">
        <v>45452</v>
      </c>
      <c r="H50" s="233" t="s">
        <v>138</v>
      </c>
      <c r="I50" s="234"/>
      <c r="J50" s="235" t="s">
        <v>140</v>
      </c>
      <c r="K50" s="236"/>
    </row>
    <row r="51" spans="1:11" ht="14.25">
      <c r="A51" s="222"/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4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4.25">
      <c r="A53" s="93" t="s">
        <v>134</v>
      </c>
      <c r="B53" s="232" t="s">
        <v>135</v>
      </c>
      <c r="C53" s="232"/>
      <c r="D53" s="94" t="s">
        <v>136</v>
      </c>
      <c r="E53" s="95" t="s">
        <v>324</v>
      </c>
      <c r="F53" s="96" t="s">
        <v>139</v>
      </c>
      <c r="G53" s="97">
        <v>45452</v>
      </c>
      <c r="H53" s="233" t="s">
        <v>138</v>
      </c>
      <c r="I53" s="234"/>
      <c r="J53" s="235" t="s">
        <v>140</v>
      </c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M12" sqref="M12"/>
    </sheetView>
  </sheetViews>
  <sheetFormatPr defaultColWidth="10" defaultRowHeight="16.5" customHeight="1"/>
  <cols>
    <col min="1" max="1" width="10.875" style="56" customWidth="1"/>
    <col min="2" max="6" width="10" style="56"/>
    <col min="7" max="7" width="10.125" style="56"/>
    <col min="8" max="16384" width="10" style="56"/>
  </cols>
  <sheetData>
    <row r="1" spans="1:11" ht="22.5" customHeight="1">
      <c r="A1" s="240" t="s">
        <v>166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7.25" customHeight="1">
      <c r="A2" s="57" t="s">
        <v>53</v>
      </c>
      <c r="B2" s="165" t="s">
        <v>54</v>
      </c>
      <c r="C2" s="165"/>
      <c r="D2" s="166" t="s">
        <v>55</v>
      </c>
      <c r="E2" s="166"/>
      <c r="F2" s="165" t="s">
        <v>56</v>
      </c>
      <c r="G2" s="165"/>
      <c r="H2" s="58" t="s">
        <v>57</v>
      </c>
      <c r="I2" s="167" t="s">
        <v>328</v>
      </c>
      <c r="J2" s="167"/>
      <c r="K2" s="168"/>
    </row>
    <row r="3" spans="1:11" ht="16.5" customHeight="1">
      <c r="A3" s="169" t="s">
        <v>58</v>
      </c>
      <c r="B3" s="170"/>
      <c r="C3" s="171"/>
      <c r="D3" s="172" t="s">
        <v>59</v>
      </c>
      <c r="E3" s="173"/>
      <c r="F3" s="173"/>
      <c r="G3" s="174"/>
      <c r="H3" s="172" t="s">
        <v>60</v>
      </c>
      <c r="I3" s="173"/>
      <c r="J3" s="173"/>
      <c r="K3" s="174"/>
    </row>
    <row r="4" spans="1:11" ht="16.5" customHeight="1">
      <c r="A4" s="61" t="s">
        <v>61</v>
      </c>
      <c r="B4" s="175" t="s">
        <v>327</v>
      </c>
      <c r="C4" s="176"/>
      <c r="D4" s="177" t="s">
        <v>62</v>
      </c>
      <c r="E4" s="178"/>
      <c r="F4" s="179">
        <v>45473</v>
      </c>
      <c r="G4" s="180"/>
      <c r="H4" s="177" t="s">
        <v>167</v>
      </c>
      <c r="I4" s="178"/>
      <c r="J4" s="62" t="s">
        <v>64</v>
      </c>
      <c r="K4" s="63" t="s">
        <v>65</v>
      </c>
    </row>
    <row r="5" spans="1:11" ht="16.5" customHeight="1">
      <c r="A5" s="64" t="s">
        <v>66</v>
      </c>
      <c r="B5" s="175" t="s">
        <v>67</v>
      </c>
      <c r="C5" s="176"/>
      <c r="D5" s="177" t="s">
        <v>68</v>
      </c>
      <c r="E5" s="178"/>
      <c r="F5" s="179">
        <v>45453</v>
      </c>
      <c r="G5" s="180"/>
      <c r="H5" s="177" t="s">
        <v>168</v>
      </c>
      <c r="I5" s="178"/>
      <c r="J5" s="62" t="s">
        <v>64</v>
      </c>
      <c r="K5" s="63" t="s">
        <v>65</v>
      </c>
    </row>
    <row r="6" spans="1:11" ht="16.5" customHeight="1">
      <c r="A6" s="61" t="s">
        <v>70</v>
      </c>
      <c r="B6" s="37">
        <v>4</v>
      </c>
      <c r="C6" s="38">
        <v>5</v>
      </c>
      <c r="D6" s="64" t="s">
        <v>71</v>
      </c>
      <c r="E6" s="65"/>
      <c r="F6" s="179">
        <v>45473</v>
      </c>
      <c r="G6" s="180"/>
      <c r="H6" s="241" t="s">
        <v>169</v>
      </c>
      <c r="I6" s="242"/>
      <c r="J6" s="242"/>
      <c r="K6" s="243"/>
    </row>
    <row r="7" spans="1:11" ht="16.5" customHeight="1">
      <c r="A7" s="61" t="s">
        <v>73</v>
      </c>
      <c r="B7" s="181">
        <v>5300</v>
      </c>
      <c r="C7" s="182"/>
      <c r="D7" s="64" t="s">
        <v>74</v>
      </c>
      <c r="E7" s="67"/>
      <c r="F7" s="179">
        <v>45473</v>
      </c>
      <c r="G7" s="180"/>
      <c r="H7" s="244"/>
      <c r="I7" s="175"/>
      <c r="J7" s="175"/>
      <c r="K7" s="176"/>
    </row>
    <row r="8" spans="1:11" ht="16.5" customHeight="1">
      <c r="A8" s="68" t="s">
        <v>76</v>
      </c>
      <c r="B8" s="183"/>
      <c r="C8" s="184"/>
      <c r="D8" s="185" t="s">
        <v>77</v>
      </c>
      <c r="E8" s="186"/>
      <c r="F8" s="187">
        <v>45473</v>
      </c>
      <c r="G8" s="188"/>
      <c r="H8" s="185"/>
      <c r="I8" s="186"/>
      <c r="J8" s="186"/>
      <c r="K8" s="195"/>
    </row>
    <row r="9" spans="1:11" ht="16.5" customHeight="1">
      <c r="A9" s="245" t="s">
        <v>170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spans="1:11" ht="16.5" customHeight="1">
      <c r="A10" s="69" t="s">
        <v>81</v>
      </c>
      <c r="B10" s="70" t="s">
        <v>82</v>
      </c>
      <c r="C10" s="71" t="s">
        <v>83</v>
      </c>
      <c r="D10" s="72"/>
      <c r="E10" s="73" t="s">
        <v>86</v>
      </c>
      <c r="F10" s="70" t="s">
        <v>82</v>
      </c>
      <c r="G10" s="71" t="s">
        <v>83</v>
      </c>
      <c r="H10" s="70"/>
      <c r="I10" s="73" t="s">
        <v>84</v>
      </c>
      <c r="J10" s="70" t="s">
        <v>82</v>
      </c>
      <c r="K10" s="79" t="s">
        <v>83</v>
      </c>
    </row>
    <row r="11" spans="1:11" ht="16.5" customHeight="1">
      <c r="A11" s="64" t="s">
        <v>87</v>
      </c>
      <c r="B11" s="74" t="s">
        <v>82</v>
      </c>
      <c r="C11" s="62" t="s">
        <v>83</v>
      </c>
      <c r="D11" s="67"/>
      <c r="E11" s="65" t="s">
        <v>89</v>
      </c>
      <c r="F11" s="74" t="s">
        <v>82</v>
      </c>
      <c r="G11" s="62" t="s">
        <v>83</v>
      </c>
      <c r="H11" s="74"/>
      <c r="I11" s="65" t="s">
        <v>94</v>
      </c>
      <c r="J11" s="74" t="s">
        <v>82</v>
      </c>
      <c r="K11" s="63" t="s">
        <v>83</v>
      </c>
    </row>
    <row r="12" spans="1:11" ht="16.5" customHeight="1">
      <c r="A12" s="185" t="s">
        <v>124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>
      <c r="A13" s="246" t="s">
        <v>171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spans="1:11" ht="16.5" customHeight="1">
      <c r="A14" s="247" t="s">
        <v>172</v>
      </c>
      <c r="B14" s="248"/>
      <c r="C14" s="248"/>
      <c r="D14" s="248"/>
      <c r="E14" s="248"/>
      <c r="F14" s="248"/>
      <c r="G14" s="248"/>
      <c r="H14" s="248"/>
      <c r="I14" s="249"/>
      <c r="J14" s="249"/>
      <c r="K14" s="250"/>
    </row>
    <row r="15" spans="1:11" ht="16.5" customHeight="1">
      <c r="A15" s="251"/>
      <c r="B15" s="252"/>
      <c r="C15" s="252"/>
      <c r="D15" s="253"/>
      <c r="E15" s="254"/>
      <c r="F15" s="252"/>
      <c r="G15" s="252"/>
      <c r="H15" s="253"/>
      <c r="I15" s="255"/>
      <c r="J15" s="256"/>
      <c r="K15" s="257"/>
    </row>
    <row r="16" spans="1:11" ht="16.5" customHeight="1">
      <c r="A16" s="258"/>
      <c r="B16" s="259"/>
      <c r="C16" s="259"/>
      <c r="D16" s="259"/>
      <c r="E16" s="259"/>
      <c r="F16" s="259"/>
      <c r="G16" s="259"/>
      <c r="H16" s="259"/>
      <c r="I16" s="259"/>
      <c r="J16" s="259"/>
      <c r="K16" s="260"/>
    </row>
    <row r="17" spans="1:11" ht="16.5" customHeight="1">
      <c r="A17" s="246" t="s">
        <v>173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spans="1:11" ht="16.5" customHeight="1">
      <c r="A18" s="247" t="s">
        <v>174</v>
      </c>
      <c r="B18" s="248"/>
      <c r="C18" s="248"/>
      <c r="D18" s="248"/>
      <c r="E18" s="248"/>
      <c r="F18" s="248"/>
      <c r="G18" s="248"/>
      <c r="H18" s="248"/>
      <c r="I18" s="249"/>
      <c r="J18" s="249"/>
      <c r="K18" s="250"/>
    </row>
    <row r="19" spans="1:11" ht="16.5" customHeight="1">
      <c r="A19" s="251"/>
      <c r="B19" s="252"/>
      <c r="C19" s="252"/>
      <c r="D19" s="253"/>
      <c r="E19" s="254"/>
      <c r="F19" s="252"/>
      <c r="G19" s="252"/>
      <c r="H19" s="253"/>
      <c r="I19" s="255"/>
      <c r="J19" s="256"/>
      <c r="K19" s="257"/>
    </row>
    <row r="20" spans="1:11" ht="16.5" customHeight="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60"/>
    </row>
    <row r="21" spans="1:11" ht="16.5" customHeight="1">
      <c r="A21" s="261" t="s">
        <v>121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spans="1:11" ht="16.5" customHeight="1">
      <c r="A22" s="262" t="s">
        <v>122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4"/>
    </row>
    <row r="23" spans="1:11" ht="16.5" customHeight="1">
      <c r="A23" s="217" t="s">
        <v>123</v>
      </c>
      <c r="B23" s="218"/>
      <c r="C23" s="62" t="s">
        <v>64</v>
      </c>
      <c r="D23" s="62" t="s">
        <v>65</v>
      </c>
      <c r="E23" s="265"/>
      <c r="F23" s="265"/>
      <c r="G23" s="265"/>
      <c r="H23" s="265"/>
      <c r="I23" s="265"/>
      <c r="J23" s="265"/>
      <c r="K23" s="266"/>
    </row>
    <row r="24" spans="1:11" ht="16.5" customHeight="1">
      <c r="A24" s="267" t="s">
        <v>175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16.5" customHeight="1">
      <c r="A26" s="245" t="s">
        <v>129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spans="1:11" ht="16.5" customHeight="1">
      <c r="A27" s="59" t="s">
        <v>130</v>
      </c>
      <c r="B27" s="71" t="s">
        <v>92</v>
      </c>
      <c r="C27" s="71" t="s">
        <v>93</v>
      </c>
      <c r="D27" s="71" t="s">
        <v>85</v>
      </c>
      <c r="E27" s="60" t="s">
        <v>131</v>
      </c>
      <c r="F27" s="71" t="s">
        <v>92</v>
      </c>
      <c r="G27" s="71" t="s">
        <v>93</v>
      </c>
      <c r="H27" s="71" t="s">
        <v>85</v>
      </c>
      <c r="I27" s="60" t="s">
        <v>132</v>
      </c>
      <c r="J27" s="71" t="s">
        <v>92</v>
      </c>
      <c r="K27" s="79" t="s">
        <v>93</v>
      </c>
    </row>
    <row r="28" spans="1:11" ht="16.5" customHeight="1">
      <c r="A28" s="66" t="s">
        <v>84</v>
      </c>
      <c r="B28" s="62" t="s">
        <v>92</v>
      </c>
      <c r="C28" s="62" t="s">
        <v>93</v>
      </c>
      <c r="D28" s="62" t="s">
        <v>85</v>
      </c>
      <c r="E28" s="76" t="s">
        <v>91</v>
      </c>
      <c r="F28" s="62" t="s">
        <v>92</v>
      </c>
      <c r="G28" s="62" t="s">
        <v>93</v>
      </c>
      <c r="H28" s="62" t="s">
        <v>85</v>
      </c>
      <c r="I28" s="76" t="s">
        <v>102</v>
      </c>
      <c r="J28" s="62" t="s">
        <v>92</v>
      </c>
      <c r="K28" s="63" t="s">
        <v>93</v>
      </c>
    </row>
    <row r="29" spans="1:11" ht="16.5" customHeight="1">
      <c r="A29" s="177" t="s">
        <v>95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275" t="s">
        <v>176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76" t="s">
        <v>334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>
      <c r="A33" s="226" t="s">
        <v>335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>
      <c r="A34" s="226" t="s">
        <v>336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>
      <c r="A35" s="226" t="s">
        <v>337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>
      <c r="A43" s="229" t="s">
        <v>128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275" t="s">
        <v>177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9" t="s">
        <v>124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21" customHeight="1">
      <c r="A48" s="77" t="s">
        <v>134</v>
      </c>
      <c r="B48" s="282" t="s">
        <v>135</v>
      </c>
      <c r="C48" s="282"/>
      <c r="D48" s="78" t="s">
        <v>136</v>
      </c>
      <c r="E48" s="95" t="s">
        <v>324</v>
      </c>
      <c r="F48" s="96" t="s">
        <v>139</v>
      </c>
      <c r="G48" s="97">
        <v>45469</v>
      </c>
      <c r="H48" s="233" t="s">
        <v>138</v>
      </c>
      <c r="I48" s="234"/>
      <c r="J48" s="235" t="s">
        <v>140</v>
      </c>
      <c r="K48" s="236"/>
    </row>
    <row r="49" spans="1:11" ht="16.5" customHeight="1">
      <c r="A49" s="283" t="s">
        <v>178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5"/>
    </row>
    <row r="50" spans="1:11" ht="16.5" customHeight="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>
      <c r="A52" s="77" t="s">
        <v>134</v>
      </c>
      <c r="B52" s="282" t="s">
        <v>135</v>
      </c>
      <c r="C52" s="282"/>
      <c r="D52" s="78" t="s">
        <v>136</v>
      </c>
      <c r="E52" s="95" t="s">
        <v>324</v>
      </c>
      <c r="F52" s="96" t="s">
        <v>139</v>
      </c>
      <c r="G52" s="97">
        <v>45469</v>
      </c>
      <c r="H52" s="233" t="s">
        <v>138</v>
      </c>
      <c r="I52" s="234"/>
      <c r="J52" s="235" t="s">
        <v>140</v>
      </c>
      <c r="K52" s="236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25" zoomScaleNormal="125" workbookViewId="0">
      <selection activeCell="E2" sqref="E2"/>
    </sheetView>
  </sheetViews>
  <sheetFormatPr defaultColWidth="10.125" defaultRowHeight="14.25"/>
  <cols>
    <col min="1" max="1" width="9.625" style="29" customWidth="1"/>
    <col min="2" max="2" width="11.125" style="29" customWidth="1"/>
    <col min="3" max="3" width="9.125" style="29" customWidth="1"/>
    <col min="4" max="4" width="9.5" style="29" customWidth="1"/>
    <col min="5" max="5" width="9.125" style="29" customWidth="1"/>
    <col min="6" max="6" width="10.375" style="29" customWidth="1"/>
    <col min="7" max="7" width="9.5" style="29" customWidth="1"/>
    <col min="8" max="8" width="9.125" style="29" customWidth="1"/>
    <col min="9" max="9" width="8.125" style="29" customWidth="1"/>
    <col min="10" max="10" width="10.5" style="29" customWidth="1"/>
    <col min="11" max="11" width="12.125" style="29" customWidth="1"/>
    <col min="12" max="16384" width="10.125" style="29"/>
  </cols>
  <sheetData>
    <row r="1" spans="1:11" ht="25.5">
      <c r="A1" s="292" t="s">
        <v>179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>
      <c r="A2" s="30" t="s">
        <v>53</v>
      </c>
      <c r="B2" s="293" t="s">
        <v>180</v>
      </c>
      <c r="C2" s="293"/>
      <c r="D2" s="31" t="s">
        <v>61</v>
      </c>
      <c r="E2" s="32" t="s">
        <v>375</v>
      </c>
      <c r="F2" s="33" t="s">
        <v>181</v>
      </c>
      <c r="G2" s="294" t="s">
        <v>67</v>
      </c>
      <c r="H2" s="294"/>
      <c r="I2" s="51" t="s">
        <v>57</v>
      </c>
      <c r="J2" s="294" t="s">
        <v>364</v>
      </c>
      <c r="K2" s="295"/>
    </row>
    <row r="3" spans="1:11">
      <c r="A3" s="34" t="s">
        <v>73</v>
      </c>
      <c r="B3" s="296">
        <v>5300</v>
      </c>
      <c r="C3" s="296"/>
      <c r="D3" s="35" t="s">
        <v>182</v>
      </c>
      <c r="E3" s="297">
        <v>45376</v>
      </c>
      <c r="F3" s="298"/>
      <c r="G3" s="298"/>
      <c r="H3" s="265" t="s">
        <v>183</v>
      </c>
      <c r="I3" s="265"/>
      <c r="J3" s="265"/>
      <c r="K3" s="266"/>
    </row>
    <row r="4" spans="1:11">
      <c r="A4" s="36" t="s">
        <v>70</v>
      </c>
      <c r="B4" s="37">
        <v>4</v>
      </c>
      <c r="C4" s="38">
        <v>5</v>
      </c>
      <c r="D4" s="39" t="s">
        <v>184</v>
      </c>
      <c r="E4" s="298"/>
      <c r="F4" s="298"/>
      <c r="G4" s="298"/>
      <c r="H4" s="218" t="s">
        <v>185</v>
      </c>
      <c r="I4" s="218"/>
      <c r="J4" s="48" t="s">
        <v>64</v>
      </c>
      <c r="K4" s="54" t="s">
        <v>65</v>
      </c>
    </row>
    <row r="5" spans="1:11">
      <c r="A5" s="36" t="s">
        <v>186</v>
      </c>
      <c r="B5" s="296">
        <v>200</v>
      </c>
      <c r="C5" s="296"/>
      <c r="D5" s="35" t="s">
        <v>187</v>
      </c>
      <c r="E5" s="35" t="s">
        <v>188</v>
      </c>
      <c r="F5" s="35" t="s">
        <v>189</v>
      </c>
      <c r="G5" s="35" t="s">
        <v>190</v>
      </c>
      <c r="H5" s="218" t="s">
        <v>191</v>
      </c>
      <c r="I5" s="218"/>
      <c r="J5" s="48" t="s">
        <v>64</v>
      </c>
      <c r="K5" s="54" t="s">
        <v>65</v>
      </c>
    </row>
    <row r="6" spans="1:11">
      <c r="A6" s="40" t="s">
        <v>192</v>
      </c>
      <c r="B6" s="299">
        <v>1</v>
      </c>
      <c r="C6" s="299"/>
      <c r="D6" s="41" t="s">
        <v>193</v>
      </c>
      <c r="E6" s="42"/>
      <c r="F6" s="43"/>
      <c r="G6" s="41">
        <v>5300</v>
      </c>
      <c r="H6" s="300" t="s">
        <v>194</v>
      </c>
      <c r="I6" s="300"/>
      <c r="J6" s="43" t="s">
        <v>64</v>
      </c>
      <c r="K6" s="55" t="s">
        <v>65</v>
      </c>
    </row>
    <row r="7" spans="1:11">
      <c r="A7" s="44"/>
      <c r="B7" s="45"/>
      <c r="C7" s="45"/>
      <c r="D7" s="44"/>
      <c r="E7" s="45"/>
      <c r="F7" s="46"/>
      <c r="G7" s="44"/>
      <c r="H7" s="46"/>
      <c r="I7" s="45"/>
      <c r="J7" s="45"/>
      <c r="K7" s="45"/>
    </row>
    <row r="8" spans="1:11">
      <c r="A8" s="47" t="s">
        <v>195</v>
      </c>
      <c r="B8" s="33" t="s">
        <v>196</v>
      </c>
      <c r="C8" s="33" t="s">
        <v>197</v>
      </c>
      <c r="D8" s="33" t="s">
        <v>198</v>
      </c>
      <c r="E8" s="33" t="s">
        <v>199</v>
      </c>
      <c r="F8" s="33" t="s">
        <v>200</v>
      </c>
      <c r="G8" s="301" t="s">
        <v>76</v>
      </c>
      <c r="H8" s="302"/>
      <c r="I8" s="302"/>
      <c r="J8" s="302"/>
      <c r="K8" s="303"/>
    </row>
    <row r="9" spans="1:11">
      <c r="A9" s="217" t="s">
        <v>201</v>
      </c>
      <c r="B9" s="218"/>
      <c r="C9" s="48" t="s">
        <v>64</v>
      </c>
      <c r="D9" s="48" t="s">
        <v>65</v>
      </c>
      <c r="E9" s="35" t="s">
        <v>202</v>
      </c>
      <c r="F9" s="49" t="s">
        <v>203</v>
      </c>
      <c r="G9" s="304"/>
      <c r="H9" s="305"/>
      <c r="I9" s="305"/>
      <c r="J9" s="305"/>
      <c r="K9" s="306"/>
    </row>
    <row r="10" spans="1:11">
      <c r="A10" s="217" t="s">
        <v>204</v>
      </c>
      <c r="B10" s="218"/>
      <c r="C10" s="48" t="s">
        <v>64</v>
      </c>
      <c r="D10" s="48" t="s">
        <v>65</v>
      </c>
      <c r="E10" s="35" t="s">
        <v>205</v>
      </c>
      <c r="F10" s="49" t="s">
        <v>206</v>
      </c>
      <c r="G10" s="304" t="s">
        <v>207</v>
      </c>
      <c r="H10" s="305"/>
      <c r="I10" s="305"/>
      <c r="J10" s="305"/>
      <c r="K10" s="306"/>
    </row>
    <row r="11" spans="1:11">
      <c r="A11" s="307" t="s">
        <v>170</v>
      </c>
      <c r="B11" s="308"/>
      <c r="C11" s="308"/>
      <c r="D11" s="308"/>
      <c r="E11" s="308"/>
      <c r="F11" s="308"/>
      <c r="G11" s="308"/>
      <c r="H11" s="308"/>
      <c r="I11" s="308"/>
      <c r="J11" s="308"/>
      <c r="K11" s="309"/>
    </row>
    <row r="12" spans="1:11">
      <c r="A12" s="34" t="s">
        <v>86</v>
      </c>
      <c r="B12" s="48" t="s">
        <v>82</v>
      </c>
      <c r="C12" s="48" t="s">
        <v>83</v>
      </c>
      <c r="D12" s="49"/>
      <c r="E12" s="35" t="s">
        <v>84</v>
      </c>
      <c r="F12" s="48" t="s">
        <v>82</v>
      </c>
      <c r="G12" s="48" t="s">
        <v>83</v>
      </c>
      <c r="H12" s="48"/>
      <c r="I12" s="35" t="s">
        <v>208</v>
      </c>
      <c r="J12" s="48" t="s">
        <v>82</v>
      </c>
      <c r="K12" s="54" t="s">
        <v>83</v>
      </c>
    </row>
    <row r="13" spans="1:11">
      <c r="A13" s="34" t="s">
        <v>89</v>
      </c>
      <c r="B13" s="48" t="s">
        <v>82</v>
      </c>
      <c r="C13" s="48" t="s">
        <v>83</v>
      </c>
      <c r="D13" s="49"/>
      <c r="E13" s="35" t="s">
        <v>94</v>
      </c>
      <c r="F13" s="48" t="s">
        <v>82</v>
      </c>
      <c r="G13" s="48" t="s">
        <v>83</v>
      </c>
      <c r="H13" s="48"/>
      <c r="I13" s="35" t="s">
        <v>209</v>
      </c>
      <c r="J13" s="48" t="s">
        <v>82</v>
      </c>
      <c r="K13" s="54" t="s">
        <v>83</v>
      </c>
    </row>
    <row r="14" spans="1:11">
      <c r="A14" s="40" t="s">
        <v>210</v>
      </c>
      <c r="B14" s="43" t="s">
        <v>82</v>
      </c>
      <c r="C14" s="43" t="s">
        <v>83</v>
      </c>
      <c r="D14" s="42"/>
      <c r="E14" s="41" t="s">
        <v>211</v>
      </c>
      <c r="F14" s="43" t="s">
        <v>82</v>
      </c>
      <c r="G14" s="43" t="s">
        <v>83</v>
      </c>
      <c r="H14" s="43"/>
      <c r="I14" s="41" t="s">
        <v>212</v>
      </c>
      <c r="J14" s="43" t="s">
        <v>82</v>
      </c>
      <c r="K14" s="55" t="s">
        <v>83</v>
      </c>
    </row>
    <row r="15" spans="1:11">
      <c r="A15" s="44"/>
      <c r="B15" s="50"/>
      <c r="C15" s="50"/>
      <c r="D15" s="45"/>
      <c r="E15" s="44"/>
      <c r="F15" s="50"/>
      <c r="G15" s="50"/>
      <c r="H15" s="50"/>
      <c r="I15" s="44"/>
      <c r="J15" s="50"/>
      <c r="K15" s="50"/>
    </row>
    <row r="16" spans="1:11" s="27" customFormat="1">
      <c r="A16" s="262" t="s">
        <v>213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4"/>
    </row>
    <row r="17" spans="1:11">
      <c r="A17" s="217" t="s">
        <v>214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10"/>
    </row>
    <row r="18" spans="1:11">
      <c r="A18" s="217" t="s">
        <v>215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10"/>
    </row>
    <row r="19" spans="1:11">
      <c r="A19" s="311" t="s">
        <v>216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3"/>
    </row>
    <row r="20" spans="1:11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>
      <c r="A21" s="314"/>
      <c r="B21" s="315"/>
      <c r="C21" s="315"/>
      <c r="D21" s="315"/>
      <c r="E21" s="315"/>
      <c r="F21" s="315"/>
      <c r="G21" s="315"/>
      <c r="H21" s="315"/>
      <c r="I21" s="315"/>
      <c r="J21" s="315"/>
      <c r="K21" s="316"/>
    </row>
    <row r="22" spans="1:11">
      <c r="A22" s="314"/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19"/>
    </row>
    <row r="24" spans="1:11">
      <c r="A24" s="217" t="s">
        <v>123</v>
      </c>
      <c r="B24" s="218"/>
      <c r="C24" s="48" t="s">
        <v>64</v>
      </c>
      <c r="D24" s="48" t="s">
        <v>65</v>
      </c>
      <c r="E24" s="265"/>
      <c r="F24" s="265"/>
      <c r="G24" s="265"/>
      <c r="H24" s="265"/>
      <c r="I24" s="265"/>
      <c r="J24" s="265"/>
      <c r="K24" s="266"/>
    </row>
    <row r="25" spans="1:11">
      <c r="A25" s="52" t="s">
        <v>217</v>
      </c>
      <c r="B25" s="320"/>
      <c r="C25" s="320"/>
      <c r="D25" s="320"/>
      <c r="E25" s="320"/>
      <c r="F25" s="320"/>
      <c r="G25" s="320"/>
      <c r="H25" s="320"/>
      <c r="I25" s="320"/>
      <c r="J25" s="320"/>
      <c r="K25" s="321"/>
    </row>
    <row r="26" spans="1:11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>
      <c r="A27" s="323" t="s">
        <v>218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3"/>
    </row>
    <row r="28" spans="1:11">
      <c r="A28" s="324" t="s">
        <v>365</v>
      </c>
      <c r="B28" s="325"/>
      <c r="C28" s="325"/>
      <c r="D28" s="325"/>
      <c r="E28" s="325"/>
      <c r="F28" s="325"/>
      <c r="G28" s="325"/>
      <c r="H28" s="325"/>
      <c r="I28" s="325"/>
      <c r="J28" s="325"/>
      <c r="K28" s="326"/>
    </row>
    <row r="29" spans="1:11">
      <c r="A29" s="324" t="s">
        <v>366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>
      <c r="A30" s="324" t="s">
        <v>367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6"/>
    </row>
    <row r="31" spans="1:11">
      <c r="A31" s="324" t="s">
        <v>368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6"/>
    </row>
    <row r="32" spans="1:11">
      <c r="A32" s="324"/>
      <c r="B32" s="325"/>
      <c r="C32" s="325"/>
      <c r="D32" s="325"/>
      <c r="E32" s="325"/>
      <c r="F32" s="325"/>
      <c r="G32" s="325"/>
      <c r="H32" s="325"/>
      <c r="I32" s="325"/>
      <c r="J32" s="325"/>
      <c r="K32" s="326"/>
    </row>
    <row r="33" spans="1:13" ht="23.1" customHeight="1">
      <c r="A33" s="324"/>
      <c r="B33" s="325"/>
      <c r="C33" s="325"/>
      <c r="D33" s="325"/>
      <c r="E33" s="325"/>
      <c r="F33" s="325"/>
      <c r="G33" s="325"/>
      <c r="H33" s="325"/>
      <c r="I33" s="325"/>
      <c r="J33" s="325"/>
      <c r="K33" s="326"/>
    </row>
    <row r="34" spans="1:13" ht="23.1" customHeight="1">
      <c r="A34" s="314"/>
      <c r="B34" s="315"/>
      <c r="C34" s="315"/>
      <c r="D34" s="315"/>
      <c r="E34" s="315"/>
      <c r="F34" s="315"/>
      <c r="G34" s="315"/>
      <c r="H34" s="315"/>
      <c r="I34" s="315"/>
      <c r="J34" s="315"/>
      <c r="K34" s="316"/>
    </row>
    <row r="35" spans="1:13" ht="23.1" customHeight="1">
      <c r="A35" s="327"/>
      <c r="B35" s="315"/>
      <c r="C35" s="315"/>
      <c r="D35" s="315"/>
      <c r="E35" s="315"/>
      <c r="F35" s="315"/>
      <c r="G35" s="315"/>
      <c r="H35" s="315"/>
      <c r="I35" s="315"/>
      <c r="J35" s="315"/>
      <c r="K35" s="316"/>
    </row>
    <row r="36" spans="1:13" ht="23.1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30"/>
    </row>
    <row r="37" spans="1:13" ht="18.75" customHeight="1">
      <c r="A37" s="331" t="s">
        <v>219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3" s="28" customFormat="1" ht="18.75" customHeight="1">
      <c r="A38" s="217" t="s">
        <v>220</v>
      </c>
      <c r="B38" s="218"/>
      <c r="C38" s="218"/>
      <c r="D38" s="265" t="s">
        <v>221</v>
      </c>
      <c r="E38" s="265"/>
      <c r="F38" s="334" t="s">
        <v>222</v>
      </c>
      <c r="G38" s="335"/>
      <c r="H38" s="218" t="s">
        <v>223</v>
      </c>
      <c r="I38" s="218"/>
      <c r="J38" s="218" t="s">
        <v>224</v>
      </c>
      <c r="K38" s="310"/>
    </row>
    <row r="39" spans="1:13" ht="18.75" customHeight="1">
      <c r="A39" s="36" t="s">
        <v>124</v>
      </c>
      <c r="B39" s="218" t="s">
        <v>225</v>
      </c>
      <c r="C39" s="218"/>
      <c r="D39" s="218"/>
      <c r="E39" s="218"/>
      <c r="F39" s="218"/>
      <c r="G39" s="218"/>
      <c r="H39" s="218"/>
      <c r="I39" s="218"/>
      <c r="J39" s="218"/>
      <c r="K39" s="310"/>
      <c r="M39" s="28"/>
    </row>
    <row r="40" spans="1:13" ht="30.9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310"/>
    </row>
    <row r="41" spans="1:13" ht="18.7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310"/>
    </row>
    <row r="42" spans="1:13" ht="32.1" customHeight="1">
      <c r="A42" s="40" t="s">
        <v>134</v>
      </c>
      <c r="B42" s="336" t="s">
        <v>226</v>
      </c>
      <c r="C42" s="336"/>
      <c r="D42" s="41" t="s">
        <v>227</v>
      </c>
      <c r="E42" s="42" t="s">
        <v>369</v>
      </c>
      <c r="F42" s="41" t="s">
        <v>137</v>
      </c>
      <c r="G42" s="53">
        <v>45481</v>
      </c>
      <c r="H42" s="337" t="s">
        <v>138</v>
      </c>
      <c r="I42" s="337"/>
      <c r="J42" s="336" t="s">
        <v>140</v>
      </c>
      <c r="K42" s="33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O13" sqref="O13"/>
    </sheetView>
  </sheetViews>
  <sheetFormatPr defaultColWidth="9" defaultRowHeight="26.1" customHeight="1"/>
  <cols>
    <col min="1" max="1" width="17.125" style="23" customWidth="1"/>
    <col min="2" max="6" width="9.375" style="23" customWidth="1"/>
    <col min="7" max="7" width="1.375" style="23" customWidth="1"/>
    <col min="8" max="8" width="11.75" style="23" customWidth="1"/>
    <col min="9" max="9" width="14.125" style="23" customWidth="1"/>
    <col min="10" max="10" width="13.25" style="23" customWidth="1"/>
    <col min="11" max="11" width="13.75" style="23" customWidth="1"/>
    <col min="12" max="12" width="11.75" style="23" customWidth="1"/>
    <col min="13" max="16384" width="9" style="23"/>
  </cols>
  <sheetData>
    <row r="1" spans="1:12" ht="30" customHeight="1">
      <c r="A1" s="339" t="s">
        <v>141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29.1" customHeight="1">
      <c r="A2" s="145" t="s">
        <v>61</v>
      </c>
      <c r="B2" s="341" t="s">
        <v>321</v>
      </c>
      <c r="C2" s="342"/>
      <c r="D2" s="146" t="s">
        <v>66</v>
      </c>
      <c r="E2" s="342" t="s">
        <v>67</v>
      </c>
      <c r="F2" s="342"/>
      <c r="G2" s="345"/>
      <c r="H2" s="145" t="s">
        <v>57</v>
      </c>
      <c r="I2" s="341" t="s">
        <v>326</v>
      </c>
      <c r="J2" s="342"/>
      <c r="K2" s="342"/>
      <c r="L2" s="342"/>
    </row>
    <row r="3" spans="1:12" ht="29.1" customHeight="1">
      <c r="A3" s="344" t="s">
        <v>142</v>
      </c>
      <c r="B3" s="343" t="s">
        <v>143</v>
      </c>
      <c r="C3" s="343"/>
      <c r="D3" s="343"/>
      <c r="E3" s="343"/>
      <c r="F3" s="343"/>
      <c r="G3" s="345"/>
      <c r="H3" s="344" t="s">
        <v>144</v>
      </c>
      <c r="I3" s="344"/>
      <c r="J3" s="344"/>
      <c r="K3" s="344"/>
      <c r="L3" s="344"/>
    </row>
    <row r="4" spans="1:12" ht="29.1" customHeight="1">
      <c r="A4" s="344"/>
      <c r="B4" s="147" t="s">
        <v>109</v>
      </c>
      <c r="C4" s="147" t="s">
        <v>110</v>
      </c>
      <c r="D4" s="147" t="s">
        <v>111</v>
      </c>
      <c r="E4" s="147" t="s">
        <v>112</v>
      </c>
      <c r="F4" s="147" t="s">
        <v>113</v>
      </c>
      <c r="G4" s="345"/>
      <c r="H4" s="153" t="s">
        <v>370</v>
      </c>
      <c r="I4" s="154" t="s">
        <v>371</v>
      </c>
      <c r="J4" s="154" t="s">
        <v>371</v>
      </c>
      <c r="K4" s="154" t="s">
        <v>372</v>
      </c>
      <c r="L4" s="154" t="s">
        <v>373</v>
      </c>
    </row>
    <row r="5" spans="1:12" ht="29.1" customHeight="1">
      <c r="A5" s="148" t="s">
        <v>145</v>
      </c>
      <c r="B5" s="149" t="s">
        <v>146</v>
      </c>
      <c r="C5" s="149" t="s">
        <v>147</v>
      </c>
      <c r="D5" s="149" t="s">
        <v>148</v>
      </c>
      <c r="E5" s="149" t="s">
        <v>149</v>
      </c>
      <c r="F5" s="149" t="s">
        <v>150</v>
      </c>
      <c r="G5" s="345"/>
      <c r="H5" s="149" t="s">
        <v>146</v>
      </c>
      <c r="I5" s="149" t="s">
        <v>147</v>
      </c>
      <c r="J5" s="149" t="s">
        <v>148</v>
      </c>
      <c r="K5" s="149" t="s">
        <v>149</v>
      </c>
      <c r="L5" s="149" t="s">
        <v>150</v>
      </c>
    </row>
    <row r="6" spans="1:12" ht="29.1" customHeight="1">
      <c r="A6" s="148" t="s">
        <v>151</v>
      </c>
      <c r="B6" s="150">
        <f t="shared" ref="B6:B7" si="0">C6-2</f>
        <v>60</v>
      </c>
      <c r="C6" s="150">
        <v>62</v>
      </c>
      <c r="D6" s="150">
        <f t="shared" ref="D6:D7" si="1">C6+2</f>
        <v>64</v>
      </c>
      <c r="E6" s="150">
        <f t="shared" ref="E6:E7" si="2">D6+2</f>
        <v>66</v>
      </c>
      <c r="F6" s="150">
        <f t="shared" ref="F6:F7" si="3">E6+1</f>
        <v>67</v>
      </c>
      <c r="G6" s="345"/>
      <c r="H6" s="155" t="s">
        <v>342</v>
      </c>
      <c r="I6" s="155" t="s">
        <v>343</v>
      </c>
      <c r="J6" s="155" t="s">
        <v>344</v>
      </c>
      <c r="K6" s="155" t="s">
        <v>345</v>
      </c>
      <c r="L6" s="155" t="s">
        <v>346</v>
      </c>
    </row>
    <row r="7" spans="1:12" ht="29.1" customHeight="1">
      <c r="A7" s="148" t="s">
        <v>152</v>
      </c>
      <c r="B7" s="150">
        <f t="shared" si="0"/>
        <v>60</v>
      </c>
      <c r="C7" s="150">
        <v>62</v>
      </c>
      <c r="D7" s="150">
        <f t="shared" si="1"/>
        <v>64</v>
      </c>
      <c r="E7" s="150">
        <f t="shared" si="2"/>
        <v>66</v>
      </c>
      <c r="F7" s="150">
        <f t="shared" si="3"/>
        <v>67</v>
      </c>
      <c r="G7" s="345"/>
      <c r="H7" s="155" t="s">
        <v>347</v>
      </c>
      <c r="I7" s="155" t="s">
        <v>347</v>
      </c>
      <c r="J7" s="155" t="s">
        <v>348</v>
      </c>
      <c r="K7" s="155" t="s">
        <v>349</v>
      </c>
      <c r="L7" s="155" t="s">
        <v>350</v>
      </c>
    </row>
    <row r="8" spans="1:12" ht="29.1" customHeight="1">
      <c r="A8" s="148" t="s">
        <v>153</v>
      </c>
      <c r="B8" s="150">
        <f t="shared" ref="B8:B10" si="4">C8-4</f>
        <v>94</v>
      </c>
      <c r="C8" s="150">
        <v>98</v>
      </c>
      <c r="D8" s="150">
        <f t="shared" ref="D8:D10" si="5">C8+4</f>
        <v>102</v>
      </c>
      <c r="E8" s="150">
        <f>D8+4</f>
        <v>106</v>
      </c>
      <c r="F8" s="150">
        <f t="shared" ref="F8:F10" si="6">E8+6</f>
        <v>112</v>
      </c>
      <c r="G8" s="345"/>
      <c r="H8" s="155" t="s">
        <v>352</v>
      </c>
      <c r="I8" s="155" t="s">
        <v>353</v>
      </c>
      <c r="J8" s="155" t="s">
        <v>351</v>
      </c>
      <c r="K8" s="155" t="s">
        <v>354</v>
      </c>
      <c r="L8" s="155" t="s">
        <v>351</v>
      </c>
    </row>
    <row r="9" spans="1:12" ht="29.1" customHeight="1">
      <c r="A9" s="148" t="s">
        <v>154</v>
      </c>
      <c r="B9" s="150">
        <f t="shared" si="4"/>
        <v>82</v>
      </c>
      <c r="C9" s="150">
        <v>86</v>
      </c>
      <c r="D9" s="150">
        <f t="shared" si="5"/>
        <v>90</v>
      </c>
      <c r="E9" s="150">
        <f>D9+5</f>
        <v>95</v>
      </c>
      <c r="F9" s="150">
        <f t="shared" si="6"/>
        <v>101</v>
      </c>
      <c r="G9" s="345"/>
      <c r="H9" s="155" t="s">
        <v>338</v>
      </c>
      <c r="I9" s="155" t="s">
        <v>355</v>
      </c>
      <c r="J9" s="155" t="s">
        <v>356</v>
      </c>
      <c r="K9" s="155" t="s">
        <v>338</v>
      </c>
      <c r="L9" s="155" t="s">
        <v>338</v>
      </c>
    </row>
    <row r="10" spans="1:12" ht="29.1" customHeight="1">
      <c r="A10" s="148" t="s">
        <v>155</v>
      </c>
      <c r="B10" s="150">
        <f t="shared" si="4"/>
        <v>98</v>
      </c>
      <c r="C10" s="150">
        <v>102</v>
      </c>
      <c r="D10" s="150">
        <f t="shared" si="5"/>
        <v>106</v>
      </c>
      <c r="E10" s="150">
        <f>D10+5</f>
        <v>111</v>
      </c>
      <c r="F10" s="150">
        <f t="shared" si="6"/>
        <v>117</v>
      </c>
      <c r="G10" s="345"/>
      <c r="H10" s="155" t="s">
        <v>339</v>
      </c>
      <c r="I10" s="155" t="s">
        <v>347</v>
      </c>
      <c r="J10" s="155" t="s">
        <v>339</v>
      </c>
      <c r="K10" s="155" t="s">
        <v>339</v>
      </c>
      <c r="L10" s="155" t="s">
        <v>339</v>
      </c>
    </row>
    <row r="11" spans="1:12" ht="29.1" customHeight="1">
      <c r="A11" s="148" t="s">
        <v>156</v>
      </c>
      <c r="B11" s="150">
        <f t="shared" ref="B11:B13" si="7">C11-1</f>
        <v>37</v>
      </c>
      <c r="C11" s="150">
        <v>38</v>
      </c>
      <c r="D11" s="150">
        <f t="shared" ref="D11:D13" si="8">C11+1</f>
        <v>39</v>
      </c>
      <c r="E11" s="150">
        <f t="shared" ref="E11:E13" si="9">D11+1</f>
        <v>40</v>
      </c>
      <c r="F11" s="150">
        <f>E11+1.2</f>
        <v>41.2</v>
      </c>
      <c r="G11" s="345"/>
      <c r="H11" s="155" t="s">
        <v>339</v>
      </c>
      <c r="I11" s="155" t="s">
        <v>357</v>
      </c>
      <c r="J11" s="155" t="s">
        <v>358</v>
      </c>
      <c r="K11" s="155" t="s">
        <v>359</v>
      </c>
      <c r="L11" s="155" t="s">
        <v>339</v>
      </c>
    </row>
    <row r="12" spans="1:12" ht="29.1" customHeight="1">
      <c r="A12" s="148" t="s">
        <v>157</v>
      </c>
      <c r="B12" s="150">
        <f t="shared" si="7"/>
        <v>44</v>
      </c>
      <c r="C12" s="150">
        <v>45</v>
      </c>
      <c r="D12" s="150">
        <f t="shared" si="8"/>
        <v>46</v>
      </c>
      <c r="E12" s="150">
        <f t="shared" si="9"/>
        <v>47</v>
      </c>
      <c r="F12" s="150">
        <f>E12+1.5</f>
        <v>48.5</v>
      </c>
      <c r="G12" s="345"/>
      <c r="H12" s="155" t="s">
        <v>339</v>
      </c>
      <c r="I12" s="155" t="s">
        <v>339</v>
      </c>
      <c r="J12" s="155" t="s">
        <v>339</v>
      </c>
      <c r="K12" s="155" t="s">
        <v>339</v>
      </c>
      <c r="L12" s="155" t="s">
        <v>339</v>
      </c>
    </row>
    <row r="13" spans="1:12" ht="29.1" customHeight="1">
      <c r="A13" s="148" t="s">
        <v>158</v>
      </c>
      <c r="B13" s="150">
        <f t="shared" si="7"/>
        <v>59</v>
      </c>
      <c r="C13" s="150">
        <v>60</v>
      </c>
      <c r="D13" s="150">
        <f t="shared" si="8"/>
        <v>61</v>
      </c>
      <c r="E13" s="150">
        <f t="shared" si="9"/>
        <v>62</v>
      </c>
      <c r="F13" s="150">
        <f>E13+0.5</f>
        <v>62.5</v>
      </c>
      <c r="G13" s="345"/>
      <c r="H13" s="155" t="s">
        <v>360</v>
      </c>
      <c r="I13" s="155" t="s">
        <v>361</v>
      </c>
      <c r="J13" s="155" t="s">
        <v>340</v>
      </c>
      <c r="K13" s="155" t="s">
        <v>362</v>
      </c>
      <c r="L13" s="155" t="s">
        <v>363</v>
      </c>
    </row>
    <row r="14" spans="1:12" ht="29.1" customHeight="1">
      <c r="A14" s="148" t="s">
        <v>159</v>
      </c>
      <c r="B14" s="150">
        <f>C14-0.8</f>
        <v>18.2</v>
      </c>
      <c r="C14" s="151">
        <v>19</v>
      </c>
      <c r="D14" s="150">
        <f>C14+0.8</f>
        <v>19.8</v>
      </c>
      <c r="E14" s="150">
        <f>D14+0.8</f>
        <v>20.6</v>
      </c>
      <c r="F14" s="150">
        <f>E14+1.3</f>
        <v>21.900000000000002</v>
      </c>
      <c r="G14" s="345"/>
      <c r="H14" s="155" t="s">
        <v>339</v>
      </c>
      <c r="I14" s="155" t="s">
        <v>339</v>
      </c>
      <c r="J14" s="155" t="s">
        <v>339</v>
      </c>
      <c r="K14" s="155" t="s">
        <v>339</v>
      </c>
      <c r="L14" s="155" t="s">
        <v>339</v>
      </c>
    </row>
    <row r="15" spans="1:12" ht="29.1" customHeight="1">
      <c r="A15" s="148" t="s">
        <v>160</v>
      </c>
      <c r="B15" s="150">
        <f>C15-0.6</f>
        <v>15.4</v>
      </c>
      <c r="C15" s="150">
        <v>16</v>
      </c>
      <c r="D15" s="150">
        <f>C15+0.6</f>
        <v>16.600000000000001</v>
      </c>
      <c r="E15" s="150">
        <f>D15+0.6</f>
        <v>17.200000000000003</v>
      </c>
      <c r="F15" s="152">
        <f>E15+0.95</f>
        <v>18.150000000000002</v>
      </c>
      <c r="G15" s="345"/>
      <c r="H15" s="155" t="s">
        <v>339</v>
      </c>
      <c r="I15" s="155" t="s">
        <v>339</v>
      </c>
      <c r="J15" s="155" t="s">
        <v>339</v>
      </c>
      <c r="K15" s="155" t="s">
        <v>339</v>
      </c>
      <c r="L15" s="155" t="s">
        <v>339</v>
      </c>
    </row>
    <row r="16" spans="1:12" ht="29.1" customHeight="1">
      <c r="A16" s="148" t="s">
        <v>161</v>
      </c>
      <c r="B16" s="151">
        <f>C16-0.4</f>
        <v>11.6</v>
      </c>
      <c r="C16" s="151">
        <v>12</v>
      </c>
      <c r="D16" s="151">
        <f>C16+0.4</f>
        <v>12.4</v>
      </c>
      <c r="E16" s="151">
        <f>D16+0.4</f>
        <v>12.8</v>
      </c>
      <c r="F16" s="151">
        <f>E16+0.6</f>
        <v>13.4</v>
      </c>
      <c r="G16" s="345"/>
      <c r="H16" s="155" t="s">
        <v>341</v>
      </c>
      <c r="I16" s="155" t="s">
        <v>341</v>
      </c>
      <c r="J16" s="155" t="s">
        <v>341</v>
      </c>
      <c r="K16" s="155" t="s">
        <v>341</v>
      </c>
      <c r="L16" s="155" t="s">
        <v>341</v>
      </c>
    </row>
    <row r="17" spans="1:12" ht="29.1" customHeight="1">
      <c r="A17" s="148" t="s">
        <v>162</v>
      </c>
      <c r="B17" s="151">
        <f>C17-0.5</f>
        <v>34.5</v>
      </c>
      <c r="C17" s="151">
        <v>35</v>
      </c>
      <c r="D17" s="151">
        <f>C17+0.5</f>
        <v>35.5</v>
      </c>
      <c r="E17" s="151">
        <f>D17+0.5</f>
        <v>36</v>
      </c>
      <c r="F17" s="151">
        <f>E17+0.5</f>
        <v>36.5</v>
      </c>
      <c r="G17" s="345"/>
      <c r="H17" s="155" t="s">
        <v>339</v>
      </c>
      <c r="I17" s="155" t="s">
        <v>339</v>
      </c>
      <c r="J17" s="155" t="s">
        <v>339</v>
      </c>
      <c r="K17" s="155" t="s">
        <v>339</v>
      </c>
      <c r="L17" s="155" t="s">
        <v>339</v>
      </c>
    </row>
    <row r="18" spans="1:12" ht="14.25">
      <c r="A18" s="23" t="s">
        <v>163</v>
      </c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4.25">
      <c r="A19" s="24"/>
      <c r="B19" s="24"/>
      <c r="C19" s="24"/>
      <c r="D19" s="24"/>
      <c r="E19" s="24"/>
      <c r="F19" s="24"/>
      <c r="G19" s="24"/>
      <c r="H19" s="130" t="s">
        <v>374</v>
      </c>
      <c r="I19" s="26"/>
      <c r="J19" s="25" t="s">
        <v>164</v>
      </c>
      <c r="K19" s="25"/>
      <c r="L19" s="25" t="s">
        <v>165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7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125" zoomScaleNormal="125" workbookViewId="0">
      <selection activeCell="E18" sqref="E18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6" t="s">
        <v>228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1:15" s="1" customFormat="1" ht="16.5">
      <c r="A2" s="358" t="s">
        <v>229</v>
      </c>
      <c r="B2" s="359" t="s">
        <v>230</v>
      </c>
      <c r="C2" s="359" t="s">
        <v>231</v>
      </c>
      <c r="D2" s="359" t="s">
        <v>232</v>
      </c>
      <c r="E2" s="359" t="s">
        <v>233</v>
      </c>
      <c r="F2" s="359" t="s">
        <v>234</v>
      </c>
      <c r="G2" s="359" t="s">
        <v>235</v>
      </c>
      <c r="H2" s="359" t="s">
        <v>236</v>
      </c>
      <c r="I2" s="3" t="s">
        <v>237</v>
      </c>
      <c r="J2" s="3" t="s">
        <v>238</v>
      </c>
      <c r="K2" s="3" t="s">
        <v>239</v>
      </c>
      <c r="L2" s="3" t="s">
        <v>240</v>
      </c>
      <c r="M2" s="3" t="s">
        <v>241</v>
      </c>
      <c r="N2" s="359" t="s">
        <v>242</v>
      </c>
      <c r="O2" s="359" t="s">
        <v>243</v>
      </c>
    </row>
    <row r="3" spans="1:15" s="1" customFormat="1" ht="16.5">
      <c r="A3" s="358"/>
      <c r="B3" s="360"/>
      <c r="C3" s="360"/>
      <c r="D3" s="360"/>
      <c r="E3" s="360"/>
      <c r="F3" s="360"/>
      <c r="G3" s="360"/>
      <c r="H3" s="360"/>
      <c r="I3" s="3" t="s">
        <v>244</v>
      </c>
      <c r="J3" s="3" t="s">
        <v>244</v>
      </c>
      <c r="K3" s="3" t="s">
        <v>244</v>
      </c>
      <c r="L3" s="3" t="s">
        <v>244</v>
      </c>
      <c r="M3" s="3" t="s">
        <v>244</v>
      </c>
      <c r="N3" s="360"/>
      <c r="O3" s="360"/>
    </row>
    <row r="4" spans="1:15" ht="40.5">
      <c r="A4" s="5"/>
      <c r="B4" s="6">
        <v>1002</v>
      </c>
      <c r="C4" s="6" t="s">
        <v>245</v>
      </c>
      <c r="D4" s="12" t="s">
        <v>246</v>
      </c>
      <c r="E4" s="6" t="s">
        <v>320</v>
      </c>
      <c r="F4" s="126" t="s">
        <v>247</v>
      </c>
      <c r="G4" s="6" t="s">
        <v>64</v>
      </c>
      <c r="H4" s="6" t="s">
        <v>64</v>
      </c>
      <c r="I4" s="6">
        <v>2</v>
      </c>
      <c r="J4" s="6">
        <v>2</v>
      </c>
      <c r="K4" s="6">
        <v>2</v>
      </c>
      <c r="L4" s="6">
        <v>4</v>
      </c>
      <c r="M4" s="6">
        <v>3</v>
      </c>
      <c r="N4" s="6">
        <f t="shared" ref="N4:N6" si="0">SUM(I4:M4)</f>
        <v>13</v>
      </c>
      <c r="O4" s="6" t="s">
        <v>248</v>
      </c>
    </row>
    <row r="5" spans="1:15" ht="54">
      <c r="A5" s="5"/>
      <c r="B5" s="6">
        <v>2350</v>
      </c>
      <c r="C5" s="6" t="s">
        <v>245</v>
      </c>
      <c r="D5" s="144" t="s">
        <v>331</v>
      </c>
      <c r="E5" s="131" t="s">
        <v>332</v>
      </c>
      <c r="F5" s="127" t="s">
        <v>247</v>
      </c>
      <c r="G5" s="6" t="s">
        <v>64</v>
      </c>
      <c r="H5" s="6" t="s">
        <v>64</v>
      </c>
      <c r="I5" s="6">
        <v>2</v>
      </c>
      <c r="J5" s="6">
        <v>1</v>
      </c>
      <c r="K5" s="6">
        <v>2</v>
      </c>
      <c r="L5" s="6">
        <v>3</v>
      </c>
      <c r="M5" s="6">
        <v>3</v>
      </c>
      <c r="N5" s="6">
        <f t="shared" si="0"/>
        <v>11</v>
      </c>
      <c r="O5" s="6" t="s">
        <v>248</v>
      </c>
    </row>
    <row r="6" spans="1:15" ht="27">
      <c r="A6" s="5"/>
      <c r="B6" s="6">
        <v>1008</v>
      </c>
      <c r="C6" s="6" t="s">
        <v>245</v>
      </c>
      <c r="D6" s="13" t="s">
        <v>249</v>
      </c>
      <c r="E6" s="6" t="s">
        <v>320</v>
      </c>
      <c r="F6" s="126" t="s">
        <v>247</v>
      </c>
      <c r="G6" s="6" t="s">
        <v>64</v>
      </c>
      <c r="H6" s="6" t="s">
        <v>64</v>
      </c>
      <c r="I6" s="6">
        <v>1</v>
      </c>
      <c r="J6" s="6">
        <v>2</v>
      </c>
      <c r="K6" s="6">
        <v>1</v>
      </c>
      <c r="L6" s="6">
        <v>4</v>
      </c>
      <c r="M6" s="6">
        <v>2</v>
      </c>
      <c r="N6" s="6">
        <f t="shared" si="0"/>
        <v>10</v>
      </c>
      <c r="O6" s="6" t="s">
        <v>248</v>
      </c>
    </row>
    <row r="7" spans="1:15" ht="40.5">
      <c r="A7" s="5"/>
      <c r="B7" s="6">
        <v>632</v>
      </c>
      <c r="C7" s="6" t="s">
        <v>245</v>
      </c>
      <c r="D7" s="143" t="s">
        <v>330</v>
      </c>
      <c r="E7" s="6" t="s">
        <v>320</v>
      </c>
      <c r="F7" s="127" t="s">
        <v>247</v>
      </c>
      <c r="G7" s="6" t="s">
        <v>64</v>
      </c>
      <c r="H7" s="6" t="s">
        <v>64</v>
      </c>
      <c r="I7" s="6">
        <v>0</v>
      </c>
      <c r="J7" s="6">
        <v>3</v>
      </c>
      <c r="K7" s="6">
        <v>0</v>
      </c>
      <c r="L7" s="6">
        <v>5</v>
      </c>
      <c r="M7" s="6">
        <v>1</v>
      </c>
      <c r="N7" s="6">
        <f t="shared" ref="N7" si="1">SUM(I7:M7)</f>
        <v>9</v>
      </c>
      <c r="O7" s="6" t="s">
        <v>248</v>
      </c>
    </row>
    <row r="8" spans="1:15">
      <c r="A8" s="5"/>
      <c r="B8" s="6"/>
      <c r="C8" s="6"/>
      <c r="D8" s="8"/>
      <c r="E8" s="6"/>
      <c r="F8" s="18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8"/>
      <c r="E9" s="6"/>
      <c r="F9" s="19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8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47" t="s">
        <v>333</v>
      </c>
      <c r="B12" s="348"/>
      <c r="C12" s="348"/>
      <c r="D12" s="349"/>
      <c r="E12" s="350"/>
      <c r="F12" s="351"/>
      <c r="G12" s="351"/>
      <c r="H12" s="351"/>
      <c r="I12" s="352"/>
      <c r="J12" s="353" t="s">
        <v>251</v>
      </c>
      <c r="K12" s="354"/>
      <c r="L12" s="354"/>
      <c r="M12" s="349"/>
      <c r="N12" s="9"/>
      <c r="O12" s="11"/>
    </row>
    <row r="13" spans="1:15" ht="16.5">
      <c r="A13" s="355" t="s">
        <v>252</v>
      </c>
      <c r="B13" s="356"/>
      <c r="C13" s="356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125" zoomScaleNormal="125" workbookViewId="0">
      <selection activeCell="A12" sqref="A12:D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5" ht="29.25">
      <c r="A1" s="346" t="s">
        <v>253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5" s="1" customFormat="1" ht="16.5">
      <c r="A2" s="358" t="s">
        <v>229</v>
      </c>
      <c r="B2" s="359" t="s">
        <v>234</v>
      </c>
      <c r="C2" s="359" t="s">
        <v>230</v>
      </c>
      <c r="D2" s="359" t="s">
        <v>231</v>
      </c>
      <c r="E2" s="359" t="s">
        <v>232</v>
      </c>
      <c r="F2" s="359" t="s">
        <v>233</v>
      </c>
      <c r="G2" s="358" t="s">
        <v>254</v>
      </c>
      <c r="H2" s="358"/>
      <c r="I2" s="358" t="s">
        <v>255</v>
      </c>
      <c r="J2" s="358"/>
      <c r="K2" s="362" t="s">
        <v>256</v>
      </c>
      <c r="L2" s="364" t="s">
        <v>257</v>
      </c>
      <c r="M2" s="366" t="s">
        <v>258</v>
      </c>
    </row>
    <row r="3" spans="1:15" s="1" customFormat="1" ht="16.5">
      <c r="A3" s="358"/>
      <c r="B3" s="360"/>
      <c r="C3" s="360"/>
      <c r="D3" s="360"/>
      <c r="E3" s="360"/>
      <c r="F3" s="360"/>
      <c r="G3" s="3" t="s">
        <v>259</v>
      </c>
      <c r="H3" s="3" t="s">
        <v>260</v>
      </c>
      <c r="I3" s="3" t="s">
        <v>259</v>
      </c>
      <c r="J3" s="3" t="s">
        <v>260</v>
      </c>
      <c r="K3" s="363"/>
      <c r="L3" s="365"/>
      <c r="M3" s="367"/>
    </row>
    <row r="4" spans="1:15" ht="40.5">
      <c r="A4" s="5">
        <v>1</v>
      </c>
      <c r="B4" s="126" t="s">
        <v>247</v>
      </c>
      <c r="C4" s="6">
        <v>1002</v>
      </c>
      <c r="D4" s="6" t="s">
        <v>245</v>
      </c>
      <c r="E4" s="12" t="s">
        <v>246</v>
      </c>
      <c r="F4" s="6" t="s">
        <v>320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6" si="0">SUM(G4:J4)</f>
        <v>1.2</v>
      </c>
      <c r="L4" s="6" t="s">
        <v>261</v>
      </c>
      <c r="M4" s="6" t="s">
        <v>248</v>
      </c>
    </row>
    <row r="5" spans="1:15" ht="40.5">
      <c r="A5" s="5">
        <v>2</v>
      </c>
      <c r="B5" s="126" t="s">
        <v>247</v>
      </c>
      <c r="C5" s="6">
        <v>2350</v>
      </c>
      <c r="D5" s="6" t="s">
        <v>245</v>
      </c>
      <c r="E5" s="144" t="s">
        <v>331</v>
      </c>
      <c r="F5" s="131" t="s">
        <v>320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261</v>
      </c>
      <c r="M5" s="6" t="s">
        <v>248</v>
      </c>
    </row>
    <row r="6" spans="1:15" ht="27">
      <c r="A6" s="5">
        <v>3</v>
      </c>
      <c r="B6" s="126" t="s">
        <v>247</v>
      </c>
      <c r="C6" s="6">
        <v>1008</v>
      </c>
      <c r="D6" s="6" t="s">
        <v>245</v>
      </c>
      <c r="E6" s="13" t="s">
        <v>249</v>
      </c>
      <c r="F6" s="6" t="s">
        <v>320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261</v>
      </c>
      <c r="M6" s="6" t="s">
        <v>248</v>
      </c>
    </row>
    <row r="7" spans="1:15" ht="40.5">
      <c r="A7" s="5">
        <v>3</v>
      </c>
      <c r="B7" s="126" t="s">
        <v>247</v>
      </c>
      <c r="C7" s="6">
        <v>632</v>
      </c>
      <c r="D7" s="6" t="s">
        <v>245</v>
      </c>
      <c r="E7" s="143" t="s">
        <v>330</v>
      </c>
      <c r="F7" s="6" t="s">
        <v>320</v>
      </c>
      <c r="G7" s="6"/>
      <c r="H7" s="6"/>
      <c r="I7" s="6"/>
      <c r="J7" s="6"/>
      <c r="K7" s="6"/>
      <c r="L7" s="6"/>
      <c r="M7" s="6"/>
    </row>
    <row r="8" spans="1:15">
      <c r="A8" s="5"/>
      <c r="B8" s="18"/>
      <c r="C8" s="6"/>
      <c r="D8" s="6"/>
      <c r="E8" s="20"/>
      <c r="F8" s="6"/>
      <c r="G8" s="6"/>
      <c r="H8" s="6"/>
      <c r="I8" s="6"/>
      <c r="J8" s="6"/>
      <c r="K8" s="5"/>
      <c r="L8" s="6"/>
      <c r="M8" s="5"/>
    </row>
    <row r="9" spans="1:15">
      <c r="A9" s="5"/>
      <c r="B9" s="19"/>
      <c r="C9" s="6"/>
      <c r="D9" s="6"/>
      <c r="E9" s="21"/>
      <c r="F9" s="6"/>
      <c r="G9" s="6"/>
      <c r="H9" s="6"/>
      <c r="I9" s="6"/>
      <c r="J9" s="6"/>
      <c r="K9" s="5"/>
      <c r="L9" s="6"/>
      <c r="M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5" s="2" customFormat="1" ht="18.75">
      <c r="A12" s="347" t="s">
        <v>333</v>
      </c>
      <c r="B12" s="348"/>
      <c r="C12" s="348"/>
      <c r="D12" s="349"/>
      <c r="E12" s="350"/>
      <c r="F12" s="351"/>
      <c r="G12" s="351"/>
      <c r="H12" s="351"/>
      <c r="I12" s="352"/>
      <c r="J12" s="353" t="s">
        <v>251</v>
      </c>
      <c r="K12" s="354"/>
      <c r="L12" s="354"/>
      <c r="M12" s="349"/>
      <c r="N12" s="9"/>
      <c r="O12" s="11"/>
    </row>
    <row r="13" spans="1:15" ht="16.5">
      <c r="A13" s="361" t="s">
        <v>262</v>
      </c>
      <c r="B13" s="361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</row>
  </sheetData>
  <mergeCells count="16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D12"/>
    <mergeCell ref="E12:I12"/>
    <mergeCell ref="J12:M12"/>
  </mergeCells>
  <phoneticPr fontId="44" type="noConversion"/>
  <dataValidations count="1">
    <dataValidation type="list" allowBlank="1" showInputMessage="1" showErrorMessage="1" sqref="O12 M1:M11 M13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125" zoomScaleNormal="125" workbookViewId="0">
      <selection activeCell="A15" sqref="A15:D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6" t="s">
        <v>263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</row>
    <row r="2" spans="1:23" s="1" customFormat="1" ht="15.95" customHeight="1">
      <c r="A2" s="359" t="s">
        <v>264</v>
      </c>
      <c r="B2" s="359" t="s">
        <v>234</v>
      </c>
      <c r="C2" s="359" t="s">
        <v>230</v>
      </c>
      <c r="D2" s="359" t="s">
        <v>231</v>
      </c>
      <c r="E2" s="359" t="s">
        <v>232</v>
      </c>
      <c r="F2" s="359" t="s">
        <v>233</v>
      </c>
      <c r="G2" s="368" t="s">
        <v>265</v>
      </c>
      <c r="H2" s="369"/>
      <c r="I2" s="370"/>
      <c r="J2" s="368" t="s">
        <v>266</v>
      </c>
      <c r="K2" s="369"/>
      <c r="L2" s="370"/>
      <c r="M2" s="368" t="s">
        <v>267</v>
      </c>
      <c r="N2" s="369"/>
      <c r="O2" s="370"/>
      <c r="P2" s="368" t="s">
        <v>268</v>
      </c>
      <c r="Q2" s="369"/>
      <c r="R2" s="370"/>
      <c r="S2" s="369" t="s">
        <v>269</v>
      </c>
      <c r="T2" s="369"/>
      <c r="U2" s="370"/>
      <c r="V2" s="372" t="s">
        <v>270</v>
      </c>
      <c r="W2" s="372" t="s">
        <v>243</v>
      </c>
    </row>
    <row r="3" spans="1:23" s="1" customFormat="1" ht="16.5">
      <c r="A3" s="360"/>
      <c r="B3" s="371"/>
      <c r="C3" s="371"/>
      <c r="D3" s="371"/>
      <c r="E3" s="371"/>
      <c r="F3" s="371"/>
      <c r="G3" s="3" t="s">
        <v>271</v>
      </c>
      <c r="H3" s="3" t="s">
        <v>66</v>
      </c>
      <c r="I3" s="3" t="s">
        <v>234</v>
      </c>
      <c r="J3" s="3" t="s">
        <v>271</v>
      </c>
      <c r="K3" s="3" t="s">
        <v>66</v>
      </c>
      <c r="L3" s="3" t="s">
        <v>234</v>
      </c>
      <c r="M3" s="3" t="s">
        <v>271</v>
      </c>
      <c r="N3" s="3" t="s">
        <v>66</v>
      </c>
      <c r="O3" s="3" t="s">
        <v>234</v>
      </c>
      <c r="P3" s="3" t="s">
        <v>271</v>
      </c>
      <c r="Q3" s="3" t="s">
        <v>66</v>
      </c>
      <c r="R3" s="3" t="s">
        <v>234</v>
      </c>
      <c r="S3" s="3" t="s">
        <v>271</v>
      </c>
      <c r="T3" s="3" t="s">
        <v>66</v>
      </c>
      <c r="U3" s="3" t="s">
        <v>234</v>
      </c>
      <c r="V3" s="373"/>
      <c r="W3" s="373"/>
    </row>
    <row r="4" spans="1:23" ht="40.5">
      <c r="A4" s="374" t="s">
        <v>272</v>
      </c>
      <c r="B4" s="379" t="s">
        <v>247</v>
      </c>
      <c r="C4" s="6">
        <v>1002</v>
      </c>
      <c r="D4" s="6" t="s">
        <v>245</v>
      </c>
      <c r="E4" s="12" t="s">
        <v>246</v>
      </c>
      <c r="F4" s="381" t="s">
        <v>321</v>
      </c>
      <c r="G4" s="128" t="s">
        <v>273</v>
      </c>
      <c r="H4" s="128" t="s">
        <v>274</v>
      </c>
      <c r="I4" s="128" t="s">
        <v>275</v>
      </c>
      <c r="J4" s="128" t="s">
        <v>276</v>
      </c>
      <c r="K4" s="6" t="s">
        <v>277</v>
      </c>
      <c r="L4" s="128" t="s">
        <v>278</v>
      </c>
      <c r="M4" s="128" t="s">
        <v>279</v>
      </c>
      <c r="N4" s="128" t="s">
        <v>280</v>
      </c>
      <c r="O4" s="128" t="s">
        <v>281</v>
      </c>
      <c r="P4" s="6"/>
      <c r="Q4" s="6"/>
      <c r="R4" s="6"/>
      <c r="S4" s="6"/>
      <c r="T4" s="6"/>
      <c r="U4" s="6"/>
      <c r="V4" s="6"/>
      <c r="W4" s="6"/>
    </row>
    <row r="5" spans="1:23" ht="40.5">
      <c r="A5" s="375"/>
      <c r="B5" s="380"/>
      <c r="C5" s="6">
        <v>2350</v>
      </c>
      <c r="D5" s="6" t="s">
        <v>245</v>
      </c>
      <c r="E5" s="144" t="s">
        <v>331</v>
      </c>
      <c r="F5" s="380"/>
      <c r="G5" s="368" t="s">
        <v>282</v>
      </c>
      <c r="H5" s="369"/>
      <c r="I5" s="370"/>
      <c r="J5" s="368" t="s">
        <v>283</v>
      </c>
      <c r="K5" s="369"/>
      <c r="L5" s="370"/>
      <c r="M5" s="368" t="s">
        <v>284</v>
      </c>
      <c r="N5" s="369"/>
      <c r="O5" s="370"/>
      <c r="P5" s="368" t="s">
        <v>285</v>
      </c>
      <c r="Q5" s="369"/>
      <c r="R5" s="370"/>
      <c r="S5" s="369" t="s">
        <v>286</v>
      </c>
      <c r="T5" s="369"/>
      <c r="U5" s="370"/>
      <c r="V5" s="6"/>
      <c r="W5" s="6"/>
    </row>
    <row r="6" spans="1:23" ht="27">
      <c r="A6" s="375"/>
      <c r="B6" s="380"/>
      <c r="C6" s="6">
        <v>1008</v>
      </c>
      <c r="D6" s="6" t="s">
        <v>245</v>
      </c>
      <c r="E6" s="13" t="s">
        <v>249</v>
      </c>
      <c r="F6" s="380"/>
      <c r="G6" s="3" t="s">
        <v>271</v>
      </c>
      <c r="H6" s="3" t="s">
        <v>66</v>
      </c>
      <c r="I6" s="3" t="s">
        <v>234</v>
      </c>
      <c r="J6" s="3" t="s">
        <v>271</v>
      </c>
      <c r="K6" s="3" t="s">
        <v>66</v>
      </c>
      <c r="L6" s="3" t="s">
        <v>234</v>
      </c>
      <c r="M6" s="3" t="s">
        <v>271</v>
      </c>
      <c r="N6" s="3" t="s">
        <v>66</v>
      </c>
      <c r="O6" s="3" t="s">
        <v>234</v>
      </c>
      <c r="P6" s="3" t="s">
        <v>271</v>
      </c>
      <c r="Q6" s="3" t="s">
        <v>66</v>
      </c>
      <c r="R6" s="3" t="s">
        <v>234</v>
      </c>
      <c r="S6" s="3" t="s">
        <v>271</v>
      </c>
      <c r="T6" s="3" t="s">
        <v>66</v>
      </c>
      <c r="U6" s="3" t="s">
        <v>234</v>
      </c>
      <c r="V6" s="6"/>
      <c r="W6" s="6"/>
    </row>
    <row r="7" spans="1:23" ht="40.5">
      <c r="A7" s="376"/>
      <c r="B7" s="378"/>
      <c r="C7" s="6">
        <v>632</v>
      </c>
      <c r="D7" s="6" t="s">
        <v>245</v>
      </c>
      <c r="E7" s="143" t="s">
        <v>330</v>
      </c>
      <c r="F7" s="37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7" t="s">
        <v>287</v>
      </c>
      <c r="B8" s="377"/>
      <c r="C8" s="377"/>
      <c r="D8" s="377"/>
      <c r="E8" s="377"/>
      <c r="F8" s="37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8"/>
      <c r="B9" s="378"/>
      <c r="C9" s="378"/>
      <c r="D9" s="378"/>
      <c r="E9" s="378"/>
      <c r="F9" s="37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7" t="s">
        <v>288</v>
      </c>
      <c r="B10" s="377"/>
      <c r="C10" s="377"/>
      <c r="D10" s="377"/>
      <c r="E10" s="377"/>
      <c r="F10" s="37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8"/>
      <c r="B11" s="378"/>
      <c r="C11" s="378"/>
      <c r="D11" s="378"/>
      <c r="E11" s="378"/>
      <c r="F11" s="37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7" t="s">
        <v>289</v>
      </c>
      <c r="B12" s="377"/>
      <c r="C12" s="377"/>
      <c r="D12" s="377"/>
      <c r="E12" s="377"/>
      <c r="F12" s="37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78"/>
      <c r="B13" s="378"/>
      <c r="C13" s="378"/>
      <c r="D13" s="378"/>
      <c r="E13" s="378"/>
      <c r="F13" s="37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347" t="s">
        <v>333</v>
      </c>
      <c r="B15" s="348"/>
      <c r="C15" s="348"/>
      <c r="D15" s="349"/>
      <c r="E15" s="350"/>
      <c r="F15" s="351"/>
      <c r="G15" s="351"/>
      <c r="H15" s="351"/>
      <c r="I15" s="352"/>
      <c r="J15" s="353" t="s">
        <v>251</v>
      </c>
      <c r="K15" s="354"/>
      <c r="L15" s="354"/>
      <c r="M15" s="349"/>
      <c r="N15" s="9"/>
      <c r="O15" s="11"/>
    </row>
    <row r="16" spans="1:23" ht="16.5">
      <c r="A16" s="355" t="s">
        <v>290</v>
      </c>
      <c r="B16" s="355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</row>
  </sheetData>
  <mergeCells count="44">
    <mergeCell ref="E8:E9"/>
    <mergeCell ref="E10:E11"/>
    <mergeCell ref="E12:E13"/>
    <mergeCell ref="F2:F3"/>
    <mergeCell ref="F4:F7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D15"/>
    <mergeCell ref="E15:I15"/>
    <mergeCell ref="J15:M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O15 W4:W14 W16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2024-07-10T01:56:41Z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