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  <definedName name="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<sst xmlns="http://schemas.openxmlformats.org/spreadsheetml/2006/main" count="1217" uniqueCount="351">
  <si>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</si>
  <si>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</si>
  <si>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</si>
  <si>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</si>
  <si>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</si>
  <si>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</si>
  <si>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</si>
  <si>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</si>
  <si>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</si>
  <si>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</si>
  <si>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</si>
  <si>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</si>
  <si>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</si>
  <si>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</si>
  <si>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</si>
  <si>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</si>
  <si>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</si>
  <si>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</si>
  <si>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</si>
  <si>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</si>
  <si>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</si>
  <si>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</si>
  <si>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</si>
  <si>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</si>
  <si>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</si>
  <si>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</si>
  <si>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</si>
  <si>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</si>
  <si>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</si>
  <si>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</si>
  <si>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</si>
  <si>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</si>
  <si>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</si>
  <si>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</si>
  <si>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</si>
  <si>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</si>
  <si>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</si>
  <si>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</si>
  <si>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</si>
  <si>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</si>
  <si>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</si>
  <si>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</si>
  <si>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</si>
  <si>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</si>
  <si>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</si>
  <si>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</si>
  <si>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</si>
  <si>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TAWWCM91372</t>
  </si>
  <si>
    <t>合同交期</t>
  </si>
  <si>
    <t>产前确认样</t>
  </si>
  <si>
    <t>有</t>
  </si>
  <si>
    <t>无</t>
  </si>
  <si>
    <t>品名</t>
  </si>
  <si>
    <t>男式套羽绒冲锋衣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</si>
  <si>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</si>
  <si>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</si>
  <si>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</si>
  <si>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</si>
  <si>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</si>
  <si>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</si>
  <si>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</si>
  <si>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</si>
  <si>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</si>
  <si>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CGDD24050700047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</si>
  <si>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</si>
  <si>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</si>
  <si>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</si>
  <si>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</si>
  <si>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</si>
  <si>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</si>
  <si>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</si>
  <si>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</si>
  <si>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</si>
  <si>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</si>
  <si>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</si>
  <si>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</si>
  <si>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</si>
  <si>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</si>
  <si>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</si>
  <si>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</si>
  <si>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</si>
  <si>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</si>
  <si>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</si>
  <si>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</si>
  <si>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</si>
  <si>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</si>
  <si>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</si>
  <si>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</si>
  <si>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</si>
  <si>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</si>
  <si>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</si>
  <si>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</si>
  <si>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</si>
  <si>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</si>
  <si>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</si>
  <si>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</si>
  <si>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</si>
  <si>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</si>
  <si>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</si>
  <si>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</si>
  <si>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</si>
  <si>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</si>
  <si>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藏蓝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</si>
  <si>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</si>
  <si>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</si>
  <si>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</si>
  <si>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藏蓝/35件</t>
  </si>
  <si>
    <t>山影灰/35件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</si>
  <si>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</si>
  <si>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</si>
  <si>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</si>
  <si>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</si>
  <si>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</si>
  <si>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</si>
  <si>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</si>
  <si>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</si>
  <si>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</si>
  <si>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</si>
  <si>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</si>
  <si>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</si>
  <si>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</si>
  <si>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</si>
  <si>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</si>
  <si>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</si>
  <si>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</si>
  <si>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</si>
  <si>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</si>
  <si>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</si>
  <si>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</si>
  <si>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</si>
  <si>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</si>
  <si>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</si>
  <si>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</si>
  <si>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</si>
  <si>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</si>
  <si>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</si>
  <si>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</si>
  <si>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</si>
  <si>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</si>
  <si>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</si>
  <si>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</si>
  <si>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</si>
  <si>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</si>
  <si>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</si>
  <si>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</si>
  <si>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160/84B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</si>
  <si>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</si>
  <si>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</si>
  <si>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</si>
  <si>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</si>
  <si>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</si>
  <si>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</si>
  <si>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</si>
  <si>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</si>
  <si>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</si>
  <si>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</si>
  <si>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</si>
  <si>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</si>
  <si>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</si>
  <si>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</si>
  <si>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</si>
  <si>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</si>
  <si>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</si>
  <si>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</si>
  <si>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</si>
  <si>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</si>
  <si>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</si>
  <si>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</si>
  <si>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</si>
  <si>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</si>
  <si>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</si>
  <si>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</si>
  <si>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</si>
  <si>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
考值见注解）</t>
  </si>
  <si>
    <t>袖肘围/2</t>
  </si>
  <si>
    <t>袖口围/2</t>
  </si>
  <si>
    <t>前领高</t>
  </si>
  <si>
    <t>下领围</t>
  </si>
  <si>
    <t>+0.4/+0.3</t>
  </si>
  <si>
    <t>+0.5/+0.3</t>
  </si>
  <si>
    <t>帽高</t>
  </si>
  <si>
    <t>帽宽</t>
  </si>
  <si>
    <t>插手袋长</t>
  </si>
  <si>
    <t>胸袋</t>
  </si>
  <si>
    <t>帽后拉链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</si>
  <si>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</si>
  <si>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</si>
  <si>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</si>
  <si>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</si>
  <si>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</si>
  <si>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</si>
  <si>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</si>
  <si>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</si>
  <si>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</si>
  <si>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</si>
  <si>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</si>
  <si>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</si>
  <si>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</si>
  <si>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黑色：2#6#7#9#</t>
  </si>
  <si>
    <t>藏蓝：3#5#10</t>
  </si>
  <si>
    <t>山影灰：5#7#11#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</si>
  <si>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</si>
  <si>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</si>
  <si>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</si>
  <si>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</si>
  <si>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</si>
  <si>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</si>
  <si>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</si>
  <si>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</si>
  <si>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</si>
  <si>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</si>
  <si>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</si>
  <si>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</si>
  <si>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</si>
  <si>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</si>
  <si>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</si>
  <si>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</si>
  <si>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</si>
  <si>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</si>
  <si>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美妙仓库常熟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</si>
  <si>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</si>
  <si>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</si>
  <si>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</si>
  <si>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</si>
  <si>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</si>
  <si>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</si>
  <si>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</si>
  <si>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</si>
  <si>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</si>
  <si>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</si>
  <si>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</si>
  <si>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采购凭证编号：CGDD24050700047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</si>
  <si>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</si>
  <si>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</si>
  <si>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</si>
  <si>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</si>
  <si>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</si>
  <si>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</si>
  <si>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</si>
  <si>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</si>
  <si>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</si>
  <si>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</si>
  <si>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</si>
  <si>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</si>
  <si>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</si>
  <si>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</si>
  <si>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山影灰：3#6#8#16#19</t>
  </si>
  <si>
    <t>黑色：4#6#7#13#</t>
  </si>
  <si>
    <t>藏蓝：5#9#11#14#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</si>
  <si>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</si>
  <si>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</si>
  <si>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</si>
  <si>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</si>
  <si>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</si>
  <si>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</si>
  <si>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</si>
  <si>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</si>
  <si>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</si>
  <si>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</si>
  <si>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</si>
  <si>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</si>
  <si>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</si>
  <si>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</si>
  <si>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</si>
  <si>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</si>
  <si>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</si>
  <si>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</si>
  <si>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</si>
  <si>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</si>
  <si>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</si>
  <si>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</si>
  <si>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</si>
  <si>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</si>
  <si>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</si>
  <si>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</si>
  <si>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</si>
  <si>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</si>
  <si>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</si>
  <si>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</si>
  <si>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FW10050</t>
  </si>
  <si>
    <t>台华</t>
  </si>
  <si>
    <t>5/9</t>
  </si>
  <si>
    <t>1/4</t>
  </si>
  <si>
    <t>制表时间：2024/8/12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</si>
  <si>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</si>
  <si>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</si>
  <si>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</si>
  <si>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</si>
  <si>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</si>
  <si>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</si>
  <si>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</si>
  <si>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</si>
  <si>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</si>
  <si>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</si>
  <si>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</si>
  <si>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</si>
  <si>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</si>
  <si>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</si>
  <si>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</si>
  <si>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</si>
  <si>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</si>
  <si>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</si>
  <si>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</si>
  <si>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</si>
  <si>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</si>
  <si>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</si>
  <si>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</si>
  <si>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</si>
  <si>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</si>
  <si>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</si>
  <si>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</si>
  <si>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</si>
  <si>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G14FW1100</t>
  </si>
  <si>
    <t>超细天鹅绒</t>
  </si>
  <si>
    <t>新颜</t>
  </si>
  <si>
    <t>4/5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</si>
  <si>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</si>
  <si>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</si>
  <si>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</si>
  <si>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</si>
  <si>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</si>
  <si>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</si>
  <si>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</si>
  <si>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</si>
  <si>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</si>
  <si>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3/7</t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</si>
  <si>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</si>
  <si>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</si>
  <si>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制表时间：2024/7/12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</si>
  <si>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</si>
  <si>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</si>
  <si>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</si>
  <si>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</si>
  <si>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</si>
  <si>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</si>
  <si>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</si>
  <si>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</si>
  <si>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</si>
  <si>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</si>
  <si>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</si>
  <si>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</si>
  <si>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2/4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</si>
  <si>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</si>
  <si>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</si>
  <si>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</si>
  <si>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</si>
  <si>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</si>
  <si>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</si>
  <si>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枫糖棕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</si>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</sst>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</cellStyleXfs>
  <cellXfs count="41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left" vertical="top" wrapText="1"/>
    </xf>
    <xf numFmtId="0" fontId="13" fillId="0" borderId="0" xfId="55" applyFont="1" applyFill="1" applyBorder="1"/>
    <xf numFmtId="0" fontId="17" fillId="0" borderId="0" xfId="65" applyFont="1" applyFill="1" applyBorder="1" applyAlignment="1">
      <alignment horizontal="left" vertical="top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9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3" fillId="0" borderId="0" xfId="55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3" fillId="0" borderId="17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center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6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8" fillId="0" borderId="17" xfId="54" applyFont="1" applyFill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vertical="center"/>
    </xf>
    <xf numFmtId="0" fontId="21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1" fillId="0" borderId="15" xfId="54" applyFont="1" applyFill="1" applyBorder="1" applyAlignment="1">
      <alignment vertical="center"/>
    </xf>
    <xf numFmtId="0" fontId="16" fillId="0" borderId="15" xfId="54" applyFont="1" applyFill="1" applyBorder="1" applyAlignment="1">
      <alignment vertical="center"/>
    </xf>
    <xf numFmtId="0" fontId="16" fillId="0" borderId="16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0" fontId="16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31" fillId="0" borderId="17" xfId="54" applyFont="1" applyBorder="1" applyAlignment="1">
      <alignment horizontal="left" vertical="center"/>
    </xf>
    <xf numFmtId="0" fontId="31" fillId="0" borderId="18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26" fillId="0" borderId="0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16" fillId="0" borderId="16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6" fillId="0" borderId="10" xfId="54" applyFont="1" applyFill="1" applyBorder="1" applyAlignment="1">
      <alignment horizontal="center" vertical="center"/>
    </xf>
    <xf numFmtId="0" fontId="16" fillId="0" borderId="11" xfId="54" applyFont="1" applyFill="1" applyBorder="1" applyAlignment="1">
      <alignment horizontal="center" vertical="center"/>
    </xf>
    <xf numFmtId="0" fontId="16" fillId="0" borderId="30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4" fillId="0" borderId="29" xfId="54" applyFont="1" applyBorder="1" applyAlignment="1">
      <alignment horizontal="left" vertical="center"/>
    </xf>
    <xf numFmtId="0" fontId="23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2" fillId="0" borderId="13" xfId="54" applyFont="1" applyBorder="1" applyAlignment="1">
      <alignment horizontal="center" vertical="top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0" fontId="16" fillId="0" borderId="10" xfId="54" applyFont="1" applyFill="1" applyBorder="1" applyAlignment="1">
      <alignment vertical="center"/>
    </xf>
    <xf numFmtId="0" fontId="21" fillId="0" borderId="10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Fill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16" fillId="0" borderId="39" xfId="54" applyFont="1" applyFill="1" applyBorder="1" applyAlignment="1">
      <alignment vertical="center"/>
    </xf>
    <xf numFmtId="0" fontId="21" fillId="0" borderId="40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vertical="center"/>
    </xf>
    <xf numFmtId="0" fontId="16" fillId="0" borderId="40" xfId="54" applyFont="1" applyFill="1" applyBorder="1" applyAlignment="1">
      <alignment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3" fillId="0" borderId="46" xfId="54" applyFont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4" fillId="0" borderId="16" xfId="54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4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16" fillId="0" borderId="51" xfId="54" applyFont="1" applyFill="1" applyBorder="1" applyAlignment="1">
      <alignment horizontal="left" vertical="center"/>
    </xf>
    <xf numFmtId="0" fontId="26" fillId="0" borderId="43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1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56" xfId="0" applyBorder="1"/>
    <xf numFmtId="0" fontId="0" fillId="0" borderId="2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7686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7686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3266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6916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8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82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72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70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8016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8971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204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204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8016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897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70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558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576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576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558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576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576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576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576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576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0032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5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4027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4027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406" customWidth="1"/>
    <col min="2" max="2" width="96.3333333333333" style="407" customWidth="1"/>
    <col min="3" max="3" width="10.1666666666667" customWidth="1"/>
  </cols>
  <sheetData>
    <row r="1" customFormat="1" ht="21" customHeight="1" spans="1:2">
      <c r="A1" s="408"/>
      <c r="B1" s="409" t="s">
        <v>0</v>
      </c>
    </row>
    <row r="2" customFormat="1" spans="1:2">
      <c r="A2" s="410">
        <v>1</v>
      </c>
      <c r="B2" s="411" t="s">
        <v>1</v>
      </c>
    </row>
    <row r="3" customFormat="1" spans="1:2">
      <c r="A3" s="410">
        <v>2</v>
      </c>
      <c r="B3" s="411" t="s">
        <v>2</v>
      </c>
    </row>
    <row r="4" customFormat="1" spans="1:2">
      <c r="A4" s="410">
        <v>3</v>
      </c>
      <c r="B4" s="411" t="s">
        <v>3</v>
      </c>
    </row>
    <row r="5" customFormat="1" spans="1:2">
      <c r="A5" s="410">
        <v>4</v>
      </c>
      <c r="B5" s="411" t="s">
        <v>4</v>
      </c>
    </row>
    <row r="6" customFormat="1" spans="1:2">
      <c r="A6" s="410">
        <v>5</v>
      </c>
      <c r="B6" s="411" t="s">
        <v>5</v>
      </c>
    </row>
    <row r="7" customFormat="1" spans="1:2">
      <c r="A7" s="410">
        <v>6</v>
      </c>
      <c r="B7" s="411" t="s">
        <v>6</v>
      </c>
    </row>
    <row r="8" s="405" customFormat="1" ht="35" customHeight="1" spans="1:2">
      <c r="A8" s="412">
        <v>7</v>
      </c>
      <c r="B8" s="413" t="s">
        <v>7</v>
      </c>
    </row>
    <row r="9" customFormat="1" ht="19" customHeight="1" spans="1:2">
      <c r="A9" s="408"/>
      <c r="B9" s="414" t="s">
        <v>8</v>
      </c>
    </row>
    <row r="10" customFormat="1" ht="30" customHeight="1" spans="1:2">
      <c r="A10" s="410">
        <v>1</v>
      </c>
      <c r="B10" s="415" t="s">
        <v>9</v>
      </c>
    </row>
    <row r="11" customFormat="1" spans="1:2">
      <c r="A11" s="410">
        <v>2</v>
      </c>
      <c r="B11" s="413" t="s">
        <v>10</v>
      </c>
    </row>
    <row r="12" customFormat="1" spans="1:2">
      <c r="A12" s="410"/>
      <c r="B12" s="411"/>
    </row>
    <row r="13" customFormat="1" ht="20.4" spans="1:2">
      <c r="A13" s="408"/>
      <c r="B13" s="414" t="s">
        <v>11</v>
      </c>
    </row>
    <row r="14" customFormat="1" ht="31.2" spans="1:2">
      <c r="A14" s="410">
        <v>1</v>
      </c>
      <c r="B14" s="415" t="s">
        <v>12</v>
      </c>
    </row>
    <row r="15" customFormat="1" spans="1:2">
      <c r="A15" s="410">
        <v>2</v>
      </c>
      <c r="B15" s="411" t="s">
        <v>13</v>
      </c>
    </row>
    <row r="16" customFormat="1" spans="1:2">
      <c r="A16" s="410">
        <v>3</v>
      </c>
      <c r="B16" s="411" t="s">
        <v>14</v>
      </c>
    </row>
    <row r="17" customFormat="1" spans="1:2">
      <c r="A17" s="410"/>
      <c r="B17" s="411"/>
    </row>
    <row r="18" customFormat="1" ht="20.4" spans="1:2">
      <c r="A18" s="408"/>
      <c r="B18" s="414" t="s">
        <v>15</v>
      </c>
    </row>
    <row r="19" customFormat="1" ht="31.2" spans="1:2">
      <c r="A19" s="410">
        <v>1</v>
      </c>
      <c r="B19" s="415" t="s">
        <v>16</v>
      </c>
    </row>
    <row r="20" customFormat="1" spans="1:2">
      <c r="A20" s="410">
        <v>2</v>
      </c>
      <c r="B20" s="411" t="s">
        <v>17</v>
      </c>
    </row>
    <row r="21" customFormat="1" ht="31.2" spans="1:2">
      <c r="A21" s="410">
        <v>3</v>
      </c>
      <c r="B21" s="411" t="s">
        <v>18</v>
      </c>
    </row>
    <row r="22" customFormat="1" spans="1:2">
      <c r="A22" s="410"/>
      <c r="B22" s="411"/>
    </row>
    <row r="24" customFormat="1" spans="1:2">
      <c r="A24" s="416"/>
      <c r="B24" s="41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20" zoomScaleNormal="120" workbookViewId="0">
      <selection activeCell="A10" sqref="A10:E10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262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287</v>
      </c>
      <c r="H2" s="6"/>
      <c r="I2" s="6" t="s">
        <v>288</v>
      </c>
      <c r="J2" s="6"/>
      <c r="K2" s="8" t="s">
        <v>289</v>
      </c>
      <c r="L2" s="56" t="s">
        <v>290</v>
      </c>
      <c r="M2" s="25" t="s">
        <v>291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292</v>
      </c>
      <c r="H3" s="6" t="s">
        <v>293</v>
      </c>
      <c r="I3" s="6" t="s">
        <v>292</v>
      </c>
      <c r="J3" s="6" t="s">
        <v>293</v>
      </c>
      <c r="K3" s="10"/>
      <c r="L3" s="57"/>
      <c r="M3" s="26"/>
    </row>
    <row r="4" s="53" customFormat="1" ht="18" customHeight="1" spans="1:13">
      <c r="A4" s="11">
        <v>1</v>
      </c>
      <c r="B4" s="11" t="s">
        <v>280</v>
      </c>
      <c r="C4" s="30" t="s">
        <v>294</v>
      </c>
      <c r="D4" s="31" t="s">
        <v>279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3" customFormat="1" ht="18" customHeight="1" spans="1:13">
      <c r="A5" s="11">
        <v>2</v>
      </c>
      <c r="B5" s="11" t="s">
        <v>280</v>
      </c>
      <c r="C5" s="30" t="s">
        <v>295</v>
      </c>
      <c r="D5" s="31" t="s">
        <v>279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3" customFormat="1" ht="18" customHeight="1" spans="1:13">
      <c r="A6" s="11">
        <v>3</v>
      </c>
      <c r="B6" s="11" t="s">
        <v>280</v>
      </c>
      <c r="C6" s="30" t="s">
        <v>296</v>
      </c>
      <c r="D6" s="31" t="s">
        <v>279</v>
      </c>
      <c r="E6" s="12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3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54" customFormat="1" ht="14.25" customHeight="1" spans="1:1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="1" customFormat="1" ht="14.25" customHeight="1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="4" customFormat="1" ht="29.25" customHeight="1" spans="1:13">
      <c r="A10" s="19" t="s">
        <v>283</v>
      </c>
      <c r="B10" s="20"/>
      <c r="C10" s="20"/>
      <c r="D10" s="20"/>
      <c r="E10" s="21"/>
      <c r="F10" s="22"/>
      <c r="G10" s="33"/>
      <c r="H10" s="19" t="s">
        <v>284</v>
      </c>
      <c r="I10" s="20"/>
      <c r="J10" s="20"/>
      <c r="K10" s="21"/>
      <c r="L10" s="58"/>
      <c r="M10" s="28"/>
    </row>
    <row r="11" s="1" customFormat="1" ht="105" customHeight="1" spans="1:13">
      <c r="A11" s="55" t="s">
        <v>297</v>
      </c>
      <c r="B11" s="5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view="pageBreakPreview" zoomScale="110" zoomScaleNormal="100" workbookViewId="0">
      <selection activeCell="F4" sqref="F4:F6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299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42" t="s">
        <v>300</v>
      </c>
      <c r="H2" s="43"/>
      <c r="I2" s="49"/>
      <c r="J2" s="42" t="s">
        <v>301</v>
      </c>
      <c r="K2" s="43"/>
      <c r="L2" s="49"/>
      <c r="M2" s="42" t="s">
        <v>302</v>
      </c>
      <c r="N2" s="43"/>
      <c r="O2" s="49"/>
      <c r="P2" s="42" t="s">
        <v>303</v>
      </c>
      <c r="Q2" s="43"/>
      <c r="R2" s="49"/>
      <c r="S2" s="43" t="s">
        <v>304</v>
      </c>
      <c r="T2" s="43"/>
      <c r="U2" s="49"/>
      <c r="V2" s="36" t="s">
        <v>305</v>
      </c>
      <c r="W2" s="36" t="s">
        <v>276</v>
      </c>
    </row>
    <row r="3" s="2" customFormat="1" ht="18" customHeight="1" spans="1:23">
      <c r="A3" s="44"/>
      <c r="B3" s="44"/>
      <c r="C3" s="44"/>
      <c r="D3" s="44"/>
      <c r="E3" s="44"/>
      <c r="F3" s="44"/>
      <c r="G3" s="6" t="s">
        <v>306</v>
      </c>
      <c r="H3" s="6" t="s">
        <v>52</v>
      </c>
      <c r="I3" s="6" t="s">
        <v>267</v>
      </c>
      <c r="J3" s="6" t="s">
        <v>306</v>
      </c>
      <c r="K3" s="6" t="s">
        <v>52</v>
      </c>
      <c r="L3" s="6" t="s">
        <v>267</v>
      </c>
      <c r="M3" s="6" t="s">
        <v>306</v>
      </c>
      <c r="N3" s="6" t="s">
        <v>52</v>
      </c>
      <c r="O3" s="6" t="s">
        <v>267</v>
      </c>
      <c r="P3" s="6" t="s">
        <v>306</v>
      </c>
      <c r="Q3" s="6" t="s">
        <v>52</v>
      </c>
      <c r="R3" s="6" t="s">
        <v>267</v>
      </c>
      <c r="S3" s="6" t="s">
        <v>306</v>
      </c>
      <c r="T3" s="6" t="s">
        <v>52</v>
      </c>
      <c r="U3" s="6" t="s">
        <v>267</v>
      </c>
      <c r="V3" s="51"/>
      <c r="W3" s="51"/>
    </row>
    <row r="4" s="1" customFormat="1" ht="18" customHeight="1" spans="1:23">
      <c r="A4" s="18"/>
      <c r="B4" s="11" t="s">
        <v>280</v>
      </c>
      <c r="C4" s="30" t="s">
        <v>294</v>
      </c>
      <c r="D4" s="31" t="s">
        <v>279</v>
      </c>
      <c r="E4" s="12" t="s">
        <v>101</v>
      </c>
      <c r="F4" s="13" t="s">
        <v>47</v>
      </c>
      <c r="G4" s="31" t="s">
        <v>307</v>
      </c>
      <c r="H4" s="45" t="s">
        <v>308</v>
      </c>
      <c r="I4" s="12" t="s">
        <v>309</v>
      </c>
      <c r="J4" s="50" t="s">
        <v>310</v>
      </c>
      <c r="K4" s="41" t="s">
        <v>311</v>
      </c>
      <c r="L4" s="41" t="s">
        <v>280</v>
      </c>
      <c r="M4" s="50" t="s">
        <v>312</v>
      </c>
      <c r="N4" s="41" t="s">
        <v>313</v>
      </c>
      <c r="O4" s="41" t="s">
        <v>314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8"/>
      <c r="B5" s="11" t="s">
        <v>280</v>
      </c>
      <c r="C5" s="30" t="s">
        <v>295</v>
      </c>
      <c r="D5" s="31" t="s">
        <v>279</v>
      </c>
      <c r="E5" s="12" t="s">
        <v>102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8"/>
      <c r="B6" s="11" t="s">
        <v>280</v>
      </c>
      <c r="C6" s="30" t="s">
        <v>315</v>
      </c>
      <c r="D6" s="31" t="s">
        <v>279</v>
      </c>
      <c r="E6" s="12" t="s">
        <v>103</v>
      </c>
      <c r="F6" s="13" t="s">
        <v>47</v>
      </c>
      <c r="G6" s="31" t="s">
        <v>307</v>
      </c>
      <c r="H6" s="45" t="s">
        <v>308</v>
      </c>
      <c r="I6" s="12" t="s">
        <v>309</v>
      </c>
      <c r="J6" s="50" t="s">
        <v>310</v>
      </c>
      <c r="K6" s="41" t="s">
        <v>311</v>
      </c>
      <c r="L6" s="41" t="s">
        <v>280</v>
      </c>
      <c r="M6" s="50" t="s">
        <v>312</v>
      </c>
      <c r="N6" s="41" t="s">
        <v>313</v>
      </c>
      <c r="O6" s="41" t="s">
        <v>314</v>
      </c>
      <c r="P6" s="18"/>
      <c r="Q6" s="18"/>
      <c r="R6" s="18"/>
      <c r="S6" s="18"/>
      <c r="T6" s="18"/>
      <c r="U6" s="18"/>
      <c r="V6" s="41" t="s">
        <v>79</v>
      </c>
      <c r="W6" s="18"/>
    </row>
    <row r="7" s="1" customFormat="1" ht="14.25" customHeight="1" spans="1:23">
      <c r="A7" s="46"/>
      <c r="B7" s="47"/>
      <c r="C7" s="47"/>
      <c r="D7" s="47"/>
      <c r="E7" s="48"/>
      <c r="F7" s="46"/>
      <c r="G7" s="13"/>
      <c r="H7" s="47"/>
      <c r="I7" s="47"/>
      <c r="J7" s="46"/>
      <c r="K7" s="47"/>
      <c r="L7" s="47"/>
      <c r="M7" s="47"/>
      <c r="N7" s="47"/>
      <c r="O7" s="47"/>
      <c r="P7" s="47"/>
      <c r="Q7" s="47"/>
      <c r="R7" s="47"/>
      <c r="S7" s="47"/>
      <c r="T7" s="47"/>
      <c r="U7" s="52"/>
      <c r="V7" s="41"/>
      <c r="W7" s="52"/>
    </row>
    <row r="8" s="4" customFormat="1" ht="29.25" customHeight="1" spans="1:23">
      <c r="A8" s="19" t="s">
        <v>283</v>
      </c>
      <c r="B8" s="20"/>
      <c r="C8" s="20"/>
      <c r="D8" s="20"/>
      <c r="E8" s="21"/>
      <c r="F8" s="22"/>
      <c r="G8" s="33"/>
      <c r="H8" s="40"/>
      <c r="I8" s="40"/>
      <c r="J8" s="19" t="s">
        <v>284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8"/>
    </row>
    <row r="9" s="1" customFormat="1" ht="72.95" customHeight="1" spans="1:23">
      <c r="A9" s="23" t="s">
        <v>316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</sheetData>
  <mergeCells count="18">
    <mergeCell ref="A1:W1"/>
    <mergeCell ref="G2:I2"/>
    <mergeCell ref="J2:L2"/>
    <mergeCell ref="M2:O2"/>
    <mergeCell ref="P2:R2"/>
    <mergeCell ref="S2:U2"/>
    <mergeCell ref="A8:E8"/>
    <mergeCell ref="F8:G8"/>
    <mergeCell ref="J8:U8"/>
    <mergeCell ref="A9:W9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zoomScale="125" zoomScaleNormal="125" workbookViewId="0">
      <selection activeCell="F3" sqref="F3:F5"/>
    </sheetView>
  </sheetViews>
  <sheetFormatPr defaultColWidth="8.1" defaultRowHeight="14.4" outlineLevelRow="6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318</v>
      </c>
      <c r="B2" s="36" t="s">
        <v>263</v>
      </c>
      <c r="C2" s="36" t="s">
        <v>264</v>
      </c>
      <c r="D2" s="36" t="s">
        <v>265</v>
      </c>
      <c r="E2" s="35" t="s">
        <v>266</v>
      </c>
      <c r="F2" s="36" t="s">
        <v>267</v>
      </c>
      <c r="G2" s="35" t="s">
        <v>319</v>
      </c>
      <c r="H2" s="35" t="s">
        <v>320</v>
      </c>
      <c r="I2" s="35" t="s">
        <v>321</v>
      </c>
      <c r="J2" s="35" t="s">
        <v>320</v>
      </c>
      <c r="K2" s="35" t="s">
        <v>322</v>
      </c>
      <c r="L2" s="35" t="s">
        <v>320</v>
      </c>
      <c r="M2" s="36" t="s">
        <v>305</v>
      </c>
      <c r="N2" s="36" t="s">
        <v>276</v>
      </c>
    </row>
    <row r="3" s="1" customFormat="1" ht="14.25" customHeight="1" spans="1:15">
      <c r="A3" s="37">
        <v>45503</v>
      </c>
      <c r="B3" s="30" t="s">
        <v>315</v>
      </c>
      <c r="C3" s="31" t="s">
        <v>279</v>
      </c>
      <c r="D3" s="12" t="s">
        <v>101</v>
      </c>
      <c r="E3" s="13" t="s">
        <v>47</v>
      </c>
      <c r="F3" s="11" t="s">
        <v>280</v>
      </c>
      <c r="G3" s="38">
        <v>0.333333333333333</v>
      </c>
      <c r="H3" s="39" t="s">
        <v>323</v>
      </c>
      <c r="I3" s="38">
        <v>0.583333333333333</v>
      </c>
      <c r="J3" s="39" t="s">
        <v>323</v>
      </c>
      <c r="K3" s="18"/>
      <c r="L3" s="41"/>
      <c r="M3" s="41"/>
      <c r="N3" s="41" t="s">
        <v>324</v>
      </c>
      <c r="O3" s="41"/>
    </row>
    <row r="4" s="1" customFormat="1" ht="14.25" customHeight="1" spans="1:15">
      <c r="A4" s="37">
        <v>45503</v>
      </c>
      <c r="B4" s="30" t="s">
        <v>325</v>
      </c>
      <c r="C4" s="31" t="s">
        <v>279</v>
      </c>
      <c r="D4" s="12" t="s">
        <v>102</v>
      </c>
      <c r="E4" s="13" t="s">
        <v>47</v>
      </c>
      <c r="F4" s="11" t="s">
        <v>280</v>
      </c>
      <c r="G4" s="38">
        <v>0.375</v>
      </c>
      <c r="H4" s="39" t="s">
        <v>323</v>
      </c>
      <c r="I4" s="38">
        <v>0.604166666666667</v>
      </c>
      <c r="J4" s="39" t="s">
        <v>323</v>
      </c>
      <c r="K4" s="18"/>
      <c r="L4" s="35"/>
      <c r="M4" s="35"/>
      <c r="N4" s="36" t="s">
        <v>326</v>
      </c>
      <c r="O4" s="36"/>
    </row>
    <row r="5" s="1" customFormat="1" ht="14.25" customHeight="1" spans="1:15">
      <c r="A5" s="37">
        <v>45503</v>
      </c>
      <c r="B5" s="30" t="s">
        <v>294</v>
      </c>
      <c r="C5" s="31" t="s">
        <v>279</v>
      </c>
      <c r="D5" s="12" t="s">
        <v>103</v>
      </c>
      <c r="E5" s="13" t="s">
        <v>47</v>
      </c>
      <c r="F5" s="11" t="s">
        <v>280</v>
      </c>
      <c r="G5" s="38">
        <v>0.395833333333333</v>
      </c>
      <c r="H5" s="39" t="s">
        <v>323</v>
      </c>
      <c r="I5" s="38">
        <v>0.625</v>
      </c>
      <c r="J5" s="39" t="s">
        <v>323</v>
      </c>
      <c r="K5" s="18"/>
      <c r="L5" s="41"/>
      <c r="M5" s="41"/>
      <c r="N5" s="41" t="s">
        <v>327</v>
      </c>
      <c r="O5" s="41"/>
    </row>
    <row r="6" s="4" customFormat="1" ht="29.25" customHeight="1" spans="1:14">
      <c r="A6" s="19" t="s">
        <v>328</v>
      </c>
      <c r="B6" s="20"/>
      <c r="C6" s="20"/>
      <c r="D6" s="21"/>
      <c r="E6" s="22"/>
      <c r="F6" s="40"/>
      <c r="G6" s="33"/>
      <c r="H6" s="40"/>
      <c r="I6" s="19" t="s">
        <v>284</v>
      </c>
      <c r="J6" s="20"/>
      <c r="K6" s="20"/>
      <c r="L6" s="20"/>
      <c r="M6" s="20"/>
      <c r="N6" s="28"/>
    </row>
    <row r="7" s="1" customFormat="1" ht="72.95" customHeight="1" spans="1:14">
      <c r="A7" s="23" t="s">
        <v>329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</sheetData>
  <mergeCells count="5">
    <mergeCell ref="A1:N1"/>
    <mergeCell ref="A6:D6"/>
    <mergeCell ref="E6:G6"/>
    <mergeCell ref="I6:K6"/>
    <mergeCell ref="A7:N7"/>
  </mergeCells>
  <dataValidations count="1">
    <dataValidation type="list" allowBlank="1" showInputMessage="1" showErrorMessage="1" sqref="N1 O3 O5 N6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zoomScale="125" zoomScaleNormal="125" workbookViewId="0">
      <selection activeCell="A8" sqref="A8:L8"/>
    </sheetView>
  </sheetViews>
  <sheetFormatPr defaultColWidth="8.1" defaultRowHeight="14.4" outlineLevelRow="7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299</v>
      </c>
      <c r="B2" s="7" t="s">
        <v>267</v>
      </c>
      <c r="C2" s="7" t="s">
        <v>263</v>
      </c>
      <c r="D2" s="7" t="s">
        <v>264</v>
      </c>
      <c r="E2" s="7" t="s">
        <v>265</v>
      </c>
      <c r="F2" s="7" t="s">
        <v>266</v>
      </c>
      <c r="G2" s="6" t="s">
        <v>331</v>
      </c>
      <c r="H2" s="6" t="s">
        <v>332</v>
      </c>
      <c r="I2" s="6" t="s">
        <v>333</v>
      </c>
      <c r="J2" s="6" t="s">
        <v>334</v>
      </c>
      <c r="K2" s="7" t="s">
        <v>305</v>
      </c>
      <c r="L2" s="7" t="s">
        <v>276</v>
      </c>
    </row>
    <row r="3" s="2" customFormat="1" ht="15.95" customHeight="1" spans="1:12">
      <c r="A3" s="29" t="s">
        <v>335</v>
      </c>
      <c r="B3" s="11" t="s">
        <v>280</v>
      </c>
      <c r="C3" s="30" t="s">
        <v>294</v>
      </c>
      <c r="D3" s="31" t="s">
        <v>279</v>
      </c>
      <c r="E3" s="12" t="s">
        <v>101</v>
      </c>
      <c r="F3" s="13" t="s">
        <v>47</v>
      </c>
      <c r="G3" s="32" t="s">
        <v>336</v>
      </c>
      <c r="H3" s="32" t="s">
        <v>337</v>
      </c>
      <c r="I3" s="32" t="s">
        <v>338</v>
      </c>
      <c r="J3" s="34" t="s">
        <v>339</v>
      </c>
      <c r="K3" s="34" t="s">
        <v>326</v>
      </c>
      <c r="L3" s="34"/>
    </row>
    <row r="4" s="2" customFormat="1" ht="15.95" customHeight="1" spans="1:12">
      <c r="A4" s="29" t="s">
        <v>340</v>
      </c>
      <c r="B4" s="11" t="s">
        <v>280</v>
      </c>
      <c r="C4" s="30" t="s">
        <v>296</v>
      </c>
      <c r="D4" s="31" t="s">
        <v>279</v>
      </c>
      <c r="E4" s="12" t="s">
        <v>102</v>
      </c>
      <c r="F4" s="13" t="s">
        <v>47</v>
      </c>
      <c r="G4" s="32" t="s">
        <v>336</v>
      </c>
      <c r="H4" s="32" t="s">
        <v>337</v>
      </c>
      <c r="I4" s="32" t="s">
        <v>338</v>
      </c>
      <c r="J4" s="34" t="s">
        <v>339</v>
      </c>
      <c r="K4" s="34" t="s">
        <v>326</v>
      </c>
      <c r="L4" s="34"/>
    </row>
    <row r="5" s="2" customFormat="1" ht="15.95" customHeight="1" spans="1:12">
      <c r="A5" s="29" t="s">
        <v>335</v>
      </c>
      <c r="B5" s="11" t="s">
        <v>280</v>
      </c>
      <c r="C5" s="30" t="s">
        <v>341</v>
      </c>
      <c r="D5" s="31" t="s">
        <v>279</v>
      </c>
      <c r="E5" s="12" t="s">
        <v>103</v>
      </c>
      <c r="F5" s="13" t="s">
        <v>47</v>
      </c>
      <c r="G5" s="32" t="s">
        <v>336</v>
      </c>
      <c r="H5" s="32" t="s">
        <v>337</v>
      </c>
      <c r="I5" s="32" t="s">
        <v>338</v>
      </c>
      <c r="J5" s="34" t="s">
        <v>339</v>
      </c>
      <c r="K5" s="34" t="s">
        <v>326</v>
      </c>
      <c r="L5" s="34"/>
    </row>
    <row r="6" s="2" customFormat="1" ht="15.95" customHeight="1" spans="1:12">
      <c r="A6" s="29"/>
      <c r="B6" s="11"/>
      <c r="C6" s="30"/>
      <c r="D6" s="31"/>
      <c r="E6" s="12"/>
      <c r="F6" s="13"/>
      <c r="G6" s="32"/>
      <c r="H6" s="32"/>
      <c r="I6" s="32"/>
      <c r="J6" s="34"/>
      <c r="K6" s="34"/>
      <c r="L6" s="29"/>
    </row>
    <row r="7" s="4" customFormat="1" ht="29.25" customHeight="1" spans="1:12">
      <c r="A7" s="19" t="s">
        <v>283</v>
      </c>
      <c r="B7" s="20"/>
      <c r="C7" s="20"/>
      <c r="D7" s="20"/>
      <c r="E7" s="21"/>
      <c r="F7" s="22"/>
      <c r="G7" s="33"/>
      <c r="H7" s="19" t="s">
        <v>284</v>
      </c>
      <c r="I7" s="20"/>
      <c r="J7" s="20"/>
      <c r="K7" s="20"/>
      <c r="L7" s="28"/>
    </row>
    <row r="8" s="1" customFormat="1" ht="72.95" customHeight="1" spans="1:12">
      <c r="A8" s="23" t="s">
        <v>342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="125" zoomScaleNormal="125" topLeftCell="A2" workbookViewId="0">
      <selection activeCell="C12" sqref="C12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262</v>
      </c>
      <c r="B2" s="7" t="s">
        <v>267</v>
      </c>
      <c r="C2" s="7" t="s">
        <v>306</v>
      </c>
      <c r="D2" s="7" t="s">
        <v>265</v>
      </c>
      <c r="E2" s="7" t="s">
        <v>266</v>
      </c>
      <c r="F2" s="6" t="s">
        <v>344</v>
      </c>
      <c r="G2" s="6" t="s">
        <v>288</v>
      </c>
      <c r="H2" s="8" t="s">
        <v>289</v>
      </c>
      <c r="I2" s="25" t="s">
        <v>291</v>
      </c>
    </row>
    <row r="3" s="2" customFormat="1" ht="18" customHeight="1" spans="1:9">
      <c r="A3" s="6"/>
      <c r="B3" s="9"/>
      <c r="C3" s="9"/>
      <c r="D3" s="9"/>
      <c r="E3" s="9"/>
      <c r="F3" s="6" t="s">
        <v>345</v>
      </c>
      <c r="G3" s="6" t="s">
        <v>292</v>
      </c>
      <c r="H3" s="10"/>
      <c r="I3" s="26"/>
    </row>
    <row r="4" s="3" customFormat="1" ht="18" customHeight="1" spans="1:9">
      <c r="A4" s="11">
        <v>1</v>
      </c>
      <c r="B4" s="11" t="s">
        <v>346</v>
      </c>
      <c r="C4" s="12" t="s">
        <v>347</v>
      </c>
      <c r="D4" s="12" t="s">
        <v>348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346</v>
      </c>
      <c r="C5" s="12" t="s">
        <v>347</v>
      </c>
      <c r="D5" s="12" t="s">
        <v>101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346</v>
      </c>
      <c r="C6" s="16" t="s">
        <v>349</v>
      </c>
      <c r="D6" s="12" t="s">
        <v>101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/>
      <c r="B7" s="11"/>
      <c r="C7" s="16"/>
      <c r="D7" s="17"/>
      <c r="E7" s="13"/>
      <c r="F7" s="14"/>
      <c r="G7" s="14"/>
      <c r="H7" s="15"/>
      <c r="I7" s="27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1" customFormat="1" ht="18" customHeight="1" spans="1:9">
      <c r="A9" s="18"/>
      <c r="B9" s="18"/>
      <c r="C9" s="18"/>
      <c r="D9" s="18"/>
      <c r="E9" s="18"/>
      <c r="F9" s="18"/>
      <c r="G9" s="18"/>
      <c r="H9" s="18"/>
      <c r="I9" s="18"/>
    </row>
    <row r="10" s="4" customFormat="1" ht="29.25" customHeight="1" spans="1:9">
      <c r="A10" s="19" t="s">
        <v>328</v>
      </c>
      <c r="B10" s="20"/>
      <c r="C10" s="20"/>
      <c r="D10" s="21"/>
      <c r="E10" s="22"/>
      <c r="F10" s="19" t="s">
        <v>284</v>
      </c>
      <c r="G10" s="20"/>
      <c r="H10" s="21"/>
      <c r="I10" s="28"/>
    </row>
    <row r="11" s="1" customFormat="1" ht="51.95" customHeight="1" spans="1:9">
      <c r="A11" s="23" t="s">
        <v>350</v>
      </c>
      <c r="B11" s="23"/>
      <c r="C11" s="24"/>
      <c r="D11" s="24"/>
      <c r="E11" s="24"/>
      <c r="F11" s="24"/>
      <c r="G11" s="24"/>
      <c r="H11" s="24"/>
      <c r="I11" s="24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84" t="s">
        <v>19</v>
      </c>
      <c r="C2" s="385"/>
      <c r="D2" s="385"/>
      <c r="E2" s="385"/>
      <c r="F2" s="385"/>
      <c r="G2" s="385"/>
      <c r="H2" s="385"/>
      <c r="I2" s="400"/>
    </row>
    <row r="3" ht="28" customHeight="1" spans="2:9">
      <c r="B3" s="386"/>
      <c r="C3" s="387"/>
      <c r="D3" s="388" t="s">
        <v>20</v>
      </c>
      <c r="E3" s="389"/>
      <c r="F3" s="390" t="s">
        <v>21</v>
      </c>
      <c r="G3" s="391"/>
      <c r="H3" s="388" t="s">
        <v>22</v>
      </c>
      <c r="I3" s="401"/>
    </row>
    <row r="4" ht="28" customHeight="1" spans="2:9">
      <c r="B4" s="386" t="s">
        <v>23</v>
      </c>
      <c r="C4" s="387" t="s">
        <v>24</v>
      </c>
      <c r="D4" s="387" t="s">
        <v>25</v>
      </c>
      <c r="E4" s="387" t="s">
        <v>26</v>
      </c>
      <c r="F4" s="392" t="s">
        <v>25</v>
      </c>
      <c r="G4" s="392" t="s">
        <v>26</v>
      </c>
      <c r="H4" s="387" t="s">
        <v>25</v>
      </c>
      <c r="I4" s="402" t="s">
        <v>26</v>
      </c>
    </row>
    <row r="5" ht="28" customHeight="1" spans="2:9">
      <c r="B5" s="393" t="s">
        <v>27</v>
      </c>
      <c r="C5" s="394">
        <v>13</v>
      </c>
      <c r="D5" s="394">
        <v>0</v>
      </c>
      <c r="E5" s="394">
        <v>1</v>
      </c>
      <c r="F5" s="395">
        <v>0</v>
      </c>
      <c r="G5" s="395">
        <v>1</v>
      </c>
      <c r="H5" s="394">
        <v>1</v>
      </c>
      <c r="I5" s="403">
        <v>2</v>
      </c>
    </row>
    <row r="6" ht="28" customHeight="1" spans="2:9">
      <c r="B6" s="393" t="s">
        <v>28</v>
      </c>
      <c r="C6" s="394">
        <v>20</v>
      </c>
      <c r="D6" s="394">
        <v>0</v>
      </c>
      <c r="E6" s="394">
        <v>1</v>
      </c>
      <c r="F6" s="395">
        <v>1</v>
      </c>
      <c r="G6" s="395">
        <v>2</v>
      </c>
      <c r="H6" s="394">
        <v>2</v>
      </c>
      <c r="I6" s="403">
        <v>3</v>
      </c>
    </row>
    <row r="7" ht="28" customHeight="1" spans="2:9">
      <c r="B7" s="393" t="s">
        <v>29</v>
      </c>
      <c r="C7" s="394">
        <v>32</v>
      </c>
      <c r="D7" s="394">
        <v>0</v>
      </c>
      <c r="E7" s="394">
        <v>1</v>
      </c>
      <c r="F7" s="395">
        <v>2</v>
      </c>
      <c r="G7" s="395">
        <v>3</v>
      </c>
      <c r="H7" s="394">
        <v>3</v>
      </c>
      <c r="I7" s="403">
        <v>4</v>
      </c>
    </row>
    <row r="8" ht="28" customHeight="1" spans="2:9">
      <c r="B8" s="393" t="s">
        <v>30</v>
      </c>
      <c r="C8" s="394">
        <v>50</v>
      </c>
      <c r="D8" s="394">
        <v>1</v>
      </c>
      <c r="E8" s="394">
        <v>2</v>
      </c>
      <c r="F8" s="395">
        <v>3</v>
      </c>
      <c r="G8" s="395">
        <v>4</v>
      </c>
      <c r="H8" s="394">
        <v>5</v>
      </c>
      <c r="I8" s="403">
        <v>6</v>
      </c>
    </row>
    <row r="9" ht="28" customHeight="1" spans="2:9">
      <c r="B9" s="393" t="s">
        <v>31</v>
      </c>
      <c r="C9" s="394">
        <v>80</v>
      </c>
      <c r="D9" s="394">
        <v>2</v>
      </c>
      <c r="E9" s="394">
        <v>3</v>
      </c>
      <c r="F9" s="395">
        <v>5</v>
      </c>
      <c r="G9" s="395">
        <v>6</v>
      </c>
      <c r="H9" s="394">
        <v>7</v>
      </c>
      <c r="I9" s="403">
        <v>8</v>
      </c>
    </row>
    <row r="10" ht="28" customHeight="1" spans="2:9">
      <c r="B10" s="393" t="s">
        <v>32</v>
      </c>
      <c r="C10" s="394">
        <v>125</v>
      </c>
      <c r="D10" s="394">
        <v>3</v>
      </c>
      <c r="E10" s="394">
        <v>4</v>
      </c>
      <c r="F10" s="395">
        <v>7</v>
      </c>
      <c r="G10" s="395">
        <v>8</v>
      </c>
      <c r="H10" s="394">
        <v>10</v>
      </c>
      <c r="I10" s="403">
        <v>11</v>
      </c>
    </row>
    <row r="11" ht="28" customHeight="1" spans="2:9">
      <c r="B11" s="393" t="s">
        <v>33</v>
      </c>
      <c r="C11" s="394">
        <v>200</v>
      </c>
      <c r="D11" s="394">
        <v>5</v>
      </c>
      <c r="E11" s="394">
        <v>6</v>
      </c>
      <c r="F11" s="395">
        <v>10</v>
      </c>
      <c r="G11" s="395">
        <v>11</v>
      </c>
      <c r="H11" s="394">
        <v>14</v>
      </c>
      <c r="I11" s="403">
        <v>15</v>
      </c>
    </row>
    <row r="12" ht="28" customHeight="1" spans="2:9">
      <c r="B12" s="396" t="s">
        <v>34</v>
      </c>
      <c r="C12" s="397">
        <v>315</v>
      </c>
      <c r="D12" s="397">
        <v>7</v>
      </c>
      <c r="E12" s="397">
        <v>8</v>
      </c>
      <c r="F12" s="398">
        <v>14</v>
      </c>
      <c r="G12" s="398">
        <v>15</v>
      </c>
      <c r="H12" s="397">
        <v>21</v>
      </c>
      <c r="I12" s="404">
        <v>22</v>
      </c>
    </row>
    <row r="14" spans="2:4">
      <c r="B14" s="399" t="s">
        <v>35</v>
      </c>
      <c r="C14" s="399"/>
      <c r="D14" s="3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83" customWidth="1"/>
    <col min="2" max="9" width="10.3333333333333" style="183"/>
    <col min="10" max="10" width="8.83333333333333" style="183" customWidth="1"/>
    <col min="11" max="11" width="12" style="183" customWidth="1"/>
    <col min="12" max="16384" width="10.3333333333333" style="183"/>
  </cols>
  <sheetData>
    <row r="1" ht="21.15" spans="1:11">
      <c r="A1" s="302" t="s">
        <v>36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6.35" spans="1:11">
      <c r="A2" s="185" t="s">
        <v>37</v>
      </c>
      <c r="B2" s="186" t="s">
        <v>38</v>
      </c>
      <c r="C2" s="186"/>
      <c r="D2" s="187" t="s">
        <v>39</v>
      </c>
      <c r="E2" s="187"/>
      <c r="F2" s="186" t="s">
        <v>40</v>
      </c>
      <c r="G2" s="186"/>
      <c r="H2" s="188" t="s">
        <v>41</v>
      </c>
      <c r="I2" s="275" t="s">
        <v>42</v>
      </c>
      <c r="J2" s="275"/>
      <c r="K2" s="276"/>
    </row>
    <row r="3" ht="15.6" spans="1:11">
      <c r="A3" s="189" t="s">
        <v>43</v>
      </c>
      <c r="B3" s="190"/>
      <c r="C3" s="191"/>
      <c r="D3" s="192" t="s">
        <v>44</v>
      </c>
      <c r="E3" s="193"/>
      <c r="F3" s="193"/>
      <c r="G3" s="194"/>
      <c r="H3" s="192" t="s">
        <v>45</v>
      </c>
      <c r="I3" s="193"/>
      <c r="J3" s="193"/>
      <c r="K3" s="194"/>
    </row>
    <row r="4" spans="1:11">
      <c r="A4" s="203" t="s">
        <v>46</v>
      </c>
      <c r="B4" s="207" t="s">
        <v>47</v>
      </c>
      <c r="C4" s="208"/>
      <c r="D4" s="203" t="s">
        <v>48</v>
      </c>
      <c r="E4" s="204"/>
      <c r="F4" s="303">
        <v>45519</v>
      </c>
      <c r="G4" s="304"/>
      <c r="H4" s="203" t="s">
        <v>49</v>
      </c>
      <c r="I4" s="204"/>
      <c r="J4" s="207" t="s">
        <v>50</v>
      </c>
      <c r="K4" s="208" t="s">
        <v>51</v>
      </c>
    </row>
    <row r="5" ht="15.6" spans="1:11">
      <c r="A5" s="201" t="s">
        <v>52</v>
      </c>
      <c r="B5" s="202" t="s">
        <v>53</v>
      </c>
      <c r="C5" s="202"/>
      <c r="D5" s="203" t="s">
        <v>54</v>
      </c>
      <c r="E5" s="204"/>
      <c r="F5" s="303">
        <v>45492</v>
      </c>
      <c r="G5" s="304"/>
      <c r="H5" s="203" t="s">
        <v>55</v>
      </c>
      <c r="I5" s="204"/>
      <c r="J5" s="207" t="s">
        <v>50</v>
      </c>
      <c r="K5" s="208" t="s">
        <v>51</v>
      </c>
    </row>
    <row r="6" ht="15.6" spans="1:11">
      <c r="A6" s="203" t="s">
        <v>56</v>
      </c>
      <c r="B6" s="305">
        <v>3</v>
      </c>
      <c r="C6" s="306">
        <v>7</v>
      </c>
      <c r="D6" s="201" t="s">
        <v>57</v>
      </c>
      <c r="E6" s="307"/>
      <c r="F6" s="303">
        <v>45505</v>
      </c>
      <c r="G6" s="304"/>
      <c r="H6" s="203" t="s">
        <v>58</v>
      </c>
      <c r="I6" s="204"/>
      <c r="J6" s="207" t="s">
        <v>50</v>
      </c>
      <c r="K6" s="208" t="s">
        <v>51</v>
      </c>
    </row>
    <row r="7" spans="1:11">
      <c r="A7" s="203" t="s">
        <v>59</v>
      </c>
      <c r="B7" s="210">
        <v>11960</v>
      </c>
      <c r="C7" s="211"/>
      <c r="D7" s="201" t="s">
        <v>60</v>
      </c>
      <c r="E7" s="308"/>
      <c r="F7" s="303">
        <v>45509</v>
      </c>
      <c r="G7" s="304"/>
      <c r="H7" s="203" t="s">
        <v>61</v>
      </c>
      <c r="I7" s="204"/>
      <c r="J7" s="207" t="s">
        <v>50</v>
      </c>
      <c r="K7" s="208" t="s">
        <v>51</v>
      </c>
    </row>
    <row r="8" ht="28" customHeight="1" spans="1:11">
      <c r="A8" s="213" t="s">
        <v>62</v>
      </c>
      <c r="B8" s="214" t="s">
        <v>63</v>
      </c>
      <c r="C8" s="215"/>
      <c r="D8" s="216" t="s">
        <v>64</v>
      </c>
      <c r="E8" s="217"/>
      <c r="F8" s="309">
        <v>45553</v>
      </c>
      <c r="G8" s="310"/>
      <c r="H8" s="216" t="s">
        <v>65</v>
      </c>
      <c r="I8" s="217"/>
      <c r="J8" s="362" t="s">
        <v>50</v>
      </c>
      <c r="K8" s="363" t="s">
        <v>51</v>
      </c>
    </row>
    <row r="9" spans="1:11">
      <c r="A9" s="311" t="s">
        <v>66</v>
      </c>
      <c r="B9" s="312"/>
      <c r="C9" s="312"/>
      <c r="D9" s="312"/>
      <c r="E9" s="312"/>
      <c r="F9" s="312"/>
      <c r="G9" s="312"/>
      <c r="H9" s="312"/>
      <c r="I9" s="312"/>
      <c r="J9" s="312"/>
      <c r="K9" s="364"/>
    </row>
    <row r="10" ht="16.35" spans="1:11">
      <c r="A10" s="313" t="s">
        <v>67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65"/>
    </row>
    <row r="11" ht="15.6" spans="1:11">
      <c r="A11" s="315" t="s">
        <v>68</v>
      </c>
      <c r="B11" s="316" t="s">
        <v>69</v>
      </c>
      <c r="C11" s="317" t="s">
        <v>70</v>
      </c>
      <c r="D11" s="318"/>
      <c r="E11" s="319" t="s">
        <v>71</v>
      </c>
      <c r="F11" s="316" t="s">
        <v>69</v>
      </c>
      <c r="G11" s="317" t="s">
        <v>70</v>
      </c>
      <c r="H11" s="317" t="s">
        <v>72</v>
      </c>
      <c r="I11" s="319" t="s">
        <v>73</v>
      </c>
      <c r="J11" s="316" t="s">
        <v>69</v>
      </c>
      <c r="K11" s="366" t="s">
        <v>70</v>
      </c>
    </row>
    <row r="12" ht="15.6" spans="1:11">
      <c r="A12" s="226" t="s">
        <v>74</v>
      </c>
      <c r="B12" s="227" t="s">
        <v>69</v>
      </c>
      <c r="C12" s="228" t="s">
        <v>70</v>
      </c>
      <c r="D12" s="229"/>
      <c r="E12" s="230" t="s">
        <v>75</v>
      </c>
      <c r="F12" s="227" t="s">
        <v>69</v>
      </c>
      <c r="G12" s="228" t="s">
        <v>70</v>
      </c>
      <c r="H12" s="228" t="s">
        <v>72</v>
      </c>
      <c r="I12" s="230" t="s">
        <v>76</v>
      </c>
      <c r="J12" s="227" t="s">
        <v>69</v>
      </c>
      <c r="K12" s="277" t="s">
        <v>70</v>
      </c>
    </row>
    <row r="13" ht="15.6" spans="1:11">
      <c r="A13" s="226" t="s">
        <v>77</v>
      </c>
      <c r="B13" s="227" t="s">
        <v>69</v>
      </c>
      <c r="C13" s="228" t="s">
        <v>70</v>
      </c>
      <c r="D13" s="229"/>
      <c r="E13" s="230" t="s">
        <v>78</v>
      </c>
      <c r="F13" s="228" t="s">
        <v>79</v>
      </c>
      <c r="G13" s="228" t="s">
        <v>80</v>
      </c>
      <c r="H13" s="228" t="s">
        <v>72</v>
      </c>
      <c r="I13" s="230" t="s">
        <v>81</v>
      </c>
      <c r="J13" s="227" t="s">
        <v>69</v>
      </c>
      <c r="K13" s="277" t="s">
        <v>70</v>
      </c>
    </row>
    <row r="14" ht="16.35" spans="1:11">
      <c r="A14" s="231" t="s">
        <v>82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82"/>
    </row>
    <row r="15" ht="16.35" spans="1:11">
      <c r="A15" s="320" t="s">
        <v>83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67"/>
    </row>
    <row r="16" ht="15.6" spans="1:11">
      <c r="A16" s="322" t="s">
        <v>84</v>
      </c>
      <c r="B16" s="323" t="s">
        <v>79</v>
      </c>
      <c r="C16" s="323" t="s">
        <v>80</v>
      </c>
      <c r="D16" s="324"/>
      <c r="E16" s="325" t="s">
        <v>85</v>
      </c>
      <c r="F16" s="323" t="s">
        <v>79</v>
      </c>
      <c r="G16" s="323" t="s">
        <v>80</v>
      </c>
      <c r="H16" s="326"/>
      <c r="I16" s="325" t="s">
        <v>86</v>
      </c>
      <c r="J16" s="323" t="s">
        <v>79</v>
      </c>
      <c r="K16" s="368" t="s">
        <v>80</v>
      </c>
    </row>
    <row r="17" customHeight="1" spans="1:22">
      <c r="A17" s="252" t="s">
        <v>87</v>
      </c>
      <c r="B17" s="228" t="s">
        <v>79</v>
      </c>
      <c r="C17" s="228" t="s">
        <v>80</v>
      </c>
      <c r="D17" s="327"/>
      <c r="E17" s="253" t="s">
        <v>88</v>
      </c>
      <c r="F17" s="228" t="s">
        <v>79</v>
      </c>
      <c r="G17" s="228" t="s">
        <v>80</v>
      </c>
      <c r="H17" s="328"/>
      <c r="I17" s="253" t="s">
        <v>89</v>
      </c>
      <c r="J17" s="228" t="s">
        <v>79</v>
      </c>
      <c r="K17" s="277" t="s">
        <v>80</v>
      </c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</row>
    <row r="18" ht="18" customHeight="1" spans="1:11">
      <c r="A18" s="329" t="s">
        <v>90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70"/>
    </row>
    <row r="19" s="301" customFormat="1" ht="18" customHeight="1" spans="1:11">
      <c r="A19" s="320" t="s">
        <v>91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67"/>
    </row>
    <row r="20" customHeight="1" spans="1:11">
      <c r="A20" s="331" t="s">
        <v>92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71"/>
    </row>
    <row r="21" ht="21.75" customHeight="1" spans="1:11">
      <c r="A21" s="333" t="s">
        <v>93</v>
      </c>
      <c r="B21" s="253" t="s">
        <v>94</v>
      </c>
      <c r="C21" s="253" t="s">
        <v>95</v>
      </c>
      <c r="D21" s="253" t="s">
        <v>96</v>
      </c>
      <c r="E21" s="253" t="s">
        <v>97</v>
      </c>
      <c r="F21" s="253" t="s">
        <v>98</v>
      </c>
      <c r="G21" s="253" t="s">
        <v>99</v>
      </c>
      <c r="H21" s="253"/>
      <c r="I21" s="253"/>
      <c r="J21" s="253"/>
      <c r="K21" s="291" t="s">
        <v>100</v>
      </c>
    </row>
    <row r="22" customHeight="1" spans="1:11">
      <c r="A22" s="334" t="s">
        <v>101</v>
      </c>
      <c r="B22" s="335">
        <v>1</v>
      </c>
      <c r="C22" s="335">
        <v>1</v>
      </c>
      <c r="D22" s="335">
        <v>1</v>
      </c>
      <c r="E22" s="335">
        <v>1</v>
      </c>
      <c r="F22" s="335">
        <v>1</v>
      </c>
      <c r="G22" s="335">
        <v>1</v>
      </c>
      <c r="H22" s="335"/>
      <c r="I22" s="335"/>
      <c r="J22" s="335"/>
      <c r="K22" s="372"/>
    </row>
    <row r="23" customHeight="1" spans="1:11">
      <c r="A23" s="334" t="s">
        <v>102</v>
      </c>
      <c r="B23" s="335">
        <v>1</v>
      </c>
      <c r="C23" s="335">
        <v>1</v>
      </c>
      <c r="D23" s="335">
        <v>1</v>
      </c>
      <c r="E23" s="335">
        <v>1</v>
      </c>
      <c r="F23" s="335">
        <v>1</v>
      </c>
      <c r="G23" s="335">
        <v>1</v>
      </c>
      <c r="H23" s="335"/>
      <c r="I23" s="335"/>
      <c r="J23" s="335"/>
      <c r="K23" s="372"/>
    </row>
    <row r="24" customHeight="1" spans="1:11">
      <c r="A24" s="334" t="s">
        <v>103</v>
      </c>
      <c r="B24" s="335">
        <v>1</v>
      </c>
      <c r="C24" s="335">
        <v>1</v>
      </c>
      <c r="D24" s="335">
        <v>1</v>
      </c>
      <c r="E24" s="335">
        <v>1</v>
      </c>
      <c r="F24" s="335">
        <v>1</v>
      </c>
      <c r="G24" s="335">
        <v>1</v>
      </c>
      <c r="H24" s="335"/>
      <c r="I24" s="335"/>
      <c r="J24" s="335"/>
      <c r="K24" s="372"/>
    </row>
    <row r="25" customHeight="1" spans="1:11">
      <c r="A25" s="336"/>
      <c r="B25" s="335"/>
      <c r="C25" s="335"/>
      <c r="D25" s="335"/>
      <c r="E25" s="335"/>
      <c r="F25" s="335"/>
      <c r="G25" s="335"/>
      <c r="H25" s="335"/>
      <c r="I25" s="335"/>
      <c r="J25" s="335"/>
      <c r="K25" s="373"/>
    </row>
    <row r="26" customHeight="1" spans="1:11">
      <c r="A26" s="336"/>
      <c r="B26" s="335"/>
      <c r="C26" s="335"/>
      <c r="D26" s="335"/>
      <c r="E26" s="335"/>
      <c r="F26" s="335"/>
      <c r="G26" s="335"/>
      <c r="H26" s="335"/>
      <c r="I26" s="335"/>
      <c r="J26" s="335"/>
      <c r="K26" s="373"/>
    </row>
    <row r="27" customHeight="1" spans="1:11">
      <c r="A27" s="336"/>
      <c r="B27" s="335"/>
      <c r="C27" s="335"/>
      <c r="D27" s="335"/>
      <c r="E27" s="335"/>
      <c r="F27" s="335"/>
      <c r="G27" s="335"/>
      <c r="H27" s="335"/>
      <c r="I27" s="335"/>
      <c r="J27" s="335"/>
      <c r="K27" s="373"/>
    </row>
    <row r="28" ht="18" customHeight="1" spans="1:11">
      <c r="A28" s="337" t="s">
        <v>104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74"/>
    </row>
    <row r="29" ht="18.75" customHeight="1" spans="1:11">
      <c r="A29" s="339" t="s">
        <v>105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5"/>
    </row>
    <row r="30" ht="18.75" customHeight="1" spans="1:11">
      <c r="A30" s="341" t="s">
        <v>106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76"/>
    </row>
    <row r="31" ht="18" customHeight="1" spans="1:11">
      <c r="A31" s="343" t="s">
        <v>107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ht="18" customHeight="1" spans="1:11">
      <c r="A32" s="337" t="s">
        <v>108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74"/>
    </row>
    <row r="33" ht="15.6" spans="1:11">
      <c r="A33" s="344" t="s">
        <v>109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7"/>
    </row>
    <row r="34" ht="16.35" spans="1:11">
      <c r="A34" s="139" t="s">
        <v>110</v>
      </c>
      <c r="B34" s="140"/>
      <c r="C34" s="228" t="s">
        <v>50</v>
      </c>
      <c r="D34" s="228" t="s">
        <v>51</v>
      </c>
      <c r="E34" s="346" t="s">
        <v>111</v>
      </c>
      <c r="F34" s="347"/>
      <c r="G34" s="347"/>
      <c r="H34" s="347"/>
      <c r="I34" s="347"/>
      <c r="J34" s="347"/>
      <c r="K34" s="378"/>
    </row>
    <row r="35" ht="16.35" spans="1:11">
      <c r="A35" s="348" t="s">
        <v>112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ht="15.6" spans="1:11">
      <c r="A36" s="258" t="s">
        <v>113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93"/>
    </row>
    <row r="37" ht="15.6" spans="1:11">
      <c r="A37" s="258" t="s">
        <v>114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93"/>
    </row>
    <row r="38" ht="15.6" spans="1:11">
      <c r="A38" s="258" t="s">
        <v>115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93"/>
    </row>
    <row r="39" ht="15.6" spans="1:11">
      <c r="A39" s="258" t="s">
        <v>116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93"/>
    </row>
    <row r="40" ht="15.6" spans="1:11">
      <c r="A40" s="258" t="s">
        <v>117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93"/>
    </row>
    <row r="41" ht="15.6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3"/>
    </row>
    <row r="42" ht="15.6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3"/>
    </row>
    <row r="43" ht="16.35" spans="1:11">
      <c r="A43" s="255" t="s">
        <v>118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2"/>
    </row>
    <row r="44" ht="16.35" spans="1:11">
      <c r="A44" s="320" t="s">
        <v>119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67"/>
    </row>
    <row r="45" ht="15.6" spans="1:11">
      <c r="A45" s="322" t="s">
        <v>120</v>
      </c>
      <c r="B45" s="323" t="s">
        <v>79</v>
      </c>
      <c r="C45" s="323" t="s">
        <v>80</v>
      </c>
      <c r="D45" s="323" t="s">
        <v>72</v>
      </c>
      <c r="E45" s="325" t="s">
        <v>121</v>
      </c>
      <c r="F45" s="323" t="s">
        <v>79</v>
      </c>
      <c r="G45" s="323" t="s">
        <v>80</v>
      </c>
      <c r="H45" s="323" t="s">
        <v>72</v>
      </c>
      <c r="I45" s="325" t="s">
        <v>122</v>
      </c>
      <c r="J45" s="323" t="s">
        <v>79</v>
      </c>
      <c r="K45" s="368" t="s">
        <v>80</v>
      </c>
    </row>
    <row r="46" ht="15.6" spans="1:11">
      <c r="A46" s="252" t="s">
        <v>71</v>
      </c>
      <c r="B46" s="228" t="s">
        <v>79</v>
      </c>
      <c r="C46" s="228" t="s">
        <v>80</v>
      </c>
      <c r="D46" s="228" t="s">
        <v>72</v>
      </c>
      <c r="E46" s="253" t="s">
        <v>78</v>
      </c>
      <c r="F46" s="228" t="s">
        <v>79</v>
      </c>
      <c r="G46" s="228" t="s">
        <v>80</v>
      </c>
      <c r="H46" s="228" t="s">
        <v>72</v>
      </c>
      <c r="I46" s="253" t="s">
        <v>89</v>
      </c>
      <c r="J46" s="228" t="s">
        <v>79</v>
      </c>
      <c r="K46" s="277" t="s">
        <v>80</v>
      </c>
    </row>
    <row r="47" ht="16.35" spans="1:11">
      <c r="A47" s="231" t="s">
        <v>82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82"/>
    </row>
    <row r="48" ht="16.35" spans="1:11">
      <c r="A48" s="348" t="s">
        <v>123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</row>
    <row r="49" ht="16.35" spans="1:11">
      <c r="A49" s="349"/>
      <c r="B49" s="350"/>
      <c r="C49" s="350"/>
      <c r="D49" s="350"/>
      <c r="E49" s="350"/>
      <c r="F49" s="350"/>
      <c r="G49" s="350"/>
      <c r="H49" s="350"/>
      <c r="I49" s="350"/>
      <c r="J49" s="350"/>
      <c r="K49" s="379"/>
    </row>
    <row r="50" ht="16.35" spans="1:11">
      <c r="A50" s="351" t="s">
        <v>124</v>
      </c>
      <c r="B50" s="352" t="s">
        <v>125</v>
      </c>
      <c r="C50" s="352"/>
      <c r="D50" s="353" t="s">
        <v>126</v>
      </c>
      <c r="E50" s="354"/>
      <c r="F50" s="355" t="s">
        <v>127</v>
      </c>
      <c r="G50" s="356"/>
      <c r="H50" s="357" t="s">
        <v>128</v>
      </c>
      <c r="I50" s="380"/>
      <c r="J50" s="381" t="s">
        <v>129</v>
      </c>
      <c r="K50" s="382"/>
    </row>
    <row r="51" ht="16.35" spans="1:11">
      <c r="A51" s="348" t="s">
        <v>130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8"/>
    </row>
    <row r="52" ht="16.35" spans="1:11">
      <c r="A52" s="358"/>
      <c r="B52" s="359"/>
      <c r="C52" s="359"/>
      <c r="D52" s="359"/>
      <c r="E52" s="359"/>
      <c r="F52" s="359"/>
      <c r="G52" s="359"/>
      <c r="H52" s="359"/>
      <c r="I52" s="359"/>
      <c r="J52" s="359"/>
      <c r="K52" s="383"/>
    </row>
    <row r="53" ht="16.35" spans="1:11">
      <c r="A53" s="351" t="s">
        <v>124</v>
      </c>
      <c r="B53" s="352" t="s">
        <v>125</v>
      </c>
      <c r="C53" s="352"/>
      <c r="D53" s="353" t="s">
        <v>126</v>
      </c>
      <c r="E53" s="360"/>
      <c r="F53" s="355" t="s">
        <v>131</v>
      </c>
      <c r="G53" s="361">
        <v>45516</v>
      </c>
      <c r="H53" s="357" t="s">
        <v>128</v>
      </c>
      <c r="I53" s="380"/>
      <c r="J53" s="381" t="s">
        <v>129</v>
      </c>
      <c r="K53" s="382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8.375" style="64" customWidth="1"/>
    <col min="12" max="12" width="10.5" style="64" customWidth="1"/>
    <col min="13" max="13" width="8.375" style="64" customWidth="1"/>
    <col min="14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7" t="s">
        <v>132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5" customFormat="1" ht="25" customHeight="1" spans="1:16">
      <c r="A2" s="69" t="s">
        <v>46</v>
      </c>
      <c r="B2" s="70" t="s">
        <v>47</v>
      </c>
      <c r="C2" s="71"/>
      <c r="D2" s="72" t="s">
        <v>133</v>
      </c>
      <c r="E2" s="73"/>
      <c r="F2" s="73"/>
      <c r="G2" s="73"/>
      <c r="H2" s="73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5" customFormat="1" ht="23" customHeight="1" spans="1:16">
      <c r="A3" s="74" t="s">
        <v>134</v>
      </c>
      <c r="B3" s="75" t="s">
        <v>135</v>
      </c>
      <c r="C3" s="74"/>
      <c r="D3" s="74"/>
      <c r="E3" s="74"/>
      <c r="F3" s="74"/>
      <c r="G3" s="74"/>
      <c r="H3" s="74"/>
      <c r="I3" s="69"/>
      <c r="J3" s="75" t="s">
        <v>136</v>
      </c>
      <c r="K3" s="74"/>
      <c r="L3" s="74"/>
      <c r="M3" s="74"/>
      <c r="N3" s="74"/>
      <c r="O3" s="74"/>
      <c r="P3" s="74"/>
    </row>
    <row r="4" s="65" customFormat="1" ht="23" customHeight="1" spans="1:16">
      <c r="A4" s="74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137</v>
      </c>
      <c r="I4" s="69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137</v>
      </c>
    </row>
    <row r="5" s="65" customFormat="1" ht="23" customHeight="1" spans="1:16">
      <c r="A5" s="74"/>
      <c r="B5" s="76" t="s">
        <v>138</v>
      </c>
      <c r="C5" s="76" t="s">
        <v>139</v>
      </c>
      <c r="D5" s="76" t="s">
        <v>140</v>
      </c>
      <c r="E5" s="76" t="s">
        <v>141</v>
      </c>
      <c r="F5" s="76" t="s">
        <v>142</v>
      </c>
      <c r="G5" s="76" t="s">
        <v>143</v>
      </c>
      <c r="H5" s="76" t="s">
        <v>144</v>
      </c>
      <c r="I5" s="69"/>
      <c r="J5" s="85" t="s">
        <v>145</v>
      </c>
      <c r="K5" s="85" t="s">
        <v>138</v>
      </c>
      <c r="L5" s="85" t="s">
        <v>139</v>
      </c>
      <c r="M5" s="85" t="s">
        <v>140</v>
      </c>
      <c r="N5" s="85" t="s">
        <v>141</v>
      </c>
      <c r="O5" s="85" t="s">
        <v>142</v>
      </c>
      <c r="P5" s="85" t="s">
        <v>143</v>
      </c>
    </row>
    <row r="6" s="65" customFormat="1" ht="21" customHeight="1" spans="1:16">
      <c r="A6" s="76" t="s">
        <v>146</v>
      </c>
      <c r="B6" s="76">
        <f t="shared" ref="B6:B8" si="0">C6-1</f>
        <v>73</v>
      </c>
      <c r="C6" s="76">
        <f t="shared" ref="C6:C8" si="1">D6-2</f>
        <v>74</v>
      </c>
      <c r="D6" s="76">
        <v>76</v>
      </c>
      <c r="E6" s="76">
        <f t="shared" ref="E6:E8" si="2">D6+2</f>
        <v>78</v>
      </c>
      <c r="F6" s="76">
        <f t="shared" ref="F6:F8" si="3">E6+2</f>
        <v>80</v>
      </c>
      <c r="G6" s="76">
        <f t="shared" ref="G6:G8" si="4">F6+1</f>
        <v>81</v>
      </c>
      <c r="H6" s="76">
        <f t="shared" ref="H6:H8" si="5">G6+1</f>
        <v>82</v>
      </c>
      <c r="I6" s="69"/>
      <c r="J6" s="69" t="s">
        <v>147</v>
      </c>
      <c r="K6" s="69" t="s">
        <v>148</v>
      </c>
      <c r="L6" s="69" t="s">
        <v>149</v>
      </c>
      <c r="M6" s="69" t="s">
        <v>148</v>
      </c>
      <c r="N6" s="69" t="s">
        <v>147</v>
      </c>
      <c r="O6" s="69" t="s">
        <v>150</v>
      </c>
      <c r="P6" s="69" t="s">
        <v>150</v>
      </c>
    </row>
    <row r="7" s="65" customFormat="1" ht="21" customHeight="1" spans="1:16">
      <c r="A7" s="76" t="s">
        <v>151</v>
      </c>
      <c r="B7" s="76">
        <f t="shared" si="0"/>
        <v>71</v>
      </c>
      <c r="C7" s="76">
        <f t="shared" si="1"/>
        <v>72</v>
      </c>
      <c r="D7" s="76">
        <v>74</v>
      </c>
      <c r="E7" s="76">
        <f t="shared" si="2"/>
        <v>76</v>
      </c>
      <c r="F7" s="76">
        <f t="shared" si="3"/>
        <v>78</v>
      </c>
      <c r="G7" s="76">
        <f t="shared" si="4"/>
        <v>79</v>
      </c>
      <c r="H7" s="76">
        <f t="shared" si="5"/>
        <v>80</v>
      </c>
      <c r="I7" s="69"/>
      <c r="J7" s="69" t="s">
        <v>152</v>
      </c>
      <c r="K7" s="69" t="s">
        <v>148</v>
      </c>
      <c r="L7" s="69">
        <f>0.3/0.3</f>
        <v>1</v>
      </c>
      <c r="M7" s="69" t="s">
        <v>149</v>
      </c>
      <c r="N7" s="69" t="s">
        <v>153</v>
      </c>
      <c r="O7" s="69" t="s">
        <v>154</v>
      </c>
      <c r="P7" s="69" t="s">
        <v>154</v>
      </c>
    </row>
    <row r="8" s="65" customFormat="1" ht="21" customHeight="1" spans="1:16">
      <c r="A8" s="76" t="s">
        <v>155</v>
      </c>
      <c r="B8" s="76">
        <f t="shared" si="0"/>
        <v>66</v>
      </c>
      <c r="C8" s="76">
        <f t="shared" si="1"/>
        <v>67</v>
      </c>
      <c r="D8" s="76">
        <v>69</v>
      </c>
      <c r="E8" s="76">
        <f t="shared" si="2"/>
        <v>71</v>
      </c>
      <c r="F8" s="76">
        <f t="shared" si="3"/>
        <v>73</v>
      </c>
      <c r="G8" s="76">
        <f t="shared" si="4"/>
        <v>74</v>
      </c>
      <c r="H8" s="76">
        <f t="shared" si="5"/>
        <v>75</v>
      </c>
      <c r="I8" s="69"/>
      <c r="J8" s="69" t="s">
        <v>156</v>
      </c>
      <c r="K8" s="69" t="s">
        <v>148</v>
      </c>
      <c r="L8" s="69" t="s">
        <v>148</v>
      </c>
      <c r="M8" s="69" t="s">
        <v>148</v>
      </c>
      <c r="N8" s="69" t="s">
        <v>148</v>
      </c>
      <c r="O8" s="69" t="s">
        <v>148</v>
      </c>
      <c r="P8" s="69" t="s">
        <v>148</v>
      </c>
    </row>
    <row r="9" s="65" customFormat="1" ht="21" customHeight="1" spans="1:16">
      <c r="A9" s="76" t="s">
        <v>157</v>
      </c>
      <c r="B9" s="76">
        <f t="shared" ref="B9:B11" si="6">C9-4</f>
        <v>116</v>
      </c>
      <c r="C9" s="76">
        <f t="shared" ref="C9:C11" si="7">D9-4</f>
        <v>120</v>
      </c>
      <c r="D9" s="76">
        <v>124</v>
      </c>
      <c r="E9" s="76">
        <f t="shared" ref="E9:E11" si="8">D9+4</f>
        <v>128</v>
      </c>
      <c r="F9" s="76">
        <f>E9+4</f>
        <v>132</v>
      </c>
      <c r="G9" s="76">
        <f t="shared" ref="G9:G11" si="9">F9+6</f>
        <v>138</v>
      </c>
      <c r="H9" s="76">
        <f>G9+6</f>
        <v>144</v>
      </c>
      <c r="I9" s="69"/>
      <c r="J9" s="69" t="s">
        <v>148</v>
      </c>
      <c r="K9" s="69" t="s">
        <v>148</v>
      </c>
      <c r="L9" s="69" t="s">
        <v>148</v>
      </c>
      <c r="M9" s="69" t="s">
        <v>158</v>
      </c>
      <c r="N9" s="69" t="s">
        <v>148</v>
      </c>
      <c r="O9" s="69" t="s">
        <v>148</v>
      </c>
      <c r="P9" s="69" t="s">
        <v>148</v>
      </c>
    </row>
    <row r="10" s="65" customFormat="1" ht="21" customHeight="1" spans="1:16">
      <c r="A10" s="76" t="s">
        <v>159</v>
      </c>
      <c r="B10" s="76">
        <f t="shared" si="6"/>
        <v>109</v>
      </c>
      <c r="C10" s="76">
        <f t="shared" si="7"/>
        <v>113</v>
      </c>
      <c r="D10" s="76">
        <v>117</v>
      </c>
      <c r="E10" s="76">
        <f t="shared" si="8"/>
        <v>121</v>
      </c>
      <c r="F10" s="76">
        <f>E10+5</f>
        <v>126</v>
      </c>
      <c r="G10" s="76">
        <f t="shared" si="9"/>
        <v>132</v>
      </c>
      <c r="H10" s="76">
        <f>G10+7</f>
        <v>139</v>
      </c>
      <c r="I10" s="69"/>
      <c r="J10" s="69" t="s">
        <v>148</v>
      </c>
      <c r="K10" s="69" t="s">
        <v>148</v>
      </c>
      <c r="L10" s="69" t="s">
        <v>148</v>
      </c>
      <c r="M10" s="69" t="s">
        <v>148</v>
      </c>
      <c r="N10" s="69" t="s">
        <v>148</v>
      </c>
      <c r="O10" s="69" t="s">
        <v>148</v>
      </c>
      <c r="P10" s="69" t="s">
        <v>148</v>
      </c>
    </row>
    <row r="11" s="65" customFormat="1" ht="21" customHeight="1" spans="1:16">
      <c r="A11" s="76" t="s">
        <v>160</v>
      </c>
      <c r="B11" s="76">
        <f t="shared" si="6"/>
        <v>112</v>
      </c>
      <c r="C11" s="76">
        <f t="shared" si="7"/>
        <v>116</v>
      </c>
      <c r="D11" s="76">
        <v>120</v>
      </c>
      <c r="E11" s="76">
        <f t="shared" si="8"/>
        <v>124</v>
      </c>
      <c r="F11" s="76">
        <f>E11+5</f>
        <v>129</v>
      </c>
      <c r="G11" s="76">
        <f t="shared" si="9"/>
        <v>135</v>
      </c>
      <c r="H11" s="76">
        <f>G11+7</f>
        <v>142</v>
      </c>
      <c r="I11" s="69"/>
      <c r="J11" s="69" t="s">
        <v>161</v>
      </c>
      <c r="K11" s="69" t="s">
        <v>162</v>
      </c>
      <c r="L11" s="69" t="s">
        <v>163</v>
      </c>
      <c r="M11" s="69" t="s">
        <v>164</v>
      </c>
      <c r="N11" s="69" t="s">
        <v>162</v>
      </c>
      <c r="O11" s="69" t="s">
        <v>165</v>
      </c>
      <c r="P11" s="69" t="s">
        <v>165</v>
      </c>
    </row>
    <row r="12" s="65" customFormat="1" ht="21" customHeight="1" spans="1:16">
      <c r="A12" s="76" t="s">
        <v>166</v>
      </c>
      <c r="B12" s="76">
        <f>C12-1.2</f>
        <v>46.6</v>
      </c>
      <c r="C12" s="76">
        <f>D12-1.2</f>
        <v>47.8</v>
      </c>
      <c r="D12" s="76">
        <v>49</v>
      </c>
      <c r="E12" s="76">
        <f>D12+1.2</f>
        <v>50.2</v>
      </c>
      <c r="F12" s="76">
        <f>E12+1.2</f>
        <v>51.4</v>
      </c>
      <c r="G12" s="76">
        <f>F12+1.4</f>
        <v>52.8</v>
      </c>
      <c r="H12" s="76">
        <f>G12+1.4</f>
        <v>54.2</v>
      </c>
      <c r="I12" s="69"/>
      <c r="J12" s="69" t="s">
        <v>167</v>
      </c>
      <c r="K12" s="69" t="s">
        <v>168</v>
      </c>
      <c r="L12" s="69" t="s">
        <v>148</v>
      </c>
      <c r="M12" s="69" t="s">
        <v>158</v>
      </c>
      <c r="N12" s="69" t="s">
        <v>148</v>
      </c>
      <c r="O12" s="69" t="s">
        <v>169</v>
      </c>
      <c r="P12" s="69" t="s">
        <v>169</v>
      </c>
    </row>
    <row r="13" s="65" customFormat="1" ht="21" customHeight="1" spans="1:16">
      <c r="A13" s="76" t="s">
        <v>170</v>
      </c>
      <c r="B13" s="76">
        <f>C13-0.6</f>
        <v>62.2</v>
      </c>
      <c r="C13" s="76">
        <f>D13-1.2</f>
        <v>62.8</v>
      </c>
      <c r="D13" s="76">
        <v>64</v>
      </c>
      <c r="E13" s="76">
        <f>D13+1.2</f>
        <v>65.2</v>
      </c>
      <c r="F13" s="76">
        <f>E13+1.2</f>
        <v>66.4</v>
      </c>
      <c r="G13" s="76">
        <f>F13+0.6</f>
        <v>67</v>
      </c>
      <c r="H13" s="76">
        <f>G13+0.6</f>
        <v>67.6</v>
      </c>
      <c r="I13" s="69"/>
      <c r="J13" s="69" t="s">
        <v>171</v>
      </c>
      <c r="K13" s="69" t="s">
        <v>172</v>
      </c>
      <c r="L13" s="69" t="s">
        <v>172</v>
      </c>
      <c r="M13" s="69" t="s">
        <v>172</v>
      </c>
      <c r="N13" s="69" t="s">
        <v>172</v>
      </c>
      <c r="O13" s="69" t="s">
        <v>172</v>
      </c>
      <c r="P13" s="69" t="s">
        <v>172</v>
      </c>
    </row>
    <row r="14" s="65" customFormat="1" ht="21" customHeight="1" spans="1:16">
      <c r="A14" s="77" t="s">
        <v>173</v>
      </c>
      <c r="B14" s="76">
        <f>C14-0.8</f>
        <v>23.9</v>
      </c>
      <c r="C14" s="76">
        <f>D14-0.8</f>
        <v>24.7</v>
      </c>
      <c r="D14" s="76">
        <v>25.5</v>
      </c>
      <c r="E14" s="76">
        <f>D14+0.8</f>
        <v>26.3</v>
      </c>
      <c r="F14" s="76">
        <f>E14+0.8</f>
        <v>27.1</v>
      </c>
      <c r="G14" s="76">
        <f>F14+1.3</f>
        <v>28.4</v>
      </c>
      <c r="H14" s="76">
        <f>G14+1.3</f>
        <v>29.7</v>
      </c>
      <c r="I14" s="69"/>
      <c r="J14" s="69" t="s">
        <v>149</v>
      </c>
      <c r="K14" s="69" t="s">
        <v>148</v>
      </c>
      <c r="L14" s="69" t="s">
        <v>171</v>
      </c>
      <c r="M14" s="69" t="s">
        <v>171</v>
      </c>
      <c r="N14" s="69" t="s">
        <v>172</v>
      </c>
      <c r="O14" s="69" t="s">
        <v>172</v>
      </c>
      <c r="P14" s="69" t="s">
        <v>172</v>
      </c>
    </row>
    <row r="15" s="65" customFormat="1" ht="21" customHeight="1" spans="1:16">
      <c r="A15" s="76" t="s">
        <v>174</v>
      </c>
      <c r="B15" s="76">
        <f>C15-0.7</f>
        <v>20.1</v>
      </c>
      <c r="C15" s="76">
        <f>D15-0.7</f>
        <v>20.8</v>
      </c>
      <c r="D15" s="76">
        <v>21.5</v>
      </c>
      <c r="E15" s="76">
        <f>D15+0.7</f>
        <v>22.2</v>
      </c>
      <c r="F15" s="76">
        <f>E15+0.7</f>
        <v>22.9</v>
      </c>
      <c r="G15" s="76">
        <f>F15+1</f>
        <v>23.9</v>
      </c>
      <c r="H15" s="76">
        <f>G15+1</f>
        <v>24.9</v>
      </c>
      <c r="I15" s="69"/>
      <c r="J15" s="69" t="s">
        <v>148</v>
      </c>
      <c r="K15" s="69" t="s">
        <v>148</v>
      </c>
      <c r="L15" s="69" t="s">
        <v>148</v>
      </c>
      <c r="M15" s="69" t="s">
        <v>148</v>
      </c>
      <c r="N15" s="69" t="s">
        <v>148</v>
      </c>
      <c r="O15" s="69" t="s">
        <v>148</v>
      </c>
      <c r="P15" s="69" t="s">
        <v>148</v>
      </c>
    </row>
    <row r="16" s="65" customFormat="1" ht="21" customHeight="1" spans="1:16">
      <c r="A16" s="76" t="s">
        <v>175</v>
      </c>
      <c r="B16" s="76">
        <f t="shared" ref="B16:B20" si="10">C16-0.5</f>
        <v>14.5</v>
      </c>
      <c r="C16" s="76">
        <f t="shared" ref="C16:C20" si="11">D16-0.5</f>
        <v>15</v>
      </c>
      <c r="D16" s="76">
        <v>15.5</v>
      </c>
      <c r="E16" s="76">
        <f>D16+0.5</f>
        <v>16</v>
      </c>
      <c r="F16" s="76">
        <f>E16+0.5</f>
        <v>16.5</v>
      </c>
      <c r="G16" s="76">
        <f>F16+0.7</f>
        <v>17.2</v>
      </c>
      <c r="H16" s="76">
        <f>G16+0.7</f>
        <v>17.9</v>
      </c>
      <c r="I16" s="69"/>
      <c r="J16" s="69" t="s">
        <v>148</v>
      </c>
      <c r="K16" s="69" t="s">
        <v>148</v>
      </c>
      <c r="L16" s="69" t="s">
        <v>148</v>
      </c>
      <c r="M16" s="69" t="s">
        <v>148</v>
      </c>
      <c r="N16" s="69" t="s">
        <v>148</v>
      </c>
      <c r="O16" s="69" t="s">
        <v>148</v>
      </c>
      <c r="P16" s="69" t="s">
        <v>148</v>
      </c>
    </row>
    <row r="17" s="65" customFormat="1" ht="21" customHeight="1" spans="1:16">
      <c r="A17" s="76" t="s">
        <v>176</v>
      </c>
      <c r="B17" s="76">
        <f>C17</f>
        <v>10.5</v>
      </c>
      <c r="C17" s="76">
        <f>D17</f>
        <v>10.5</v>
      </c>
      <c r="D17" s="76">
        <v>10.5</v>
      </c>
      <c r="E17" s="76">
        <f t="shared" ref="E17:H17" si="12">D17</f>
        <v>10.5</v>
      </c>
      <c r="F17" s="76">
        <f t="shared" si="12"/>
        <v>10.5</v>
      </c>
      <c r="G17" s="76">
        <f t="shared" si="12"/>
        <v>10.5</v>
      </c>
      <c r="H17" s="76">
        <f t="shared" si="12"/>
        <v>10.5</v>
      </c>
      <c r="I17" s="69"/>
      <c r="J17" s="69"/>
      <c r="K17" s="69" t="s">
        <v>148</v>
      </c>
      <c r="L17" s="69" t="s">
        <v>148</v>
      </c>
      <c r="M17" s="69" t="s">
        <v>148</v>
      </c>
      <c r="N17" s="69" t="s">
        <v>148</v>
      </c>
      <c r="O17" s="69" t="s">
        <v>148</v>
      </c>
      <c r="P17" s="69" t="s">
        <v>148</v>
      </c>
    </row>
    <row r="18" s="65" customFormat="1" ht="21" customHeight="1" spans="1:16">
      <c r="A18" s="76" t="s">
        <v>177</v>
      </c>
      <c r="B18" s="76">
        <f>C18-1</f>
        <v>54</v>
      </c>
      <c r="C18" s="76">
        <f>D18-1</f>
        <v>55</v>
      </c>
      <c r="D18" s="76">
        <v>56</v>
      </c>
      <c r="E18" s="76">
        <f>D18+1</f>
        <v>57</v>
      </c>
      <c r="F18" s="76">
        <f>E18+1</f>
        <v>58</v>
      </c>
      <c r="G18" s="76">
        <f>F18+1.5</f>
        <v>59.5</v>
      </c>
      <c r="H18" s="76">
        <f>G18+1.5</f>
        <v>61</v>
      </c>
      <c r="I18" s="69"/>
      <c r="J18" s="69" t="s">
        <v>178</v>
      </c>
      <c r="K18" s="69" t="s">
        <v>172</v>
      </c>
      <c r="L18" s="69" t="s">
        <v>172</v>
      </c>
      <c r="M18" s="69" t="s">
        <v>179</v>
      </c>
      <c r="N18" s="69" t="s">
        <v>172</v>
      </c>
      <c r="O18" s="69" t="s">
        <v>147</v>
      </c>
      <c r="P18" s="69" t="s">
        <v>147</v>
      </c>
    </row>
    <row r="19" s="65" customFormat="1" ht="21" customHeight="1" spans="1:16">
      <c r="A19" s="76" t="s">
        <v>180</v>
      </c>
      <c r="B19" s="76">
        <f t="shared" si="10"/>
        <v>36</v>
      </c>
      <c r="C19" s="76">
        <f t="shared" si="11"/>
        <v>36.5</v>
      </c>
      <c r="D19" s="76">
        <v>37</v>
      </c>
      <c r="E19" s="76">
        <f t="shared" ref="E19:G19" si="13">D19+0.5</f>
        <v>37.5</v>
      </c>
      <c r="F19" s="76">
        <f t="shared" si="13"/>
        <v>38</v>
      </c>
      <c r="G19" s="76">
        <f t="shared" si="13"/>
        <v>38.5</v>
      </c>
      <c r="H19" s="76">
        <f>G19</f>
        <v>38.5</v>
      </c>
      <c r="I19" s="69"/>
      <c r="J19" s="69" t="s">
        <v>149</v>
      </c>
      <c r="K19" s="69" t="s">
        <v>148</v>
      </c>
      <c r="L19" s="69" t="s">
        <v>171</v>
      </c>
      <c r="M19" s="69" t="s">
        <v>171</v>
      </c>
      <c r="N19" s="69" t="s">
        <v>172</v>
      </c>
      <c r="O19" s="69" t="s">
        <v>172</v>
      </c>
      <c r="P19" s="69" t="s">
        <v>172</v>
      </c>
    </row>
    <row r="20" s="65" customFormat="1" ht="21" customHeight="1" spans="1:16">
      <c r="A20" s="76" t="s">
        <v>181</v>
      </c>
      <c r="B20" s="76">
        <f t="shared" si="10"/>
        <v>26</v>
      </c>
      <c r="C20" s="76">
        <f t="shared" si="11"/>
        <v>26.5</v>
      </c>
      <c r="D20" s="76">
        <v>27</v>
      </c>
      <c r="E20" s="76">
        <f>D20+0.5</f>
        <v>27.5</v>
      </c>
      <c r="F20" s="76">
        <f>E20+0.5</f>
        <v>28</v>
      </c>
      <c r="G20" s="76">
        <f>F20+0.75</f>
        <v>28.75</v>
      </c>
      <c r="H20" s="76">
        <f>G20</f>
        <v>28.75</v>
      </c>
      <c r="I20" s="69"/>
      <c r="J20" s="69" t="s">
        <v>167</v>
      </c>
      <c r="K20" s="69" t="s">
        <v>168</v>
      </c>
      <c r="L20" s="69" t="s">
        <v>148</v>
      </c>
      <c r="M20" s="69" t="s">
        <v>158</v>
      </c>
      <c r="N20" s="69" t="s">
        <v>148</v>
      </c>
      <c r="O20" s="69" t="s">
        <v>169</v>
      </c>
      <c r="P20" s="69" t="s">
        <v>169</v>
      </c>
    </row>
    <row r="21" s="65" customFormat="1" ht="19" customHeight="1" spans="1:16">
      <c r="A21" s="76" t="s">
        <v>182</v>
      </c>
      <c r="B21" s="76">
        <f>C21</f>
        <v>18</v>
      </c>
      <c r="C21" s="76">
        <f>D21-1</f>
        <v>18</v>
      </c>
      <c r="D21" s="76">
        <v>19</v>
      </c>
      <c r="E21" s="76">
        <f>D21</f>
        <v>19</v>
      </c>
      <c r="F21" s="76">
        <f>E21+1.5</f>
        <v>20.5</v>
      </c>
      <c r="G21" s="76">
        <f>F21</f>
        <v>20.5</v>
      </c>
      <c r="H21" s="76">
        <f>G21</f>
        <v>20.5</v>
      </c>
      <c r="I21" s="86"/>
      <c r="J21" s="69" t="s">
        <v>171</v>
      </c>
      <c r="K21" s="69" t="s">
        <v>172</v>
      </c>
      <c r="L21" s="69" t="s">
        <v>172</v>
      </c>
      <c r="M21" s="69" t="s">
        <v>172</v>
      </c>
      <c r="N21" s="69" t="s">
        <v>172</v>
      </c>
      <c r="O21" s="69" t="s">
        <v>172</v>
      </c>
      <c r="P21" s="69" t="s">
        <v>172</v>
      </c>
    </row>
    <row r="22" s="64" customFormat="1" ht="24" customHeight="1" spans="1:16">
      <c r="A22" s="76" t="s">
        <v>183</v>
      </c>
      <c r="B22" s="76">
        <f>C22</f>
        <v>17</v>
      </c>
      <c r="C22" s="76">
        <f>D22-0.5</f>
        <v>17</v>
      </c>
      <c r="D22" s="76">
        <v>17.5</v>
      </c>
      <c r="E22" s="76">
        <f>D22</f>
        <v>17.5</v>
      </c>
      <c r="F22" s="76">
        <f>E22+1</f>
        <v>18.5</v>
      </c>
      <c r="G22" s="76">
        <f>F22</f>
        <v>18.5</v>
      </c>
      <c r="H22" s="76">
        <f>G22</f>
        <v>18.5</v>
      </c>
      <c r="I22" s="87"/>
      <c r="J22" s="69" t="s">
        <v>148</v>
      </c>
      <c r="K22" s="69" t="s">
        <v>148</v>
      </c>
      <c r="L22" s="69" t="s">
        <v>148</v>
      </c>
      <c r="M22" s="69" t="s">
        <v>148</v>
      </c>
      <c r="N22" s="69" t="s">
        <v>148</v>
      </c>
      <c r="O22" s="69" t="s">
        <v>148</v>
      </c>
      <c r="P22" s="69" t="s">
        <v>148</v>
      </c>
    </row>
    <row r="23" s="66" customFormat="1" customHeight="1" spans="1:16">
      <c r="A23" s="76" t="s">
        <v>184</v>
      </c>
      <c r="B23" s="76">
        <f>C23</f>
        <v>15</v>
      </c>
      <c r="C23" s="76">
        <f>D23</f>
        <v>15</v>
      </c>
      <c r="D23" s="76">
        <v>15</v>
      </c>
      <c r="E23" s="76">
        <f>D23</f>
        <v>15</v>
      </c>
      <c r="F23" s="76">
        <f>E23+2</f>
        <v>17</v>
      </c>
      <c r="G23" s="76">
        <f>F23</f>
        <v>17</v>
      </c>
      <c r="H23" s="76">
        <f>G23</f>
        <v>17</v>
      </c>
      <c r="I23" s="64"/>
      <c r="J23" s="69" t="s">
        <v>148</v>
      </c>
      <c r="K23" s="69" t="s">
        <v>148</v>
      </c>
      <c r="L23" s="69" t="s">
        <v>148</v>
      </c>
      <c r="M23" s="69" t="s">
        <v>148</v>
      </c>
      <c r="N23" s="69" t="s">
        <v>148</v>
      </c>
      <c r="O23" s="69" t="s">
        <v>148</v>
      </c>
      <c r="P23" s="69" t="s">
        <v>148</v>
      </c>
    </row>
    <row r="24" s="66" customFormat="1" customHeight="1" spans="1:14">
      <c r="A24" s="78"/>
      <c r="B24" s="79"/>
      <c r="C24" s="79"/>
      <c r="D24" s="79"/>
      <c r="E24" s="79"/>
      <c r="F24" s="79"/>
      <c r="G24" s="79"/>
      <c r="H24" s="79"/>
      <c r="I24" s="78"/>
      <c r="J24" s="78"/>
      <c r="K24" s="64"/>
      <c r="L24" s="64"/>
      <c r="M24" s="66"/>
      <c r="N24" s="64"/>
    </row>
    <row r="25" s="66" customFormat="1" customHeight="1" spans="1:16">
      <c r="A25" s="78"/>
      <c r="B25" s="79"/>
      <c r="C25" s="79"/>
      <c r="D25" s="79"/>
      <c r="E25" s="79"/>
      <c r="F25" s="79"/>
      <c r="G25" s="79"/>
      <c r="H25" s="79"/>
      <c r="I25" s="78"/>
      <c r="J25" s="78"/>
      <c r="K25" s="64" t="s">
        <v>185</v>
      </c>
      <c r="L25" s="88"/>
      <c r="M25" s="64" t="s">
        <v>186</v>
      </c>
      <c r="N25" s="64"/>
      <c r="O25" s="64" t="s">
        <v>187</v>
      </c>
      <c r="P25" s="6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A5:K10"/>
    </sheetView>
  </sheetViews>
  <sheetFormatPr defaultColWidth="10" defaultRowHeight="16.5" customHeight="1"/>
  <cols>
    <col min="1" max="1" width="10.875" style="183" customWidth="1"/>
    <col min="2" max="6" width="10" style="183"/>
    <col min="7" max="7" width="10.1" style="183"/>
    <col min="8" max="16384" width="10" style="183"/>
  </cols>
  <sheetData>
    <row r="1" ht="22.5" customHeight="1" spans="1:11">
      <c r="A1" s="184" t="s">
        <v>188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37</v>
      </c>
      <c r="B2" s="186" t="s">
        <v>38</v>
      </c>
      <c r="C2" s="186"/>
      <c r="D2" s="187" t="s">
        <v>39</v>
      </c>
      <c r="E2" s="187"/>
      <c r="F2" s="186" t="s">
        <v>40</v>
      </c>
      <c r="G2" s="186"/>
      <c r="H2" s="188" t="s">
        <v>41</v>
      </c>
      <c r="I2" s="275" t="s">
        <v>42</v>
      </c>
      <c r="J2" s="275"/>
      <c r="K2" s="276"/>
    </row>
    <row r="3" customHeight="1" spans="1:11">
      <c r="A3" s="189" t="s">
        <v>43</v>
      </c>
      <c r="B3" s="190"/>
      <c r="C3" s="191"/>
      <c r="D3" s="192" t="s">
        <v>44</v>
      </c>
      <c r="E3" s="193"/>
      <c r="F3" s="193"/>
      <c r="G3" s="194"/>
      <c r="H3" s="192" t="s">
        <v>45</v>
      </c>
      <c r="I3" s="193"/>
      <c r="J3" s="193"/>
      <c r="K3" s="194"/>
    </row>
    <row r="4" customHeight="1" spans="1:11">
      <c r="A4" s="195" t="s">
        <v>46</v>
      </c>
      <c r="B4" s="196" t="s">
        <v>47</v>
      </c>
      <c r="C4" s="197"/>
      <c r="D4" s="195" t="s">
        <v>48</v>
      </c>
      <c r="E4" s="198"/>
      <c r="F4" s="199">
        <v>45519</v>
      </c>
      <c r="G4" s="200"/>
      <c r="H4" s="195" t="s">
        <v>189</v>
      </c>
      <c r="I4" s="198"/>
      <c r="J4" s="228" t="s">
        <v>50</v>
      </c>
      <c r="K4" s="277" t="s">
        <v>51</v>
      </c>
    </row>
    <row r="5" customHeight="1" spans="1:11">
      <c r="A5" s="201" t="s">
        <v>52</v>
      </c>
      <c r="B5" s="202" t="s">
        <v>53</v>
      </c>
      <c r="C5" s="202"/>
      <c r="D5" s="203" t="s">
        <v>190</v>
      </c>
      <c r="E5" s="204"/>
      <c r="F5" s="205">
        <v>1</v>
      </c>
      <c r="G5" s="206"/>
      <c r="H5" s="203" t="s">
        <v>191</v>
      </c>
      <c r="I5" s="204"/>
      <c r="J5" s="207" t="s">
        <v>50</v>
      </c>
      <c r="K5" s="208" t="s">
        <v>51</v>
      </c>
    </row>
    <row r="6" customHeight="1" spans="1:11">
      <c r="A6" s="203" t="s">
        <v>56</v>
      </c>
      <c r="B6" s="207">
        <v>3</v>
      </c>
      <c r="C6" s="208">
        <v>7</v>
      </c>
      <c r="D6" s="203" t="s">
        <v>192</v>
      </c>
      <c r="E6" s="204"/>
      <c r="F6" s="205">
        <v>1</v>
      </c>
      <c r="G6" s="206"/>
      <c r="H6" s="209" t="s">
        <v>193</v>
      </c>
      <c r="I6" s="278"/>
      <c r="J6" s="278"/>
      <c r="K6" s="279"/>
    </row>
    <row r="7" customHeight="1" spans="1:11">
      <c r="A7" s="203" t="s">
        <v>59</v>
      </c>
      <c r="B7" s="210">
        <v>11960</v>
      </c>
      <c r="C7" s="211"/>
      <c r="D7" s="203" t="s">
        <v>194</v>
      </c>
      <c r="E7" s="204"/>
      <c r="F7" s="205">
        <v>1</v>
      </c>
      <c r="G7" s="206"/>
      <c r="H7" s="212"/>
      <c r="I7" s="207"/>
      <c r="J7" s="207"/>
      <c r="K7" s="208"/>
    </row>
    <row r="8" ht="34" customHeight="1" spans="1:11">
      <c r="A8" s="213" t="s">
        <v>62</v>
      </c>
      <c r="B8" s="214" t="s">
        <v>63</v>
      </c>
      <c r="C8" s="215"/>
      <c r="D8" s="216" t="s">
        <v>64</v>
      </c>
      <c r="E8" s="217"/>
      <c r="F8" s="218">
        <v>45553</v>
      </c>
      <c r="G8" s="219"/>
      <c r="H8" s="216" t="s">
        <v>195</v>
      </c>
      <c r="I8" s="217"/>
      <c r="J8" s="217"/>
      <c r="K8" s="280"/>
    </row>
    <row r="9" customHeight="1" spans="1:11">
      <c r="A9" s="220" t="s">
        <v>196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customHeight="1" spans="1:11">
      <c r="A10" s="221" t="s">
        <v>68</v>
      </c>
      <c r="B10" s="222" t="s">
        <v>69</v>
      </c>
      <c r="C10" s="223" t="s">
        <v>70</v>
      </c>
      <c r="D10" s="224"/>
      <c r="E10" s="225" t="s">
        <v>73</v>
      </c>
      <c r="F10" s="222" t="s">
        <v>69</v>
      </c>
      <c r="G10" s="223" t="s">
        <v>70</v>
      </c>
      <c r="H10" s="222"/>
      <c r="I10" s="225" t="s">
        <v>71</v>
      </c>
      <c r="J10" s="222" t="s">
        <v>69</v>
      </c>
      <c r="K10" s="281" t="s">
        <v>70</v>
      </c>
    </row>
    <row r="11" customHeight="1" spans="1:11">
      <c r="A11" s="226" t="s">
        <v>74</v>
      </c>
      <c r="B11" s="227" t="s">
        <v>69</v>
      </c>
      <c r="C11" s="228" t="s">
        <v>70</v>
      </c>
      <c r="D11" s="229"/>
      <c r="E11" s="230" t="s">
        <v>76</v>
      </c>
      <c r="F11" s="227" t="s">
        <v>69</v>
      </c>
      <c r="G11" s="228" t="s">
        <v>70</v>
      </c>
      <c r="H11" s="227"/>
      <c r="I11" s="230" t="s">
        <v>81</v>
      </c>
      <c r="J11" s="227" t="s">
        <v>69</v>
      </c>
      <c r="K11" s="277" t="s">
        <v>70</v>
      </c>
    </row>
    <row r="12" customHeight="1" spans="1:11">
      <c r="A12" s="231" t="s">
        <v>111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82"/>
    </row>
    <row r="13" customHeight="1" spans="1:11">
      <c r="A13" s="233" t="s">
        <v>197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198</v>
      </c>
      <c r="B14" s="235"/>
      <c r="C14" s="235"/>
      <c r="D14" s="235"/>
      <c r="E14" s="236"/>
      <c r="F14" s="236"/>
      <c r="G14" s="236"/>
      <c r="H14" s="236"/>
      <c r="I14" s="283"/>
      <c r="J14" s="283"/>
      <c r="K14" s="284"/>
    </row>
    <row r="15" customHeight="1" spans="1:11">
      <c r="A15" s="237" t="s">
        <v>199</v>
      </c>
      <c r="B15" s="238"/>
      <c r="C15" s="238"/>
      <c r="D15" s="239"/>
      <c r="E15" s="240"/>
      <c r="F15" s="238"/>
      <c r="G15" s="238"/>
      <c r="H15" s="239"/>
      <c r="I15" s="285"/>
      <c r="J15" s="286"/>
      <c r="K15" s="287"/>
    </row>
    <row r="16" customHeight="1" spans="1:11">
      <c r="A16" s="241" t="s">
        <v>200</v>
      </c>
      <c r="B16" s="242"/>
      <c r="C16" s="242"/>
      <c r="D16" s="242"/>
      <c r="E16" s="243"/>
      <c r="F16" s="243"/>
      <c r="G16" s="243"/>
      <c r="H16" s="243"/>
      <c r="I16" s="243"/>
      <c r="J16" s="243"/>
      <c r="K16" s="288"/>
    </row>
    <row r="17" customHeight="1" spans="1:11">
      <c r="A17" s="233" t="s">
        <v>201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44" t="s">
        <v>195</v>
      </c>
      <c r="B18" s="236"/>
      <c r="C18" s="236"/>
      <c r="D18" s="236"/>
      <c r="E18" s="236"/>
      <c r="F18" s="236"/>
      <c r="G18" s="236"/>
      <c r="H18" s="236"/>
      <c r="I18" s="283"/>
      <c r="J18" s="283"/>
      <c r="K18" s="284"/>
    </row>
    <row r="19" customHeight="1" spans="1:11">
      <c r="A19" s="237"/>
      <c r="B19" s="238"/>
      <c r="C19" s="238"/>
      <c r="D19" s="239"/>
      <c r="E19" s="240"/>
      <c r="F19" s="238"/>
      <c r="G19" s="238"/>
      <c r="H19" s="239"/>
      <c r="I19" s="285"/>
      <c r="J19" s="286"/>
      <c r="K19" s="287"/>
    </row>
    <row r="20" customHeight="1" spans="1:11">
      <c r="A20" s="245"/>
      <c r="B20" s="243"/>
      <c r="C20" s="243"/>
      <c r="D20" s="243"/>
      <c r="E20" s="243"/>
      <c r="F20" s="243"/>
      <c r="G20" s="243"/>
      <c r="H20" s="243"/>
      <c r="I20" s="243"/>
      <c r="J20" s="243"/>
      <c r="K20" s="288"/>
    </row>
    <row r="21" customHeight="1" spans="1:11">
      <c r="A21" s="246" t="s">
        <v>108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93" t="s">
        <v>109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3"/>
    </row>
    <row r="23" customHeight="1" spans="1:11">
      <c r="A23" s="139" t="s">
        <v>110</v>
      </c>
      <c r="B23" s="140"/>
      <c r="C23" s="228" t="s">
        <v>50</v>
      </c>
      <c r="D23" s="228" t="s">
        <v>51</v>
      </c>
      <c r="E23" s="103"/>
      <c r="F23" s="103"/>
      <c r="G23" s="103"/>
      <c r="H23" s="103"/>
      <c r="I23" s="103"/>
      <c r="J23" s="103"/>
      <c r="K23" s="164"/>
    </row>
    <row r="24" customHeight="1" spans="1:11">
      <c r="A24" s="247" t="s">
        <v>202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9"/>
    </row>
    <row r="26" customHeight="1" spans="1:11">
      <c r="A26" s="250" t="s">
        <v>119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</row>
    <row r="27" customHeight="1" spans="1:11">
      <c r="A27" s="189" t="s">
        <v>120</v>
      </c>
      <c r="B27" s="251" t="s">
        <v>79</v>
      </c>
      <c r="C27" s="251" t="s">
        <v>80</v>
      </c>
      <c r="D27" s="251" t="s">
        <v>72</v>
      </c>
      <c r="E27" s="190" t="s">
        <v>121</v>
      </c>
      <c r="F27" s="251" t="s">
        <v>79</v>
      </c>
      <c r="G27" s="251" t="s">
        <v>80</v>
      </c>
      <c r="H27" s="251" t="s">
        <v>72</v>
      </c>
      <c r="I27" s="190" t="s">
        <v>122</v>
      </c>
      <c r="J27" s="251" t="s">
        <v>79</v>
      </c>
      <c r="K27" s="290" t="s">
        <v>80</v>
      </c>
    </row>
    <row r="28" customHeight="1" spans="1:11">
      <c r="A28" s="252" t="s">
        <v>71</v>
      </c>
      <c r="B28" s="228" t="s">
        <v>79</v>
      </c>
      <c r="C28" s="228" t="s">
        <v>80</v>
      </c>
      <c r="D28" s="228" t="s">
        <v>72</v>
      </c>
      <c r="E28" s="253" t="s">
        <v>78</v>
      </c>
      <c r="F28" s="228" t="s">
        <v>79</v>
      </c>
      <c r="G28" s="228" t="s">
        <v>80</v>
      </c>
      <c r="H28" s="228" t="s">
        <v>72</v>
      </c>
      <c r="I28" s="253" t="s">
        <v>89</v>
      </c>
      <c r="J28" s="228" t="s">
        <v>79</v>
      </c>
      <c r="K28" s="277" t="s">
        <v>80</v>
      </c>
    </row>
    <row r="29" customHeight="1" spans="1:11">
      <c r="A29" s="195" t="s">
        <v>82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91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92"/>
    </row>
    <row r="31" customHeight="1" spans="1:11">
      <c r="A31" s="257" t="s">
        <v>203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ht="17.25" customHeight="1" spans="1:11">
      <c r="A32" s="258" t="s">
        <v>204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93"/>
    </row>
    <row r="33" ht="17.25" customHeight="1" spans="1:11">
      <c r="A33" s="258" t="s">
        <v>205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93"/>
    </row>
    <row r="34" ht="17.25" customHeight="1" spans="1:1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93"/>
    </row>
    <row r="35" ht="17.25" customHeight="1" spans="1:1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93"/>
    </row>
    <row r="36" ht="17.25" customHeight="1" spans="1:1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93"/>
    </row>
    <row r="37" ht="17.25" customHeight="1" spans="1:1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93"/>
    </row>
    <row r="38" ht="17.25" customHeight="1" spans="1:1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93"/>
    </row>
    <row r="39" ht="17.25" customHeight="1" spans="1:1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93"/>
    </row>
    <row r="40" ht="17.25" customHeight="1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93"/>
    </row>
    <row r="41" ht="17.25" customHeight="1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3"/>
    </row>
    <row r="42" ht="17.25" customHeight="1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3"/>
    </row>
    <row r="43" ht="17.25" customHeight="1" spans="1:11">
      <c r="A43" s="255" t="s">
        <v>118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2"/>
    </row>
    <row r="44" customHeight="1" spans="1:11">
      <c r="A44" s="257" t="s">
        <v>206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ht="18" customHeight="1" spans="1:11">
      <c r="A45" s="260" t="s">
        <v>111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94"/>
    </row>
    <row r="46" ht="18" customHeight="1" spans="1:11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94"/>
    </row>
    <row r="47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9"/>
    </row>
    <row r="48" ht="21" customHeight="1" spans="1:11">
      <c r="A48" s="262" t="s">
        <v>124</v>
      </c>
      <c r="B48" s="263" t="s">
        <v>207</v>
      </c>
      <c r="C48" s="263"/>
      <c r="D48" s="264" t="s">
        <v>126</v>
      </c>
      <c r="E48" s="265"/>
      <c r="F48" s="264" t="s">
        <v>127</v>
      </c>
      <c r="G48" s="266"/>
      <c r="H48" s="267" t="s">
        <v>128</v>
      </c>
      <c r="I48" s="267"/>
      <c r="J48" s="263"/>
      <c r="K48" s="295"/>
    </row>
    <row r="49" customHeight="1" spans="1:11">
      <c r="A49" s="268" t="s">
        <v>130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96"/>
    </row>
    <row r="50" customHeight="1" spans="1:1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97"/>
    </row>
    <row r="51" customHeight="1" spans="1:1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98"/>
    </row>
    <row r="52" ht="21" customHeight="1" spans="1:11">
      <c r="A52" s="262" t="s">
        <v>124</v>
      </c>
      <c r="B52" s="263" t="s">
        <v>207</v>
      </c>
      <c r="C52" s="263"/>
      <c r="D52" s="264" t="s">
        <v>126</v>
      </c>
      <c r="E52" s="264" t="s">
        <v>208</v>
      </c>
      <c r="F52" s="264" t="s">
        <v>127</v>
      </c>
      <c r="G52" s="274">
        <v>45516</v>
      </c>
      <c r="H52" s="267" t="s">
        <v>128</v>
      </c>
      <c r="I52" s="267"/>
      <c r="J52" s="299" t="s">
        <v>129</v>
      </c>
      <c r="K52" s="30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A2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8.375" style="64" customWidth="1"/>
    <col min="12" max="12" width="10.5" style="64" customWidth="1"/>
    <col min="13" max="13" width="8.375" style="64" customWidth="1"/>
    <col min="14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7" t="s">
        <v>132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5" customFormat="1" ht="25" customHeight="1" spans="1:16">
      <c r="A2" s="69" t="s">
        <v>46</v>
      </c>
      <c r="B2" s="70" t="s">
        <v>47</v>
      </c>
      <c r="C2" s="71"/>
      <c r="D2" s="72" t="s">
        <v>133</v>
      </c>
      <c r="E2" s="73"/>
      <c r="F2" s="73"/>
      <c r="G2" s="73"/>
      <c r="H2" s="73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5" customFormat="1" ht="23" customHeight="1" spans="1:16">
      <c r="A3" s="74" t="s">
        <v>134</v>
      </c>
      <c r="B3" s="75" t="s">
        <v>135</v>
      </c>
      <c r="C3" s="74"/>
      <c r="D3" s="74"/>
      <c r="E3" s="74"/>
      <c r="F3" s="74"/>
      <c r="G3" s="74"/>
      <c r="H3" s="74"/>
      <c r="I3" s="69"/>
      <c r="J3" s="75" t="s">
        <v>136</v>
      </c>
      <c r="K3" s="74"/>
      <c r="L3" s="74"/>
      <c r="M3" s="74"/>
      <c r="N3" s="74"/>
      <c r="O3" s="74"/>
      <c r="P3" s="74"/>
    </row>
    <row r="4" s="65" customFormat="1" ht="23" customHeight="1" spans="1:16">
      <c r="A4" s="74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137</v>
      </c>
      <c r="I4" s="69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137</v>
      </c>
    </row>
    <row r="5" s="65" customFormat="1" ht="23" customHeight="1" spans="1:16">
      <c r="A5" s="74"/>
      <c r="B5" s="76" t="s">
        <v>138</v>
      </c>
      <c r="C5" s="76" t="s">
        <v>139</v>
      </c>
      <c r="D5" s="76" t="s">
        <v>140</v>
      </c>
      <c r="E5" s="76" t="s">
        <v>141</v>
      </c>
      <c r="F5" s="76" t="s">
        <v>142</v>
      </c>
      <c r="G5" s="76" t="s">
        <v>143</v>
      </c>
      <c r="H5" s="76" t="s">
        <v>144</v>
      </c>
      <c r="I5" s="69"/>
      <c r="J5" s="85" t="s">
        <v>145</v>
      </c>
      <c r="K5" s="85" t="s">
        <v>138</v>
      </c>
      <c r="L5" s="85" t="s">
        <v>139</v>
      </c>
      <c r="M5" s="85" t="s">
        <v>140</v>
      </c>
      <c r="N5" s="85" t="s">
        <v>141</v>
      </c>
      <c r="O5" s="85" t="s">
        <v>142</v>
      </c>
      <c r="P5" s="85" t="s">
        <v>143</v>
      </c>
    </row>
    <row r="6" s="65" customFormat="1" ht="21" customHeight="1" spans="1:16">
      <c r="A6" s="76" t="s">
        <v>146</v>
      </c>
      <c r="B6" s="76">
        <f t="shared" ref="B6:B8" si="0">C6-1</f>
        <v>73</v>
      </c>
      <c r="C6" s="76">
        <f t="shared" ref="C6:C8" si="1">D6-2</f>
        <v>74</v>
      </c>
      <c r="D6" s="76">
        <v>76</v>
      </c>
      <c r="E6" s="76">
        <f t="shared" ref="E6:E8" si="2">D6+2</f>
        <v>78</v>
      </c>
      <c r="F6" s="76">
        <f t="shared" ref="F6:F8" si="3">E6+2</f>
        <v>80</v>
      </c>
      <c r="G6" s="76">
        <f t="shared" ref="G6:G8" si="4">F6+1</f>
        <v>81</v>
      </c>
      <c r="H6" s="76">
        <f t="shared" ref="H6:H8" si="5">G6+1</f>
        <v>82</v>
      </c>
      <c r="I6" s="69"/>
      <c r="J6" s="69" t="s">
        <v>147</v>
      </c>
      <c r="K6" s="69" t="s">
        <v>148</v>
      </c>
      <c r="L6" s="69" t="s">
        <v>149</v>
      </c>
      <c r="M6" s="69" t="s">
        <v>148</v>
      </c>
      <c r="N6" s="69" t="s">
        <v>147</v>
      </c>
      <c r="O6" s="69" t="s">
        <v>150</v>
      </c>
      <c r="P6" s="69" t="s">
        <v>150</v>
      </c>
    </row>
    <row r="7" s="65" customFormat="1" ht="21" customHeight="1" spans="1:16">
      <c r="A7" s="76" t="s">
        <v>151</v>
      </c>
      <c r="B7" s="76">
        <f t="shared" si="0"/>
        <v>71</v>
      </c>
      <c r="C7" s="76">
        <f t="shared" si="1"/>
        <v>72</v>
      </c>
      <c r="D7" s="76">
        <v>74</v>
      </c>
      <c r="E7" s="76">
        <f t="shared" si="2"/>
        <v>76</v>
      </c>
      <c r="F7" s="76">
        <f t="shared" si="3"/>
        <v>78</v>
      </c>
      <c r="G7" s="76">
        <f t="shared" si="4"/>
        <v>79</v>
      </c>
      <c r="H7" s="76">
        <f t="shared" si="5"/>
        <v>80</v>
      </c>
      <c r="I7" s="69"/>
      <c r="J7" s="69" t="s">
        <v>152</v>
      </c>
      <c r="K7" s="69" t="s">
        <v>148</v>
      </c>
      <c r="L7" s="69">
        <f>0.3/0.3</f>
        <v>1</v>
      </c>
      <c r="M7" s="69" t="s">
        <v>149</v>
      </c>
      <c r="N7" s="69" t="s">
        <v>153</v>
      </c>
      <c r="O7" s="69" t="s">
        <v>154</v>
      </c>
      <c r="P7" s="69" t="s">
        <v>154</v>
      </c>
    </row>
    <row r="8" s="65" customFormat="1" ht="21" customHeight="1" spans="1:16">
      <c r="A8" s="76" t="s">
        <v>155</v>
      </c>
      <c r="B8" s="76">
        <f t="shared" si="0"/>
        <v>66</v>
      </c>
      <c r="C8" s="76">
        <f t="shared" si="1"/>
        <v>67</v>
      </c>
      <c r="D8" s="76">
        <v>69</v>
      </c>
      <c r="E8" s="76">
        <f t="shared" si="2"/>
        <v>71</v>
      </c>
      <c r="F8" s="76">
        <f t="shared" si="3"/>
        <v>73</v>
      </c>
      <c r="G8" s="76">
        <f t="shared" si="4"/>
        <v>74</v>
      </c>
      <c r="H8" s="76">
        <f t="shared" si="5"/>
        <v>75</v>
      </c>
      <c r="I8" s="69"/>
      <c r="J8" s="69" t="s">
        <v>156</v>
      </c>
      <c r="K8" s="69" t="s">
        <v>148</v>
      </c>
      <c r="L8" s="69" t="s">
        <v>148</v>
      </c>
      <c r="M8" s="69" t="s">
        <v>148</v>
      </c>
      <c r="N8" s="69" t="s">
        <v>148</v>
      </c>
      <c r="O8" s="69" t="s">
        <v>148</v>
      </c>
      <c r="P8" s="69" t="s">
        <v>148</v>
      </c>
    </row>
    <row r="9" s="65" customFormat="1" ht="21" customHeight="1" spans="1:16">
      <c r="A9" s="76" t="s">
        <v>157</v>
      </c>
      <c r="B9" s="76">
        <f t="shared" ref="B9:B11" si="6">C9-4</f>
        <v>116</v>
      </c>
      <c r="C9" s="76">
        <f t="shared" ref="C9:C11" si="7">D9-4</f>
        <v>120</v>
      </c>
      <c r="D9" s="76">
        <v>124</v>
      </c>
      <c r="E9" s="76">
        <f t="shared" ref="E9:E11" si="8">D9+4</f>
        <v>128</v>
      </c>
      <c r="F9" s="76">
        <f>E9+4</f>
        <v>132</v>
      </c>
      <c r="G9" s="76">
        <f t="shared" ref="G9:G11" si="9">F9+6</f>
        <v>138</v>
      </c>
      <c r="H9" s="76">
        <f>G9+6</f>
        <v>144</v>
      </c>
      <c r="I9" s="69"/>
      <c r="J9" s="69" t="s">
        <v>148</v>
      </c>
      <c r="K9" s="69" t="s">
        <v>148</v>
      </c>
      <c r="L9" s="69" t="s">
        <v>148</v>
      </c>
      <c r="M9" s="69" t="s">
        <v>158</v>
      </c>
      <c r="N9" s="69" t="s">
        <v>148</v>
      </c>
      <c r="O9" s="69" t="s">
        <v>148</v>
      </c>
      <c r="P9" s="69" t="s">
        <v>148</v>
      </c>
    </row>
    <row r="10" s="65" customFormat="1" ht="21" customHeight="1" spans="1:16">
      <c r="A10" s="76" t="s">
        <v>159</v>
      </c>
      <c r="B10" s="76">
        <f t="shared" si="6"/>
        <v>109</v>
      </c>
      <c r="C10" s="76">
        <f t="shared" si="7"/>
        <v>113</v>
      </c>
      <c r="D10" s="76">
        <v>117</v>
      </c>
      <c r="E10" s="76">
        <f t="shared" si="8"/>
        <v>121</v>
      </c>
      <c r="F10" s="76">
        <f>E10+5</f>
        <v>126</v>
      </c>
      <c r="G10" s="76">
        <f t="shared" si="9"/>
        <v>132</v>
      </c>
      <c r="H10" s="76">
        <f>G10+7</f>
        <v>139</v>
      </c>
      <c r="I10" s="69"/>
      <c r="J10" s="69" t="s">
        <v>148</v>
      </c>
      <c r="K10" s="69" t="s">
        <v>148</v>
      </c>
      <c r="L10" s="69" t="s">
        <v>148</v>
      </c>
      <c r="M10" s="69" t="s">
        <v>148</v>
      </c>
      <c r="N10" s="69" t="s">
        <v>148</v>
      </c>
      <c r="O10" s="69" t="s">
        <v>148</v>
      </c>
      <c r="P10" s="69" t="s">
        <v>148</v>
      </c>
    </row>
    <row r="11" s="65" customFormat="1" ht="21" customHeight="1" spans="1:16">
      <c r="A11" s="76" t="s">
        <v>160</v>
      </c>
      <c r="B11" s="76">
        <f t="shared" si="6"/>
        <v>112</v>
      </c>
      <c r="C11" s="76">
        <f t="shared" si="7"/>
        <v>116</v>
      </c>
      <c r="D11" s="76">
        <v>120</v>
      </c>
      <c r="E11" s="76">
        <f t="shared" si="8"/>
        <v>124</v>
      </c>
      <c r="F11" s="76">
        <f>E11+5</f>
        <v>129</v>
      </c>
      <c r="G11" s="76">
        <f t="shared" si="9"/>
        <v>135</v>
      </c>
      <c r="H11" s="76">
        <f>G11+7</f>
        <v>142</v>
      </c>
      <c r="I11" s="69"/>
      <c r="J11" s="69" t="s">
        <v>161</v>
      </c>
      <c r="K11" s="69" t="s">
        <v>162</v>
      </c>
      <c r="L11" s="69" t="s">
        <v>163</v>
      </c>
      <c r="M11" s="69" t="s">
        <v>164</v>
      </c>
      <c r="N11" s="69" t="s">
        <v>162</v>
      </c>
      <c r="O11" s="69" t="s">
        <v>165</v>
      </c>
      <c r="P11" s="69" t="s">
        <v>165</v>
      </c>
    </row>
    <row r="12" s="65" customFormat="1" ht="21" customHeight="1" spans="1:16">
      <c r="A12" s="76" t="s">
        <v>166</v>
      </c>
      <c r="B12" s="76">
        <f>C12-1.2</f>
        <v>46.6</v>
      </c>
      <c r="C12" s="76">
        <f>D12-1.2</f>
        <v>47.8</v>
      </c>
      <c r="D12" s="76">
        <v>49</v>
      </c>
      <c r="E12" s="76">
        <f>D12+1.2</f>
        <v>50.2</v>
      </c>
      <c r="F12" s="76">
        <f>E12+1.2</f>
        <v>51.4</v>
      </c>
      <c r="G12" s="76">
        <f>F12+1.4</f>
        <v>52.8</v>
      </c>
      <c r="H12" s="76">
        <f>G12+1.4</f>
        <v>54.2</v>
      </c>
      <c r="I12" s="69"/>
      <c r="J12" s="69" t="s">
        <v>167</v>
      </c>
      <c r="K12" s="69" t="s">
        <v>168</v>
      </c>
      <c r="L12" s="69" t="s">
        <v>148</v>
      </c>
      <c r="M12" s="69" t="s">
        <v>158</v>
      </c>
      <c r="N12" s="69" t="s">
        <v>148</v>
      </c>
      <c r="O12" s="69" t="s">
        <v>169</v>
      </c>
      <c r="P12" s="69" t="s">
        <v>169</v>
      </c>
    </row>
    <row r="13" s="65" customFormat="1" ht="21" customHeight="1" spans="1:16">
      <c r="A13" s="76" t="s">
        <v>170</v>
      </c>
      <c r="B13" s="76">
        <f>C13-0.6</f>
        <v>62.2</v>
      </c>
      <c r="C13" s="76">
        <f>D13-1.2</f>
        <v>62.8</v>
      </c>
      <c r="D13" s="76">
        <v>64</v>
      </c>
      <c r="E13" s="76">
        <f>D13+1.2</f>
        <v>65.2</v>
      </c>
      <c r="F13" s="76">
        <f>E13+1.2</f>
        <v>66.4</v>
      </c>
      <c r="G13" s="76">
        <f>F13+0.6</f>
        <v>67</v>
      </c>
      <c r="H13" s="76">
        <f>G13+0.6</f>
        <v>67.6</v>
      </c>
      <c r="I13" s="69"/>
      <c r="J13" s="69" t="s">
        <v>171</v>
      </c>
      <c r="K13" s="69" t="s">
        <v>172</v>
      </c>
      <c r="L13" s="69" t="s">
        <v>172</v>
      </c>
      <c r="M13" s="69" t="s">
        <v>172</v>
      </c>
      <c r="N13" s="69" t="s">
        <v>172</v>
      </c>
      <c r="O13" s="69" t="s">
        <v>172</v>
      </c>
      <c r="P13" s="69" t="s">
        <v>172</v>
      </c>
    </row>
    <row r="14" s="65" customFormat="1" ht="21" customHeight="1" spans="1:16">
      <c r="A14" s="77" t="s">
        <v>173</v>
      </c>
      <c r="B14" s="76">
        <f>C14-0.8</f>
        <v>23.9</v>
      </c>
      <c r="C14" s="76">
        <f>D14-0.8</f>
        <v>24.7</v>
      </c>
      <c r="D14" s="76">
        <v>25.5</v>
      </c>
      <c r="E14" s="76">
        <f>D14+0.8</f>
        <v>26.3</v>
      </c>
      <c r="F14" s="76">
        <f>E14+0.8</f>
        <v>27.1</v>
      </c>
      <c r="G14" s="76">
        <f>F14+1.3</f>
        <v>28.4</v>
      </c>
      <c r="H14" s="76">
        <f>G14+1.3</f>
        <v>29.7</v>
      </c>
      <c r="I14" s="69"/>
      <c r="J14" s="69" t="s">
        <v>149</v>
      </c>
      <c r="K14" s="69" t="s">
        <v>148</v>
      </c>
      <c r="L14" s="69" t="s">
        <v>171</v>
      </c>
      <c r="M14" s="69" t="s">
        <v>171</v>
      </c>
      <c r="N14" s="69" t="s">
        <v>172</v>
      </c>
      <c r="O14" s="69" t="s">
        <v>172</v>
      </c>
      <c r="P14" s="69" t="s">
        <v>172</v>
      </c>
    </row>
    <row r="15" s="65" customFormat="1" ht="21" customHeight="1" spans="1:16">
      <c r="A15" s="76" t="s">
        <v>174</v>
      </c>
      <c r="B15" s="76">
        <f>C15-0.7</f>
        <v>20.1</v>
      </c>
      <c r="C15" s="76">
        <f>D15-0.7</f>
        <v>20.8</v>
      </c>
      <c r="D15" s="76">
        <v>21.5</v>
      </c>
      <c r="E15" s="76">
        <f>D15+0.7</f>
        <v>22.2</v>
      </c>
      <c r="F15" s="76">
        <f>E15+0.7</f>
        <v>22.9</v>
      </c>
      <c r="G15" s="76">
        <f>F15+1</f>
        <v>23.9</v>
      </c>
      <c r="H15" s="76">
        <f>G15+1</f>
        <v>24.9</v>
      </c>
      <c r="I15" s="69"/>
      <c r="J15" s="69" t="s">
        <v>148</v>
      </c>
      <c r="K15" s="69" t="s">
        <v>148</v>
      </c>
      <c r="L15" s="69" t="s">
        <v>148</v>
      </c>
      <c r="M15" s="69" t="s">
        <v>148</v>
      </c>
      <c r="N15" s="69" t="s">
        <v>148</v>
      </c>
      <c r="O15" s="69" t="s">
        <v>148</v>
      </c>
      <c r="P15" s="69" t="s">
        <v>148</v>
      </c>
    </row>
    <row r="16" s="65" customFormat="1" ht="21" customHeight="1" spans="1:16">
      <c r="A16" s="76" t="s">
        <v>175</v>
      </c>
      <c r="B16" s="76">
        <f t="shared" ref="B16:B20" si="10">C16-0.5</f>
        <v>14.5</v>
      </c>
      <c r="C16" s="76">
        <f t="shared" ref="C16:C20" si="11">D16-0.5</f>
        <v>15</v>
      </c>
      <c r="D16" s="76">
        <v>15.5</v>
      </c>
      <c r="E16" s="76">
        <f>D16+0.5</f>
        <v>16</v>
      </c>
      <c r="F16" s="76">
        <f>E16+0.5</f>
        <v>16.5</v>
      </c>
      <c r="G16" s="76">
        <f>F16+0.7</f>
        <v>17.2</v>
      </c>
      <c r="H16" s="76">
        <f>G16+0.7</f>
        <v>17.9</v>
      </c>
      <c r="I16" s="69"/>
      <c r="J16" s="69" t="s">
        <v>148</v>
      </c>
      <c r="K16" s="69" t="s">
        <v>148</v>
      </c>
      <c r="L16" s="69" t="s">
        <v>148</v>
      </c>
      <c r="M16" s="69" t="s">
        <v>148</v>
      </c>
      <c r="N16" s="69" t="s">
        <v>148</v>
      </c>
      <c r="O16" s="69" t="s">
        <v>148</v>
      </c>
      <c r="P16" s="69" t="s">
        <v>148</v>
      </c>
    </row>
    <row r="17" s="65" customFormat="1" ht="21" customHeight="1" spans="1:16">
      <c r="A17" s="76" t="s">
        <v>176</v>
      </c>
      <c r="B17" s="76">
        <f t="shared" ref="B17:B23" si="12">C17</f>
        <v>10.5</v>
      </c>
      <c r="C17" s="76">
        <f>D17</f>
        <v>10.5</v>
      </c>
      <c r="D17" s="76">
        <v>10.5</v>
      </c>
      <c r="E17" s="76">
        <f t="shared" ref="E17:H17" si="13">D17</f>
        <v>10.5</v>
      </c>
      <c r="F17" s="76">
        <f t="shared" si="13"/>
        <v>10.5</v>
      </c>
      <c r="G17" s="76">
        <f t="shared" si="13"/>
        <v>10.5</v>
      </c>
      <c r="H17" s="76">
        <f t="shared" si="13"/>
        <v>10.5</v>
      </c>
      <c r="I17" s="69"/>
      <c r="J17" s="69"/>
      <c r="K17" s="69" t="s">
        <v>148</v>
      </c>
      <c r="L17" s="69" t="s">
        <v>148</v>
      </c>
      <c r="M17" s="69" t="s">
        <v>148</v>
      </c>
      <c r="N17" s="69" t="s">
        <v>148</v>
      </c>
      <c r="O17" s="69" t="s">
        <v>148</v>
      </c>
      <c r="P17" s="69" t="s">
        <v>148</v>
      </c>
    </row>
    <row r="18" s="65" customFormat="1" ht="21" customHeight="1" spans="1:16">
      <c r="A18" s="76" t="s">
        <v>177</v>
      </c>
      <c r="B18" s="76">
        <f>C18-1</f>
        <v>54</v>
      </c>
      <c r="C18" s="76">
        <f>D18-1</f>
        <v>55</v>
      </c>
      <c r="D18" s="76">
        <v>56</v>
      </c>
      <c r="E18" s="76">
        <f>D18+1</f>
        <v>57</v>
      </c>
      <c r="F18" s="76">
        <f>E18+1</f>
        <v>58</v>
      </c>
      <c r="G18" s="76">
        <f>F18+1.5</f>
        <v>59.5</v>
      </c>
      <c r="H18" s="76">
        <f>G18+1.5</f>
        <v>61</v>
      </c>
      <c r="I18" s="69"/>
      <c r="J18" s="69" t="s">
        <v>178</v>
      </c>
      <c r="K18" s="69" t="s">
        <v>172</v>
      </c>
      <c r="L18" s="69" t="s">
        <v>172</v>
      </c>
      <c r="M18" s="69" t="s">
        <v>179</v>
      </c>
      <c r="N18" s="69" t="s">
        <v>172</v>
      </c>
      <c r="O18" s="69" t="s">
        <v>147</v>
      </c>
      <c r="P18" s="69" t="s">
        <v>147</v>
      </c>
    </row>
    <row r="19" s="65" customFormat="1" ht="21" customHeight="1" spans="1:16">
      <c r="A19" s="76" t="s">
        <v>180</v>
      </c>
      <c r="B19" s="76">
        <f t="shared" si="10"/>
        <v>36</v>
      </c>
      <c r="C19" s="76">
        <f t="shared" si="11"/>
        <v>36.5</v>
      </c>
      <c r="D19" s="76">
        <v>37</v>
      </c>
      <c r="E19" s="76">
        <f t="shared" ref="E19:G19" si="14">D19+0.5</f>
        <v>37.5</v>
      </c>
      <c r="F19" s="76">
        <f t="shared" si="14"/>
        <v>38</v>
      </c>
      <c r="G19" s="76">
        <f t="shared" si="14"/>
        <v>38.5</v>
      </c>
      <c r="H19" s="76">
        <f t="shared" ref="H19:H23" si="15">G19</f>
        <v>38.5</v>
      </c>
      <c r="I19" s="69"/>
      <c r="J19" s="69" t="s">
        <v>149</v>
      </c>
      <c r="K19" s="69" t="s">
        <v>148</v>
      </c>
      <c r="L19" s="69" t="s">
        <v>171</v>
      </c>
      <c r="M19" s="69" t="s">
        <v>171</v>
      </c>
      <c r="N19" s="69" t="s">
        <v>172</v>
      </c>
      <c r="O19" s="69" t="s">
        <v>172</v>
      </c>
      <c r="P19" s="69" t="s">
        <v>172</v>
      </c>
    </row>
    <row r="20" s="65" customFormat="1" ht="21" customHeight="1" spans="1:16">
      <c r="A20" s="76" t="s">
        <v>181</v>
      </c>
      <c r="B20" s="76">
        <f t="shared" si="10"/>
        <v>26</v>
      </c>
      <c r="C20" s="76">
        <f t="shared" si="11"/>
        <v>26.5</v>
      </c>
      <c r="D20" s="76">
        <v>27</v>
      </c>
      <c r="E20" s="76">
        <f>D20+0.5</f>
        <v>27.5</v>
      </c>
      <c r="F20" s="76">
        <f>E20+0.5</f>
        <v>28</v>
      </c>
      <c r="G20" s="76">
        <f>F20+0.75</f>
        <v>28.75</v>
      </c>
      <c r="H20" s="76">
        <f t="shared" si="15"/>
        <v>28.75</v>
      </c>
      <c r="I20" s="69"/>
      <c r="J20" s="69" t="s">
        <v>167</v>
      </c>
      <c r="K20" s="69" t="s">
        <v>168</v>
      </c>
      <c r="L20" s="69" t="s">
        <v>148</v>
      </c>
      <c r="M20" s="69" t="s">
        <v>158</v>
      </c>
      <c r="N20" s="69" t="s">
        <v>148</v>
      </c>
      <c r="O20" s="69" t="s">
        <v>169</v>
      </c>
      <c r="P20" s="69" t="s">
        <v>169</v>
      </c>
    </row>
    <row r="21" s="65" customFormat="1" ht="19" customHeight="1" spans="1:16">
      <c r="A21" s="76" t="s">
        <v>182</v>
      </c>
      <c r="B21" s="76">
        <f t="shared" si="12"/>
        <v>18</v>
      </c>
      <c r="C21" s="76">
        <f>D21-1</f>
        <v>18</v>
      </c>
      <c r="D21" s="76">
        <v>19</v>
      </c>
      <c r="E21" s="76">
        <f t="shared" ref="E21:E23" si="16">D21</f>
        <v>19</v>
      </c>
      <c r="F21" s="76">
        <f>E21+1.5</f>
        <v>20.5</v>
      </c>
      <c r="G21" s="76">
        <f t="shared" ref="G21:G23" si="17">F21</f>
        <v>20.5</v>
      </c>
      <c r="H21" s="76">
        <f t="shared" si="15"/>
        <v>20.5</v>
      </c>
      <c r="I21" s="86"/>
      <c r="J21" s="69" t="s">
        <v>171</v>
      </c>
      <c r="K21" s="69" t="s">
        <v>172</v>
      </c>
      <c r="L21" s="69" t="s">
        <v>172</v>
      </c>
      <c r="M21" s="69" t="s">
        <v>172</v>
      </c>
      <c r="N21" s="69" t="s">
        <v>172</v>
      </c>
      <c r="O21" s="69" t="s">
        <v>172</v>
      </c>
      <c r="P21" s="69" t="s">
        <v>172</v>
      </c>
    </row>
    <row r="22" s="64" customFormat="1" ht="24" customHeight="1" spans="1:16">
      <c r="A22" s="76" t="s">
        <v>183</v>
      </c>
      <c r="B22" s="76">
        <f t="shared" si="12"/>
        <v>17</v>
      </c>
      <c r="C22" s="76">
        <f>D22-0.5</f>
        <v>17</v>
      </c>
      <c r="D22" s="76">
        <v>17.5</v>
      </c>
      <c r="E22" s="76">
        <f t="shared" si="16"/>
        <v>17.5</v>
      </c>
      <c r="F22" s="76">
        <f>E22+1</f>
        <v>18.5</v>
      </c>
      <c r="G22" s="76">
        <f t="shared" si="17"/>
        <v>18.5</v>
      </c>
      <c r="H22" s="76">
        <f t="shared" si="15"/>
        <v>18.5</v>
      </c>
      <c r="I22" s="87"/>
      <c r="J22" s="69" t="s">
        <v>148</v>
      </c>
      <c r="K22" s="69" t="s">
        <v>148</v>
      </c>
      <c r="L22" s="69" t="s">
        <v>148</v>
      </c>
      <c r="M22" s="69" t="s">
        <v>148</v>
      </c>
      <c r="N22" s="69" t="s">
        <v>148</v>
      </c>
      <c r="O22" s="69" t="s">
        <v>148</v>
      </c>
      <c r="P22" s="69" t="s">
        <v>148</v>
      </c>
    </row>
    <row r="23" s="66" customFormat="1" customHeight="1" spans="1:16">
      <c r="A23" s="76" t="s">
        <v>184</v>
      </c>
      <c r="B23" s="76">
        <f t="shared" si="12"/>
        <v>15</v>
      </c>
      <c r="C23" s="76">
        <f>D23</f>
        <v>15</v>
      </c>
      <c r="D23" s="76">
        <v>15</v>
      </c>
      <c r="E23" s="76">
        <f t="shared" si="16"/>
        <v>15</v>
      </c>
      <c r="F23" s="76">
        <f>E23+2</f>
        <v>17</v>
      </c>
      <c r="G23" s="76">
        <f t="shared" si="17"/>
        <v>17</v>
      </c>
      <c r="H23" s="76">
        <f t="shared" si="15"/>
        <v>17</v>
      </c>
      <c r="I23" s="64"/>
      <c r="J23" s="69" t="s">
        <v>148</v>
      </c>
      <c r="K23" s="69" t="s">
        <v>148</v>
      </c>
      <c r="L23" s="69" t="s">
        <v>148</v>
      </c>
      <c r="M23" s="69" t="s">
        <v>148</v>
      </c>
      <c r="N23" s="69" t="s">
        <v>148</v>
      </c>
      <c r="O23" s="69" t="s">
        <v>148</v>
      </c>
      <c r="P23" s="69" t="s">
        <v>148</v>
      </c>
    </row>
    <row r="24" s="66" customFormat="1" customHeight="1" spans="1:14">
      <c r="A24" s="78"/>
      <c r="B24" s="79"/>
      <c r="C24" s="79"/>
      <c r="D24" s="79"/>
      <c r="E24" s="79"/>
      <c r="F24" s="79"/>
      <c r="G24" s="79"/>
      <c r="H24" s="79"/>
      <c r="I24" s="78"/>
      <c r="J24" s="78"/>
      <c r="K24" s="64"/>
      <c r="L24" s="64"/>
      <c r="M24" s="66"/>
      <c r="N24" s="64"/>
    </row>
    <row r="25" s="66" customFormat="1" customHeight="1" spans="1:16">
      <c r="A25" s="78"/>
      <c r="B25" s="79"/>
      <c r="C25" s="79"/>
      <c r="D25" s="79"/>
      <c r="E25" s="79"/>
      <c r="F25" s="79"/>
      <c r="G25" s="79"/>
      <c r="H25" s="79"/>
      <c r="I25" s="78"/>
      <c r="J25" s="78"/>
      <c r="K25" s="64" t="s">
        <v>185</v>
      </c>
      <c r="L25" s="88"/>
      <c r="M25" s="64" t="s">
        <v>186</v>
      </c>
      <c r="N25" s="64"/>
      <c r="O25" s="64" t="s">
        <v>187</v>
      </c>
      <c r="P25" s="6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F5" sqref="F5"/>
    </sheetView>
  </sheetViews>
  <sheetFormatPr defaultColWidth="10.1666666666667" defaultRowHeight="15.6"/>
  <cols>
    <col min="1" max="1" width="9.66666666666667" style="91" customWidth="1"/>
    <col min="2" max="2" width="11.1666666666667" style="91" customWidth="1"/>
    <col min="3" max="3" width="9.16666666666667" style="91" customWidth="1"/>
    <col min="4" max="4" width="9.5" style="91" customWidth="1"/>
    <col min="5" max="5" width="10.6833333333333" style="91" customWidth="1"/>
    <col min="6" max="6" width="18.6" style="91" customWidth="1"/>
    <col min="7" max="7" width="9.5" style="91" customWidth="1"/>
    <col min="8" max="8" width="9.16666666666667" style="91" customWidth="1"/>
    <col min="9" max="9" width="8.16666666666667" style="91" customWidth="1"/>
    <col min="10" max="10" width="10.5" style="91" customWidth="1"/>
    <col min="11" max="11" width="12.1666666666667" style="91" customWidth="1"/>
    <col min="12" max="16384" width="10.1666666666667" style="91"/>
  </cols>
  <sheetData>
    <row r="1" ht="26.55" spans="1:11">
      <c r="A1" s="92" t="s">
        <v>209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37</v>
      </c>
      <c r="B2" s="94" t="s">
        <v>38</v>
      </c>
      <c r="C2" s="94"/>
      <c r="D2" s="95" t="s">
        <v>46</v>
      </c>
      <c r="E2" s="96" t="s">
        <v>47</v>
      </c>
      <c r="F2" s="97" t="s">
        <v>210</v>
      </c>
      <c r="G2" s="98" t="s">
        <v>53</v>
      </c>
      <c r="H2" s="98"/>
      <c r="I2" s="138" t="s">
        <v>41</v>
      </c>
      <c r="J2" s="98" t="s">
        <v>42</v>
      </c>
      <c r="K2" s="163"/>
    </row>
    <row r="3" spans="1:11">
      <c r="A3" s="99" t="s">
        <v>59</v>
      </c>
      <c r="B3" s="100">
        <v>11960</v>
      </c>
      <c r="C3" s="100"/>
      <c r="D3" s="101" t="s">
        <v>211</v>
      </c>
      <c r="E3" s="102">
        <v>45519</v>
      </c>
      <c r="F3" s="102"/>
      <c r="G3" s="102"/>
      <c r="H3" s="103" t="s">
        <v>212</v>
      </c>
      <c r="I3" s="103"/>
      <c r="J3" s="103"/>
      <c r="K3" s="164"/>
    </row>
    <row r="4" spans="1:11">
      <c r="A4" s="104" t="s">
        <v>56</v>
      </c>
      <c r="B4" s="105">
        <v>3</v>
      </c>
      <c r="C4" s="105">
        <v>7</v>
      </c>
      <c r="D4" s="106" t="s">
        <v>213</v>
      </c>
      <c r="E4" s="107" t="s">
        <v>214</v>
      </c>
      <c r="F4" s="107"/>
      <c r="G4" s="107"/>
      <c r="H4" s="106" t="s">
        <v>215</v>
      </c>
      <c r="I4" s="106"/>
      <c r="J4" s="123" t="s">
        <v>50</v>
      </c>
      <c r="K4" s="165" t="s">
        <v>51</v>
      </c>
    </row>
    <row r="5" spans="1:11">
      <c r="A5" s="104" t="s">
        <v>216</v>
      </c>
      <c r="B5" s="108">
        <v>6</v>
      </c>
      <c r="C5" s="108"/>
      <c r="D5" s="109" t="s">
        <v>217</v>
      </c>
      <c r="E5" s="109" t="s">
        <v>218</v>
      </c>
      <c r="F5" s="109" t="s">
        <v>219</v>
      </c>
      <c r="G5" s="109" t="s">
        <v>220</v>
      </c>
      <c r="H5" s="106" t="s">
        <v>221</v>
      </c>
      <c r="I5" s="106"/>
      <c r="J5" s="123" t="s">
        <v>50</v>
      </c>
      <c r="K5" s="165" t="s">
        <v>51</v>
      </c>
    </row>
    <row r="6" spans="1:11">
      <c r="A6" s="110" t="s">
        <v>222</v>
      </c>
      <c r="B6" s="111">
        <v>390</v>
      </c>
      <c r="C6" s="111"/>
      <c r="D6" s="112" t="s">
        <v>223</v>
      </c>
      <c r="E6" s="113"/>
      <c r="F6" s="114">
        <v>4400</v>
      </c>
      <c r="G6" s="112"/>
      <c r="H6" s="115" t="s">
        <v>224</v>
      </c>
      <c r="I6" s="115"/>
      <c r="J6" s="166" t="s">
        <v>50</v>
      </c>
      <c r="K6" s="167" t="s">
        <v>51</v>
      </c>
    </row>
    <row r="7" ht="16.3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225</v>
      </c>
      <c r="B8" s="120" t="s">
        <v>226</v>
      </c>
      <c r="C8" s="120" t="s">
        <v>227</v>
      </c>
      <c r="D8" s="120" t="s">
        <v>228</v>
      </c>
      <c r="E8" s="120" t="s">
        <v>229</v>
      </c>
      <c r="F8" s="120" t="s">
        <v>230</v>
      </c>
      <c r="G8" s="121" t="s">
        <v>231</v>
      </c>
      <c r="H8" s="122"/>
      <c r="I8" s="122"/>
      <c r="J8" s="122"/>
      <c r="K8" s="168"/>
    </row>
    <row r="9" spans="1:11">
      <c r="A9" s="104" t="s">
        <v>232</v>
      </c>
      <c r="B9" s="106"/>
      <c r="C9" s="123" t="s">
        <v>50</v>
      </c>
      <c r="D9" s="123" t="s">
        <v>51</v>
      </c>
      <c r="E9" s="109" t="s">
        <v>233</v>
      </c>
      <c r="F9" s="124" t="s">
        <v>234</v>
      </c>
      <c r="G9" s="125"/>
      <c r="H9" s="126"/>
      <c r="I9" s="126"/>
      <c r="J9" s="126"/>
      <c r="K9" s="169"/>
    </row>
    <row r="10" spans="1:11">
      <c r="A10" s="104" t="s">
        <v>235</v>
      </c>
      <c r="B10" s="106"/>
      <c r="C10" s="123" t="s">
        <v>50</v>
      </c>
      <c r="D10" s="123" t="s">
        <v>51</v>
      </c>
      <c r="E10" s="109" t="s">
        <v>236</v>
      </c>
      <c r="F10" s="124" t="s">
        <v>195</v>
      </c>
      <c r="G10" s="125" t="s">
        <v>237</v>
      </c>
      <c r="H10" s="126"/>
      <c r="I10" s="126"/>
      <c r="J10" s="126"/>
      <c r="K10" s="169"/>
    </row>
    <row r="11" spans="1:11">
      <c r="A11" s="127" t="s">
        <v>196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70"/>
    </row>
    <row r="12" spans="1:11">
      <c r="A12" s="99" t="s">
        <v>73</v>
      </c>
      <c r="B12" s="129" t="s">
        <v>69</v>
      </c>
      <c r="C12" s="129" t="s">
        <v>70</v>
      </c>
      <c r="D12" s="130"/>
      <c r="E12" s="101" t="s">
        <v>71</v>
      </c>
      <c r="F12" s="129" t="s">
        <v>69</v>
      </c>
      <c r="G12" s="129" t="s">
        <v>70</v>
      </c>
      <c r="H12" s="129"/>
      <c r="I12" s="101" t="s">
        <v>238</v>
      </c>
      <c r="J12" s="129" t="s">
        <v>69</v>
      </c>
      <c r="K12" s="171" t="s">
        <v>70</v>
      </c>
    </row>
    <row r="13" spans="1:11">
      <c r="A13" s="99" t="s">
        <v>76</v>
      </c>
      <c r="B13" s="129" t="s">
        <v>69</v>
      </c>
      <c r="C13" s="129" t="s">
        <v>70</v>
      </c>
      <c r="D13" s="130"/>
      <c r="E13" s="101" t="s">
        <v>81</v>
      </c>
      <c r="F13" s="129" t="s">
        <v>69</v>
      </c>
      <c r="G13" s="129" t="s">
        <v>70</v>
      </c>
      <c r="H13" s="129"/>
      <c r="I13" s="101" t="s">
        <v>239</v>
      </c>
      <c r="J13" s="129" t="s">
        <v>69</v>
      </c>
      <c r="K13" s="171" t="s">
        <v>70</v>
      </c>
    </row>
    <row r="14" ht="16.35" spans="1:11">
      <c r="A14" s="131" t="s">
        <v>240</v>
      </c>
      <c r="B14" s="132" t="s">
        <v>69</v>
      </c>
      <c r="C14" s="132" t="s">
        <v>70</v>
      </c>
      <c r="D14" s="133"/>
      <c r="E14" s="134" t="s">
        <v>241</v>
      </c>
      <c r="F14" s="132" t="s">
        <v>69</v>
      </c>
      <c r="G14" s="132" t="s">
        <v>70</v>
      </c>
      <c r="H14" s="132"/>
      <c r="I14" s="134" t="s">
        <v>242</v>
      </c>
      <c r="J14" s="132" t="s">
        <v>69</v>
      </c>
      <c r="K14" s="172" t="s">
        <v>70</v>
      </c>
    </row>
    <row r="15" ht="16.35" spans="1:11">
      <c r="A15" s="135"/>
      <c r="B15" s="136"/>
      <c r="C15" s="136"/>
      <c r="D15" s="137"/>
      <c r="E15" s="135"/>
      <c r="F15" s="136"/>
      <c r="G15" s="136"/>
      <c r="H15" s="136"/>
      <c r="I15" s="135"/>
      <c r="J15" s="136"/>
      <c r="K15" s="136"/>
    </row>
    <row r="16" s="89" customFormat="1" spans="1:11">
      <c r="A16" s="93" t="s">
        <v>243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73"/>
    </row>
    <row r="17" spans="1:11">
      <c r="A17" s="139" t="s">
        <v>244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74"/>
    </row>
    <row r="18" spans="1:11">
      <c r="A18" s="139" t="s">
        <v>245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74"/>
    </row>
    <row r="19" spans="1:11">
      <c r="A19" s="141" t="s">
        <v>246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71"/>
    </row>
    <row r="20" spans="1:11">
      <c r="A20" s="142" t="s">
        <v>247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5"/>
    </row>
    <row r="21" spans="1:11">
      <c r="A21" s="142" t="s">
        <v>248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5"/>
    </row>
    <row r="22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5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6"/>
    </row>
    <row r="24" spans="1:11">
      <c r="A24" s="139" t="s">
        <v>110</v>
      </c>
      <c r="B24" s="140"/>
      <c r="C24" s="129" t="s">
        <v>50</v>
      </c>
      <c r="D24" s="129" t="s">
        <v>51</v>
      </c>
      <c r="E24" s="103"/>
      <c r="F24" s="103"/>
      <c r="G24" s="103"/>
      <c r="H24" s="103"/>
      <c r="I24" s="103"/>
      <c r="J24" s="103"/>
      <c r="K24" s="164"/>
    </row>
    <row r="25" ht="16.35" spans="1:11">
      <c r="A25" s="146" t="s">
        <v>249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7"/>
    </row>
    <row r="26" ht="16.3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250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8"/>
    </row>
    <row r="28" spans="1:11">
      <c r="A28" s="141" t="s">
        <v>251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71"/>
    </row>
    <row r="29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75"/>
    </row>
    <row r="30" spans="1:1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79"/>
    </row>
    <row r="3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9"/>
    </row>
    <row r="32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9"/>
    </row>
    <row r="33" ht="23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9"/>
    </row>
    <row r="34" ht="23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5"/>
    </row>
    <row r="35" ht="23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5"/>
    </row>
    <row r="36" ht="23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0"/>
    </row>
    <row r="37" ht="18.75" customHeight="1" spans="1:11">
      <c r="A37" s="156" t="s">
        <v>252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s="90" customFormat="1" ht="18.75" customHeight="1" spans="1:11">
      <c r="A38" s="139" t="s">
        <v>253</v>
      </c>
      <c r="B38" s="140"/>
      <c r="C38" s="140"/>
      <c r="D38" s="103" t="s">
        <v>254</v>
      </c>
      <c r="E38" s="103"/>
      <c r="F38" s="158" t="s">
        <v>255</v>
      </c>
      <c r="G38" s="159"/>
      <c r="H38" s="140" t="s">
        <v>256</v>
      </c>
      <c r="I38" s="140"/>
      <c r="J38" s="140" t="s">
        <v>257</v>
      </c>
      <c r="K38" s="174"/>
    </row>
    <row r="39" ht="18.75" customHeight="1" spans="1:13">
      <c r="A39" s="139" t="s">
        <v>111</v>
      </c>
      <c r="B39" s="140" t="s">
        <v>258</v>
      </c>
      <c r="C39" s="140"/>
      <c r="D39" s="140"/>
      <c r="E39" s="140"/>
      <c r="F39" s="140"/>
      <c r="G39" s="140"/>
      <c r="H39" s="140"/>
      <c r="I39" s="140"/>
      <c r="J39" s="140"/>
      <c r="K39" s="174"/>
      <c r="M39" s="90"/>
    </row>
    <row r="40" ht="31" customHeight="1" spans="1:11">
      <c r="A40" s="139" t="s">
        <v>259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74"/>
    </row>
    <row r="41" ht="18.75" customHeight="1" spans="1:11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74"/>
    </row>
    <row r="42" ht="32" customHeight="1" spans="1:11">
      <c r="A42" s="131" t="s">
        <v>124</v>
      </c>
      <c r="B42" s="160" t="s">
        <v>207</v>
      </c>
      <c r="C42" s="160"/>
      <c r="D42" s="134" t="s">
        <v>260</v>
      </c>
      <c r="E42" s="133" t="s">
        <v>208</v>
      </c>
      <c r="F42" s="134" t="s">
        <v>127</v>
      </c>
      <c r="G42" s="161">
        <v>45516</v>
      </c>
      <c r="H42" s="162" t="s">
        <v>128</v>
      </c>
      <c r="I42" s="162"/>
      <c r="J42" s="160" t="s">
        <v>129</v>
      </c>
      <c r="K42" s="18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zoomScale="80" zoomScaleNormal="80" workbookViewId="0">
      <selection activeCell="T7" sqref="T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8.375" style="64" customWidth="1"/>
    <col min="12" max="12" width="10.5" style="64" customWidth="1"/>
    <col min="13" max="13" width="8.375" style="64" customWidth="1"/>
    <col min="14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7" t="s">
        <v>132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5" customFormat="1" ht="25" customHeight="1" spans="1:16">
      <c r="A2" s="69" t="s">
        <v>46</v>
      </c>
      <c r="B2" s="70" t="s">
        <v>47</v>
      </c>
      <c r="C2" s="71"/>
      <c r="D2" s="72" t="s">
        <v>133</v>
      </c>
      <c r="E2" s="73"/>
      <c r="F2" s="73"/>
      <c r="G2" s="73"/>
      <c r="H2" s="73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5" customFormat="1" ht="23" customHeight="1" spans="1:16">
      <c r="A3" s="74" t="s">
        <v>134</v>
      </c>
      <c r="B3" s="75" t="s">
        <v>135</v>
      </c>
      <c r="C3" s="74"/>
      <c r="D3" s="74"/>
      <c r="E3" s="74"/>
      <c r="F3" s="74"/>
      <c r="G3" s="74"/>
      <c r="H3" s="74"/>
      <c r="I3" s="69"/>
      <c r="J3" s="75" t="s">
        <v>136</v>
      </c>
      <c r="K3" s="74"/>
      <c r="L3" s="74"/>
      <c r="M3" s="74"/>
      <c r="N3" s="74"/>
      <c r="O3" s="74"/>
      <c r="P3" s="74"/>
    </row>
    <row r="4" s="65" customFormat="1" ht="23" customHeight="1" spans="1:16">
      <c r="A4" s="74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137</v>
      </c>
      <c r="I4" s="69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137</v>
      </c>
    </row>
    <row r="5" s="65" customFormat="1" ht="23" customHeight="1" spans="1:16">
      <c r="A5" s="74"/>
      <c r="B5" s="76" t="s">
        <v>138</v>
      </c>
      <c r="C5" s="76" t="s">
        <v>139</v>
      </c>
      <c r="D5" s="76" t="s">
        <v>140</v>
      </c>
      <c r="E5" s="76" t="s">
        <v>141</v>
      </c>
      <c r="F5" s="76" t="s">
        <v>142</v>
      </c>
      <c r="G5" s="76" t="s">
        <v>143</v>
      </c>
      <c r="H5" s="76" t="s">
        <v>144</v>
      </c>
      <c r="I5" s="69"/>
      <c r="J5" s="85" t="s">
        <v>145</v>
      </c>
      <c r="K5" s="85" t="s">
        <v>138</v>
      </c>
      <c r="L5" s="85" t="s">
        <v>139</v>
      </c>
      <c r="M5" s="85" t="s">
        <v>140</v>
      </c>
      <c r="N5" s="85" t="s">
        <v>141</v>
      </c>
      <c r="O5" s="85" t="s">
        <v>142</v>
      </c>
      <c r="P5" s="85" t="s">
        <v>143</v>
      </c>
    </row>
    <row r="6" s="65" customFormat="1" ht="21" customHeight="1" spans="1:16">
      <c r="A6" s="76" t="s">
        <v>146</v>
      </c>
      <c r="B6" s="76">
        <f t="shared" ref="B6:B8" si="0">C6-1</f>
        <v>73</v>
      </c>
      <c r="C6" s="76">
        <f t="shared" ref="C6:C8" si="1">D6-2</f>
        <v>74</v>
      </c>
      <c r="D6" s="76">
        <v>76</v>
      </c>
      <c r="E6" s="76">
        <f t="shared" ref="E6:E8" si="2">D6+2</f>
        <v>78</v>
      </c>
      <c r="F6" s="76">
        <f t="shared" ref="F6:F8" si="3">E6+2</f>
        <v>80</v>
      </c>
      <c r="G6" s="76">
        <f t="shared" ref="G6:G8" si="4">F6+1</f>
        <v>81</v>
      </c>
      <c r="H6" s="76">
        <f t="shared" ref="H6:H8" si="5">G6+1</f>
        <v>82</v>
      </c>
      <c r="I6" s="69"/>
      <c r="J6" s="69" t="s">
        <v>147</v>
      </c>
      <c r="K6" s="69" t="s">
        <v>148</v>
      </c>
      <c r="L6" s="69" t="s">
        <v>149</v>
      </c>
      <c r="M6" s="69" t="s">
        <v>148</v>
      </c>
      <c r="N6" s="69" t="s">
        <v>147</v>
      </c>
      <c r="O6" s="69" t="s">
        <v>150</v>
      </c>
      <c r="P6" s="69" t="s">
        <v>150</v>
      </c>
    </row>
    <row r="7" s="65" customFormat="1" ht="21" customHeight="1" spans="1:16">
      <c r="A7" s="76" t="s">
        <v>151</v>
      </c>
      <c r="B7" s="76">
        <f t="shared" si="0"/>
        <v>71</v>
      </c>
      <c r="C7" s="76">
        <f t="shared" si="1"/>
        <v>72</v>
      </c>
      <c r="D7" s="76">
        <v>74</v>
      </c>
      <c r="E7" s="76">
        <f t="shared" si="2"/>
        <v>76</v>
      </c>
      <c r="F7" s="76">
        <f t="shared" si="3"/>
        <v>78</v>
      </c>
      <c r="G7" s="76">
        <f t="shared" si="4"/>
        <v>79</v>
      </c>
      <c r="H7" s="76">
        <f t="shared" si="5"/>
        <v>80</v>
      </c>
      <c r="I7" s="69"/>
      <c r="J7" s="69" t="s">
        <v>152</v>
      </c>
      <c r="K7" s="69" t="s">
        <v>148</v>
      </c>
      <c r="L7" s="69">
        <f>0.3/0.3</f>
        <v>1</v>
      </c>
      <c r="M7" s="69" t="s">
        <v>149</v>
      </c>
      <c r="N7" s="69" t="s">
        <v>153</v>
      </c>
      <c r="O7" s="69" t="s">
        <v>154</v>
      </c>
      <c r="P7" s="69" t="s">
        <v>154</v>
      </c>
    </row>
    <row r="8" s="65" customFormat="1" ht="21" customHeight="1" spans="1:16">
      <c r="A8" s="76" t="s">
        <v>155</v>
      </c>
      <c r="B8" s="76">
        <f t="shared" si="0"/>
        <v>66</v>
      </c>
      <c r="C8" s="76">
        <f t="shared" si="1"/>
        <v>67</v>
      </c>
      <c r="D8" s="76">
        <v>69</v>
      </c>
      <c r="E8" s="76">
        <f t="shared" si="2"/>
        <v>71</v>
      </c>
      <c r="F8" s="76">
        <f t="shared" si="3"/>
        <v>73</v>
      </c>
      <c r="G8" s="76">
        <f t="shared" si="4"/>
        <v>74</v>
      </c>
      <c r="H8" s="76">
        <f t="shared" si="5"/>
        <v>75</v>
      </c>
      <c r="I8" s="69"/>
      <c r="J8" s="69" t="s">
        <v>156</v>
      </c>
      <c r="K8" s="69" t="s">
        <v>148</v>
      </c>
      <c r="L8" s="69" t="s">
        <v>148</v>
      </c>
      <c r="M8" s="69" t="s">
        <v>148</v>
      </c>
      <c r="N8" s="69" t="s">
        <v>148</v>
      </c>
      <c r="O8" s="69" t="s">
        <v>148</v>
      </c>
      <c r="P8" s="69" t="s">
        <v>148</v>
      </c>
    </row>
    <row r="9" s="65" customFormat="1" ht="21" customHeight="1" spans="1:16">
      <c r="A9" s="76" t="s">
        <v>157</v>
      </c>
      <c r="B9" s="76">
        <f t="shared" ref="B9:B11" si="6">C9-4</f>
        <v>116</v>
      </c>
      <c r="C9" s="76">
        <f t="shared" ref="C9:C11" si="7">D9-4</f>
        <v>120</v>
      </c>
      <c r="D9" s="76">
        <v>124</v>
      </c>
      <c r="E9" s="76">
        <f t="shared" ref="E9:E11" si="8">D9+4</f>
        <v>128</v>
      </c>
      <c r="F9" s="76">
        <f>E9+4</f>
        <v>132</v>
      </c>
      <c r="G9" s="76">
        <f t="shared" ref="G9:G11" si="9">F9+6</f>
        <v>138</v>
      </c>
      <c r="H9" s="76">
        <f>G9+6</f>
        <v>144</v>
      </c>
      <c r="I9" s="69"/>
      <c r="J9" s="69" t="s">
        <v>148</v>
      </c>
      <c r="K9" s="69" t="s">
        <v>148</v>
      </c>
      <c r="L9" s="69" t="s">
        <v>148</v>
      </c>
      <c r="M9" s="69" t="s">
        <v>158</v>
      </c>
      <c r="N9" s="69" t="s">
        <v>148</v>
      </c>
      <c r="O9" s="69" t="s">
        <v>148</v>
      </c>
      <c r="P9" s="69" t="s">
        <v>148</v>
      </c>
    </row>
    <row r="10" s="65" customFormat="1" ht="21" customHeight="1" spans="1:16">
      <c r="A10" s="76" t="s">
        <v>159</v>
      </c>
      <c r="B10" s="76">
        <f t="shared" si="6"/>
        <v>109</v>
      </c>
      <c r="C10" s="76">
        <f t="shared" si="7"/>
        <v>113</v>
      </c>
      <c r="D10" s="76">
        <v>117</v>
      </c>
      <c r="E10" s="76">
        <f t="shared" si="8"/>
        <v>121</v>
      </c>
      <c r="F10" s="76">
        <f>E10+5</f>
        <v>126</v>
      </c>
      <c r="G10" s="76">
        <f t="shared" si="9"/>
        <v>132</v>
      </c>
      <c r="H10" s="76">
        <f>G10+7</f>
        <v>139</v>
      </c>
      <c r="I10" s="69"/>
      <c r="J10" s="69" t="s">
        <v>148</v>
      </c>
      <c r="K10" s="69" t="s">
        <v>148</v>
      </c>
      <c r="L10" s="69" t="s">
        <v>148</v>
      </c>
      <c r="M10" s="69" t="s">
        <v>148</v>
      </c>
      <c r="N10" s="69" t="s">
        <v>148</v>
      </c>
      <c r="O10" s="69" t="s">
        <v>148</v>
      </c>
      <c r="P10" s="69" t="s">
        <v>148</v>
      </c>
    </row>
    <row r="11" s="65" customFormat="1" ht="21" customHeight="1" spans="1:16">
      <c r="A11" s="76" t="s">
        <v>160</v>
      </c>
      <c r="B11" s="76">
        <f t="shared" si="6"/>
        <v>112</v>
      </c>
      <c r="C11" s="76">
        <f t="shared" si="7"/>
        <v>116</v>
      </c>
      <c r="D11" s="76">
        <v>120</v>
      </c>
      <c r="E11" s="76">
        <f t="shared" si="8"/>
        <v>124</v>
      </c>
      <c r="F11" s="76">
        <f>E11+5</f>
        <v>129</v>
      </c>
      <c r="G11" s="76">
        <f t="shared" si="9"/>
        <v>135</v>
      </c>
      <c r="H11" s="76">
        <f>G11+7</f>
        <v>142</v>
      </c>
      <c r="I11" s="69"/>
      <c r="J11" s="69" t="s">
        <v>161</v>
      </c>
      <c r="K11" s="69" t="s">
        <v>162</v>
      </c>
      <c r="L11" s="69" t="s">
        <v>163</v>
      </c>
      <c r="M11" s="69" t="s">
        <v>164</v>
      </c>
      <c r="N11" s="69" t="s">
        <v>162</v>
      </c>
      <c r="O11" s="69" t="s">
        <v>165</v>
      </c>
      <c r="P11" s="69" t="s">
        <v>165</v>
      </c>
    </row>
    <row r="12" s="65" customFormat="1" ht="21" customHeight="1" spans="1:16">
      <c r="A12" s="76" t="s">
        <v>166</v>
      </c>
      <c r="B12" s="76">
        <f>C12-1.2</f>
        <v>46.6</v>
      </c>
      <c r="C12" s="76">
        <f>D12-1.2</f>
        <v>47.8</v>
      </c>
      <c r="D12" s="76">
        <v>49</v>
      </c>
      <c r="E12" s="76">
        <f>D12+1.2</f>
        <v>50.2</v>
      </c>
      <c r="F12" s="76">
        <f>E12+1.2</f>
        <v>51.4</v>
      </c>
      <c r="G12" s="76">
        <f>F12+1.4</f>
        <v>52.8</v>
      </c>
      <c r="H12" s="76">
        <f>G12+1.4</f>
        <v>54.2</v>
      </c>
      <c r="I12" s="69"/>
      <c r="J12" s="69" t="s">
        <v>167</v>
      </c>
      <c r="K12" s="69" t="s">
        <v>168</v>
      </c>
      <c r="L12" s="69" t="s">
        <v>148</v>
      </c>
      <c r="M12" s="69" t="s">
        <v>158</v>
      </c>
      <c r="N12" s="69" t="s">
        <v>148</v>
      </c>
      <c r="O12" s="69" t="s">
        <v>169</v>
      </c>
      <c r="P12" s="69" t="s">
        <v>169</v>
      </c>
    </row>
    <row r="13" s="65" customFormat="1" ht="21" customHeight="1" spans="1:16">
      <c r="A13" s="76" t="s">
        <v>170</v>
      </c>
      <c r="B13" s="76">
        <f>C13-0.6</f>
        <v>62.2</v>
      </c>
      <c r="C13" s="76">
        <f>D13-1.2</f>
        <v>62.8</v>
      </c>
      <c r="D13" s="76">
        <v>64</v>
      </c>
      <c r="E13" s="76">
        <f>D13+1.2</f>
        <v>65.2</v>
      </c>
      <c r="F13" s="76">
        <f>E13+1.2</f>
        <v>66.4</v>
      </c>
      <c r="G13" s="76">
        <f>F13+0.6</f>
        <v>67</v>
      </c>
      <c r="H13" s="76">
        <f>G13+0.6</f>
        <v>67.6</v>
      </c>
      <c r="I13" s="69"/>
      <c r="J13" s="69" t="s">
        <v>171</v>
      </c>
      <c r="K13" s="69" t="s">
        <v>172</v>
      </c>
      <c r="L13" s="69" t="s">
        <v>172</v>
      </c>
      <c r="M13" s="69" t="s">
        <v>172</v>
      </c>
      <c r="N13" s="69" t="s">
        <v>172</v>
      </c>
      <c r="O13" s="69" t="s">
        <v>172</v>
      </c>
      <c r="P13" s="69" t="s">
        <v>172</v>
      </c>
    </row>
    <row r="14" s="65" customFormat="1" ht="21" customHeight="1" spans="1:16">
      <c r="A14" s="77" t="s">
        <v>173</v>
      </c>
      <c r="B14" s="76">
        <f>C14-0.8</f>
        <v>23.9</v>
      </c>
      <c r="C14" s="76">
        <f>D14-0.8</f>
        <v>24.7</v>
      </c>
      <c r="D14" s="76">
        <v>25.5</v>
      </c>
      <c r="E14" s="76">
        <f>D14+0.8</f>
        <v>26.3</v>
      </c>
      <c r="F14" s="76">
        <f>E14+0.8</f>
        <v>27.1</v>
      </c>
      <c r="G14" s="76">
        <f>F14+1.3</f>
        <v>28.4</v>
      </c>
      <c r="H14" s="76">
        <f>G14+1.3</f>
        <v>29.7</v>
      </c>
      <c r="I14" s="69"/>
      <c r="J14" s="69" t="s">
        <v>149</v>
      </c>
      <c r="K14" s="69" t="s">
        <v>148</v>
      </c>
      <c r="L14" s="69" t="s">
        <v>171</v>
      </c>
      <c r="M14" s="69" t="s">
        <v>171</v>
      </c>
      <c r="N14" s="69" t="s">
        <v>172</v>
      </c>
      <c r="O14" s="69" t="s">
        <v>172</v>
      </c>
      <c r="P14" s="69" t="s">
        <v>172</v>
      </c>
    </row>
    <row r="15" s="65" customFormat="1" ht="21" customHeight="1" spans="1:16">
      <c r="A15" s="76" t="s">
        <v>174</v>
      </c>
      <c r="B15" s="76">
        <f>C15-0.7</f>
        <v>20.1</v>
      </c>
      <c r="C15" s="76">
        <f>D15-0.7</f>
        <v>20.8</v>
      </c>
      <c r="D15" s="76">
        <v>21.5</v>
      </c>
      <c r="E15" s="76">
        <f>D15+0.7</f>
        <v>22.2</v>
      </c>
      <c r="F15" s="76">
        <f>E15+0.7</f>
        <v>22.9</v>
      </c>
      <c r="G15" s="76">
        <f>F15+1</f>
        <v>23.9</v>
      </c>
      <c r="H15" s="76">
        <f>G15+1</f>
        <v>24.9</v>
      </c>
      <c r="I15" s="69"/>
      <c r="J15" s="69" t="s">
        <v>148</v>
      </c>
      <c r="K15" s="69" t="s">
        <v>148</v>
      </c>
      <c r="L15" s="69" t="s">
        <v>148</v>
      </c>
      <c r="M15" s="69" t="s">
        <v>148</v>
      </c>
      <c r="N15" s="69" t="s">
        <v>148</v>
      </c>
      <c r="O15" s="69" t="s">
        <v>148</v>
      </c>
      <c r="P15" s="69" t="s">
        <v>148</v>
      </c>
    </row>
    <row r="16" s="65" customFormat="1" ht="21" customHeight="1" spans="1:16">
      <c r="A16" s="76" t="s">
        <v>175</v>
      </c>
      <c r="B16" s="76">
        <f t="shared" ref="B16:B20" si="10">C16-0.5</f>
        <v>14.5</v>
      </c>
      <c r="C16" s="76">
        <f t="shared" ref="C16:C20" si="11">D16-0.5</f>
        <v>15</v>
      </c>
      <c r="D16" s="76">
        <v>15.5</v>
      </c>
      <c r="E16" s="76">
        <f>D16+0.5</f>
        <v>16</v>
      </c>
      <c r="F16" s="76">
        <f>E16+0.5</f>
        <v>16.5</v>
      </c>
      <c r="G16" s="76">
        <f>F16+0.7</f>
        <v>17.2</v>
      </c>
      <c r="H16" s="76">
        <f>G16+0.7</f>
        <v>17.9</v>
      </c>
      <c r="I16" s="69"/>
      <c r="J16" s="69" t="s">
        <v>148</v>
      </c>
      <c r="K16" s="69" t="s">
        <v>148</v>
      </c>
      <c r="L16" s="69" t="s">
        <v>148</v>
      </c>
      <c r="M16" s="69" t="s">
        <v>148</v>
      </c>
      <c r="N16" s="69" t="s">
        <v>148</v>
      </c>
      <c r="O16" s="69" t="s">
        <v>148</v>
      </c>
      <c r="P16" s="69" t="s">
        <v>148</v>
      </c>
    </row>
    <row r="17" s="65" customFormat="1" ht="21" customHeight="1" spans="1:16">
      <c r="A17" s="76" t="s">
        <v>176</v>
      </c>
      <c r="B17" s="76">
        <f t="shared" ref="B17:B23" si="12">C17</f>
        <v>10.5</v>
      </c>
      <c r="C17" s="76">
        <f>D17</f>
        <v>10.5</v>
      </c>
      <c r="D17" s="76">
        <v>10.5</v>
      </c>
      <c r="E17" s="76">
        <f t="shared" ref="E17:H17" si="13">D17</f>
        <v>10.5</v>
      </c>
      <c r="F17" s="76">
        <f t="shared" si="13"/>
        <v>10.5</v>
      </c>
      <c r="G17" s="76">
        <f t="shared" si="13"/>
        <v>10.5</v>
      </c>
      <c r="H17" s="76">
        <f t="shared" si="13"/>
        <v>10.5</v>
      </c>
      <c r="I17" s="69"/>
      <c r="J17" s="69"/>
      <c r="K17" s="69" t="s">
        <v>148</v>
      </c>
      <c r="L17" s="69" t="s">
        <v>148</v>
      </c>
      <c r="M17" s="69" t="s">
        <v>148</v>
      </c>
      <c r="N17" s="69" t="s">
        <v>148</v>
      </c>
      <c r="O17" s="69" t="s">
        <v>148</v>
      </c>
      <c r="P17" s="69" t="s">
        <v>148</v>
      </c>
    </row>
    <row r="18" s="65" customFormat="1" ht="21" customHeight="1" spans="1:16">
      <c r="A18" s="76" t="s">
        <v>177</v>
      </c>
      <c r="B18" s="76">
        <f>C18-1</f>
        <v>54</v>
      </c>
      <c r="C18" s="76">
        <f>D18-1</f>
        <v>55</v>
      </c>
      <c r="D18" s="76">
        <v>56</v>
      </c>
      <c r="E18" s="76">
        <f>D18+1</f>
        <v>57</v>
      </c>
      <c r="F18" s="76">
        <f>E18+1</f>
        <v>58</v>
      </c>
      <c r="G18" s="76">
        <f>F18+1.5</f>
        <v>59.5</v>
      </c>
      <c r="H18" s="76">
        <f>G18+1.5</f>
        <v>61</v>
      </c>
      <c r="I18" s="69"/>
      <c r="J18" s="69" t="s">
        <v>178</v>
      </c>
      <c r="K18" s="69" t="s">
        <v>172</v>
      </c>
      <c r="L18" s="69" t="s">
        <v>172</v>
      </c>
      <c r="M18" s="69" t="s">
        <v>179</v>
      </c>
      <c r="N18" s="69" t="s">
        <v>172</v>
      </c>
      <c r="O18" s="69" t="s">
        <v>147</v>
      </c>
      <c r="P18" s="69" t="s">
        <v>147</v>
      </c>
    </row>
    <row r="19" s="65" customFormat="1" ht="21" customHeight="1" spans="1:16">
      <c r="A19" s="76" t="s">
        <v>180</v>
      </c>
      <c r="B19" s="76">
        <f t="shared" si="10"/>
        <v>36</v>
      </c>
      <c r="C19" s="76">
        <f t="shared" si="11"/>
        <v>36.5</v>
      </c>
      <c r="D19" s="76">
        <v>37</v>
      </c>
      <c r="E19" s="76">
        <f t="shared" ref="E19:G19" si="14">D19+0.5</f>
        <v>37.5</v>
      </c>
      <c r="F19" s="76">
        <f t="shared" si="14"/>
        <v>38</v>
      </c>
      <c r="G19" s="76">
        <f t="shared" si="14"/>
        <v>38.5</v>
      </c>
      <c r="H19" s="76">
        <f t="shared" ref="H19:H23" si="15">G19</f>
        <v>38.5</v>
      </c>
      <c r="I19" s="69"/>
      <c r="J19" s="69" t="s">
        <v>149</v>
      </c>
      <c r="K19" s="69" t="s">
        <v>148</v>
      </c>
      <c r="L19" s="69" t="s">
        <v>171</v>
      </c>
      <c r="M19" s="69" t="s">
        <v>171</v>
      </c>
      <c r="N19" s="69" t="s">
        <v>172</v>
      </c>
      <c r="O19" s="69" t="s">
        <v>172</v>
      </c>
      <c r="P19" s="69" t="s">
        <v>172</v>
      </c>
    </row>
    <row r="20" s="65" customFormat="1" ht="21" customHeight="1" spans="1:16">
      <c r="A20" s="76" t="s">
        <v>181</v>
      </c>
      <c r="B20" s="76">
        <f t="shared" si="10"/>
        <v>26</v>
      </c>
      <c r="C20" s="76">
        <f t="shared" si="11"/>
        <v>26.5</v>
      </c>
      <c r="D20" s="76">
        <v>27</v>
      </c>
      <c r="E20" s="76">
        <f>D20+0.5</f>
        <v>27.5</v>
      </c>
      <c r="F20" s="76">
        <f>E20+0.5</f>
        <v>28</v>
      </c>
      <c r="G20" s="76">
        <f>F20+0.75</f>
        <v>28.75</v>
      </c>
      <c r="H20" s="76">
        <f t="shared" si="15"/>
        <v>28.75</v>
      </c>
      <c r="I20" s="69"/>
      <c r="J20" s="69" t="s">
        <v>167</v>
      </c>
      <c r="K20" s="69" t="s">
        <v>168</v>
      </c>
      <c r="L20" s="69" t="s">
        <v>148</v>
      </c>
      <c r="M20" s="69" t="s">
        <v>158</v>
      </c>
      <c r="N20" s="69" t="s">
        <v>148</v>
      </c>
      <c r="O20" s="69" t="s">
        <v>169</v>
      </c>
      <c r="P20" s="69" t="s">
        <v>169</v>
      </c>
    </row>
    <row r="21" s="65" customFormat="1" ht="19" customHeight="1" spans="1:16">
      <c r="A21" s="76" t="s">
        <v>182</v>
      </c>
      <c r="B21" s="76">
        <f t="shared" si="12"/>
        <v>18</v>
      </c>
      <c r="C21" s="76">
        <f>D21-1</f>
        <v>18</v>
      </c>
      <c r="D21" s="76">
        <v>19</v>
      </c>
      <c r="E21" s="76">
        <f t="shared" ref="E21:E23" si="16">D21</f>
        <v>19</v>
      </c>
      <c r="F21" s="76">
        <f>E21+1.5</f>
        <v>20.5</v>
      </c>
      <c r="G21" s="76">
        <f t="shared" ref="G21:G23" si="17">F21</f>
        <v>20.5</v>
      </c>
      <c r="H21" s="76">
        <f t="shared" si="15"/>
        <v>20.5</v>
      </c>
      <c r="I21" s="86"/>
      <c r="J21" s="69" t="s">
        <v>171</v>
      </c>
      <c r="K21" s="69" t="s">
        <v>172</v>
      </c>
      <c r="L21" s="69" t="s">
        <v>172</v>
      </c>
      <c r="M21" s="69" t="s">
        <v>172</v>
      </c>
      <c r="N21" s="69" t="s">
        <v>172</v>
      </c>
      <c r="O21" s="69" t="s">
        <v>172</v>
      </c>
      <c r="P21" s="69" t="s">
        <v>172</v>
      </c>
    </row>
    <row r="22" s="64" customFormat="1" ht="24" customHeight="1" spans="1:16">
      <c r="A22" s="76" t="s">
        <v>183</v>
      </c>
      <c r="B22" s="76">
        <f t="shared" si="12"/>
        <v>17</v>
      </c>
      <c r="C22" s="76">
        <f>D22-0.5</f>
        <v>17</v>
      </c>
      <c r="D22" s="76">
        <v>17.5</v>
      </c>
      <c r="E22" s="76">
        <f t="shared" si="16"/>
        <v>17.5</v>
      </c>
      <c r="F22" s="76">
        <f>E22+1</f>
        <v>18.5</v>
      </c>
      <c r="G22" s="76">
        <f t="shared" si="17"/>
        <v>18.5</v>
      </c>
      <c r="H22" s="76">
        <f t="shared" si="15"/>
        <v>18.5</v>
      </c>
      <c r="I22" s="87"/>
      <c r="J22" s="69" t="s">
        <v>148</v>
      </c>
      <c r="K22" s="69" t="s">
        <v>148</v>
      </c>
      <c r="L22" s="69" t="s">
        <v>148</v>
      </c>
      <c r="M22" s="69" t="s">
        <v>148</v>
      </c>
      <c r="N22" s="69" t="s">
        <v>148</v>
      </c>
      <c r="O22" s="69" t="s">
        <v>148</v>
      </c>
      <c r="P22" s="69" t="s">
        <v>148</v>
      </c>
    </row>
    <row r="23" s="66" customFormat="1" customHeight="1" spans="1:16">
      <c r="A23" s="76" t="s">
        <v>184</v>
      </c>
      <c r="B23" s="76">
        <f t="shared" si="12"/>
        <v>15</v>
      </c>
      <c r="C23" s="76">
        <f>D23</f>
        <v>15</v>
      </c>
      <c r="D23" s="76">
        <v>15</v>
      </c>
      <c r="E23" s="76">
        <f t="shared" si="16"/>
        <v>15</v>
      </c>
      <c r="F23" s="76">
        <f>E23+2</f>
        <v>17</v>
      </c>
      <c r="G23" s="76">
        <f t="shared" si="17"/>
        <v>17</v>
      </c>
      <c r="H23" s="76">
        <f t="shared" si="15"/>
        <v>17</v>
      </c>
      <c r="I23" s="64"/>
      <c r="J23" s="69" t="s">
        <v>148</v>
      </c>
      <c r="K23" s="69" t="s">
        <v>148</v>
      </c>
      <c r="L23" s="69" t="s">
        <v>148</v>
      </c>
      <c r="M23" s="69" t="s">
        <v>148</v>
      </c>
      <c r="N23" s="69" t="s">
        <v>148</v>
      </c>
      <c r="O23" s="69" t="s">
        <v>148</v>
      </c>
      <c r="P23" s="69" t="s">
        <v>148</v>
      </c>
    </row>
    <row r="24" s="66" customFormat="1" customHeight="1" spans="1:14">
      <c r="A24" s="78"/>
      <c r="B24" s="79"/>
      <c r="C24" s="79"/>
      <c r="D24" s="79"/>
      <c r="E24" s="79"/>
      <c r="F24" s="79"/>
      <c r="G24" s="79"/>
      <c r="H24" s="79"/>
      <c r="I24" s="78"/>
      <c r="J24" s="78"/>
      <c r="K24" s="64"/>
      <c r="L24" s="64"/>
      <c r="M24" s="66"/>
      <c r="N24" s="64"/>
    </row>
    <row r="25" s="66" customFormat="1" customHeight="1" spans="1:16">
      <c r="A25" s="78"/>
      <c r="B25" s="79"/>
      <c r="C25" s="79"/>
      <c r="D25" s="79"/>
      <c r="E25" s="79"/>
      <c r="F25" s="79"/>
      <c r="G25" s="79"/>
      <c r="H25" s="79"/>
      <c r="I25" s="78"/>
      <c r="J25" s="78"/>
      <c r="K25" s="64" t="s">
        <v>185</v>
      </c>
      <c r="L25" s="88"/>
      <c r="M25" s="64" t="s">
        <v>186</v>
      </c>
      <c r="N25" s="64"/>
      <c r="O25" s="64" t="s">
        <v>187</v>
      </c>
      <c r="P25" s="6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A11" sqref="A11:D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262</v>
      </c>
      <c r="B2" s="7" t="s">
        <v>263</v>
      </c>
      <c r="C2" s="7" t="s">
        <v>264</v>
      </c>
      <c r="D2" s="7" t="s">
        <v>265</v>
      </c>
      <c r="E2" s="7" t="s">
        <v>266</v>
      </c>
      <c r="F2" s="7" t="s">
        <v>267</v>
      </c>
      <c r="G2" s="7" t="s">
        <v>268</v>
      </c>
      <c r="H2" s="7" t="s">
        <v>269</v>
      </c>
      <c r="I2" s="6" t="s">
        <v>270</v>
      </c>
      <c r="J2" s="6" t="s">
        <v>271</v>
      </c>
      <c r="K2" s="6" t="s">
        <v>272</v>
      </c>
      <c r="L2" s="6" t="s">
        <v>273</v>
      </c>
      <c r="M2" s="6" t="s">
        <v>274</v>
      </c>
      <c r="N2" s="7" t="s">
        <v>275</v>
      </c>
      <c r="O2" s="7" t="s">
        <v>276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277</v>
      </c>
      <c r="J3" s="6" t="s">
        <v>277</v>
      </c>
      <c r="K3" s="6" t="s">
        <v>277</v>
      </c>
      <c r="L3" s="6" t="s">
        <v>277</v>
      </c>
      <c r="M3" s="6" t="s">
        <v>277</v>
      </c>
      <c r="N3" s="9"/>
      <c r="O3" s="9"/>
    </row>
    <row r="4" s="2" customFormat="1" ht="18" customHeight="1" spans="1:15">
      <c r="A4" s="35">
        <v>1</v>
      </c>
      <c r="B4" s="30" t="s">
        <v>278</v>
      </c>
      <c r="C4" s="31" t="s">
        <v>279</v>
      </c>
      <c r="D4" s="12" t="s">
        <v>101</v>
      </c>
      <c r="E4" s="13" t="s">
        <v>47</v>
      </c>
      <c r="F4" s="11" t="s">
        <v>280</v>
      </c>
      <c r="G4" s="59" t="s">
        <v>79</v>
      </c>
      <c r="H4" s="60"/>
      <c r="I4" s="35">
        <v>1</v>
      </c>
      <c r="J4" s="35"/>
      <c r="K4" s="35">
        <v>1</v>
      </c>
      <c r="L4" s="35"/>
      <c r="M4" s="35">
        <v>1</v>
      </c>
      <c r="N4" s="60">
        <f>SUM(I4:M4)</f>
        <v>3</v>
      </c>
      <c r="O4" s="60"/>
    </row>
    <row r="5" s="2" customFormat="1" ht="18" customHeight="1" spans="1:15">
      <c r="A5" s="35">
        <v>2</v>
      </c>
      <c r="B5" s="30" t="s">
        <v>281</v>
      </c>
      <c r="C5" s="31" t="s">
        <v>279</v>
      </c>
      <c r="D5" s="12" t="s">
        <v>102</v>
      </c>
      <c r="E5" s="13" t="s">
        <v>47</v>
      </c>
      <c r="F5" s="11" t="s">
        <v>280</v>
      </c>
      <c r="G5" s="59" t="s">
        <v>79</v>
      </c>
      <c r="H5" s="60"/>
      <c r="I5" s="35"/>
      <c r="J5" s="35">
        <v>1</v>
      </c>
      <c r="K5" s="35"/>
      <c r="L5" s="35">
        <v>1</v>
      </c>
      <c r="M5" s="35">
        <v>1</v>
      </c>
      <c r="N5" s="60">
        <f>SUM(I5:M5)</f>
        <v>3</v>
      </c>
      <c r="O5" s="60"/>
    </row>
    <row r="6" s="2" customFormat="1" ht="18" customHeight="1" spans="1:15">
      <c r="A6" s="35">
        <v>3</v>
      </c>
      <c r="B6" s="30" t="s">
        <v>282</v>
      </c>
      <c r="C6" s="31" t="s">
        <v>279</v>
      </c>
      <c r="D6" s="12" t="s">
        <v>103</v>
      </c>
      <c r="E6" s="13" t="s">
        <v>47</v>
      </c>
      <c r="F6" s="11" t="s">
        <v>280</v>
      </c>
      <c r="G6" s="59" t="s">
        <v>79</v>
      </c>
      <c r="H6" s="60"/>
      <c r="I6" s="35">
        <v>1</v>
      </c>
      <c r="J6" s="35">
        <v>1</v>
      </c>
      <c r="K6" s="35"/>
      <c r="L6" s="35">
        <v>1</v>
      </c>
      <c r="M6" s="35"/>
      <c r="N6" s="60">
        <f>SUM(I6:M6)</f>
        <v>3</v>
      </c>
      <c r="O6" s="60"/>
    </row>
    <row r="7" s="2" customFormat="1" ht="18" customHeight="1" spans="1:15">
      <c r="A7" s="35"/>
      <c r="B7" s="30"/>
      <c r="C7" s="31"/>
      <c r="D7" s="12"/>
      <c r="E7" s="13"/>
      <c r="F7" s="11"/>
      <c r="G7" s="59"/>
      <c r="H7" s="60"/>
      <c r="I7" s="35"/>
      <c r="J7" s="35"/>
      <c r="K7" s="35"/>
      <c r="L7" s="35"/>
      <c r="M7" s="35"/>
      <c r="N7" s="60"/>
      <c r="O7" s="60"/>
    </row>
    <row r="8" s="2" customFormat="1" ht="18" customHeight="1" spans="1:15">
      <c r="A8" s="35"/>
      <c r="B8" s="30"/>
      <c r="C8" s="31"/>
      <c r="D8" s="12"/>
      <c r="E8" s="13"/>
      <c r="F8" s="11"/>
      <c r="G8" s="59"/>
      <c r="H8" s="60"/>
      <c r="I8" s="35"/>
      <c r="J8" s="35"/>
      <c r="K8" s="35"/>
      <c r="L8" s="35"/>
      <c r="M8" s="35"/>
      <c r="N8" s="60"/>
      <c r="O8" s="60"/>
    </row>
    <row r="9" s="2" customFormat="1" ht="18" customHeight="1" spans="1:15">
      <c r="A9" s="35"/>
      <c r="B9" s="13"/>
      <c r="C9" s="31"/>
      <c r="D9" s="12"/>
      <c r="E9" s="13"/>
      <c r="F9" s="11"/>
      <c r="G9" s="59"/>
      <c r="H9" s="60"/>
      <c r="I9" s="35"/>
      <c r="J9" s="35"/>
      <c r="K9" s="35"/>
      <c r="L9" s="35"/>
      <c r="M9" s="35"/>
      <c r="N9" s="60"/>
      <c r="O9" s="60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61" t="s">
        <v>283</v>
      </c>
      <c r="B11" s="62"/>
      <c r="C11" s="62"/>
      <c r="D11" s="63"/>
      <c r="E11" s="22"/>
      <c r="F11" s="40"/>
      <c r="G11" s="40"/>
      <c r="H11" s="40"/>
      <c r="I11" s="33"/>
      <c r="J11" s="19" t="s">
        <v>284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285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2024-09-16T11:25:38Z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