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<sst xmlns="http://schemas.openxmlformats.org/spreadsheetml/2006/main" count="1210" uniqueCount="346">
  <si>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</si>
  <si>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</si>
  <si>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</si>
  <si>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</si>
  <si>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</si>
  <si>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</si>
  <si>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</si>
  <si>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</si>
  <si>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</si>
  <si>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</si>
  <si>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</si>
  <si>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</si>
  <si>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</si>
  <si>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</si>
  <si>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</si>
  <si>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</si>
  <si>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</si>
  <si>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</si>
  <si>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</si>
  <si>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</si>
  <si>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</si>
  <si>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</si>
  <si>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</si>
  <si>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</si>
  <si>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</si>
  <si>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</si>
  <si>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</si>
  <si>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</si>
  <si>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</si>
  <si>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</si>
  <si>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</si>
  <si>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</si>
  <si>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</si>
  <si>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</si>
  <si>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</si>
  <si>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</si>
  <si>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</si>
  <si>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</si>
  <si>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</si>
  <si>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</si>
  <si>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</si>
  <si>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</si>
  <si>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</si>
  <si>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</si>
  <si>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</si>
  <si>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</si>
  <si>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</si>
  <si>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TAWWBM91704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</si>
  <si>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</si>
  <si>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</si>
  <si>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</si>
  <si>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</si>
  <si>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</si>
  <si>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</si>
  <si>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</si>
  <si>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</si>
  <si>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</si>
  <si>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</si>
  <si>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</si>
  <si>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</si>
  <si>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</si>
  <si>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</si>
  <si>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</si>
  <si>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CGDD24062700020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</si>
  <si>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</si>
  <si>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</si>
  <si>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</si>
  <si>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</si>
  <si>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</si>
  <si>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</si>
  <si>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</si>
  <si>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</si>
  <si>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</si>
  <si>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</si>
  <si>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</si>
  <si>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</si>
  <si>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</si>
  <si>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</si>
  <si>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</si>
  <si>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</si>
  <si>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</si>
  <si>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</si>
  <si>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</si>
  <si>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</si>
  <si>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</si>
  <si>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</si>
  <si>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</si>
  <si>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</si>
  <si>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</si>
  <si>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</si>
  <si>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</si>
  <si>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</si>
  <si>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</si>
  <si>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</si>
  <si>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</si>
  <si>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</si>
  <si>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</si>
  <si>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</si>
  <si>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</si>
  <si>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</si>
  <si>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</si>
  <si>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</si>
  <si>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黑色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</si>
  <si>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</si>
  <si>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</si>
  <si>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</si>
  <si>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   松绿/35件    山影灰/40件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</si>
  <si>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</si>
  <si>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</si>
  <si>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</si>
  <si>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</si>
  <si>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</si>
  <si>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注意后领窝要平服</t>
  </si>
  <si>
    <t>压双面胶部位注意不要褶皱不平，起泡</t>
  </si>
  <si>
    <t>清理干净内外线毛，脏污，油渍，划粉印，烫痕，</t>
  </si>
  <si>
    <t>袖笼注意圆顺平服，不要起隆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</si>
  <si>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</si>
  <si>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</si>
  <si>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</si>
  <si>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</si>
  <si>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</si>
  <si>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</si>
  <si>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</si>
  <si>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</si>
  <si>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</si>
  <si>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</si>
  <si>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</si>
  <si>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</si>
  <si>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</si>
  <si>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</si>
  <si>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</si>
  <si>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</si>
  <si>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</si>
  <si>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</si>
  <si>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</si>
  <si>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</si>
  <si>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</si>
  <si>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</si>
  <si>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</si>
  <si>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</si>
  <si>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</si>
  <si>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</si>
  <si>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</si>
  <si>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</si>
  <si>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</si>
  <si>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</si>
  <si>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</si>
  <si>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</si>
  <si>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</si>
  <si>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</si>
  <si>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</si>
  <si>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</si>
  <si>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</si>
  <si>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</si>
  <si>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胸围，
腋下2cm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</si>
  <si>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</si>
  <si>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</si>
  <si>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</si>
  <si>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</si>
  <si>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</si>
  <si>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</si>
  <si>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</si>
  <si>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</si>
  <si>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</si>
  <si>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</si>
  <si>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</si>
  <si>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</si>
  <si>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</si>
  <si>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</si>
  <si>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</si>
  <si>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袖肥/2，
腋下2cm</t>
  </si>
  <si>
    <t>袖肘围/2</t>
  </si>
  <si>
    <t>袖口围/2</t>
  </si>
  <si>
    <t>下领围</t>
  </si>
  <si>
    <t>帽高</t>
  </si>
  <si>
    <t>+0.4/+0.3</t>
  </si>
  <si>
    <t>+0.5/+0.3</t>
  </si>
  <si>
    <t>帽宽</t>
  </si>
  <si>
    <t>插手袋开口</t>
  </si>
  <si>
    <t>左胸袋开口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</si>
  <si>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</si>
  <si>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</si>
  <si>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</si>
  <si>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</si>
  <si>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</si>
  <si>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</si>
  <si>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</si>
  <si>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</si>
  <si>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</si>
  <si>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</si>
  <si>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</si>
  <si>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</si>
  <si>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</si>
  <si>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黑色：2#3#6#8#</t>
  </si>
  <si>
    <t>山影灰：6#7#14#19#</t>
  </si>
  <si>
    <t>松绿：1#6#9#11#</t>
  </si>
  <si>
    <t>蓝岩黑：3#6#11#16#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</si>
  <si>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</si>
  <si>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</si>
  <si>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</si>
  <si>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保证规格洗前洗后在误差范围内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</si>
  <si>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</si>
  <si>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</si>
  <si>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</si>
  <si>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</si>
  <si>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</si>
  <si>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</si>
  <si>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</si>
  <si>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</si>
  <si>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</si>
  <si>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</si>
  <si>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</si>
  <si>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</si>
  <si>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</si>
  <si>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</si>
  <si>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</si>
  <si>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</si>
  <si>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</si>
  <si>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</si>
  <si>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</si>
  <si>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</si>
  <si>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</si>
  <si>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</si>
  <si>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</si>
  <si>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</si>
  <si>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采购凭证编号：CGDD24062700020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</si>
  <si>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</si>
  <si>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</si>
  <si>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</si>
  <si>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</si>
  <si>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</si>
  <si>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</si>
  <si>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</si>
  <si>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</si>
  <si>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</si>
  <si>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</si>
  <si>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</si>
  <si>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</si>
  <si>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</si>
  <si>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</si>
  <si>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黑色：8#16#19#20#</t>
  </si>
  <si>
    <t>松绿：7#13#22#23#</t>
  </si>
  <si>
    <t>蓝岩黑：5#9#11#14#</t>
  </si>
  <si>
    <t>山影灰：3#4#11#16#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</si>
  <si>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</si>
  <si>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</si>
  <si>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</si>
  <si>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</si>
  <si>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</si>
  <si>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</si>
  <si>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</si>
  <si>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</si>
  <si>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</si>
  <si>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</si>
  <si>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</si>
  <si>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</si>
  <si>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</si>
  <si>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</si>
  <si>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</si>
  <si>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</si>
  <si>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</si>
  <si>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</si>
  <si>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</si>
  <si>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</si>
  <si>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</si>
  <si>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</si>
  <si>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</si>
  <si>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</si>
  <si>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</si>
  <si>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</si>
  <si>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</si>
  <si>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</si>
  <si>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</si>
  <si>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</si>
  <si>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FW09363</t>
  </si>
  <si>
    <t>赢合</t>
  </si>
  <si>
    <t>5/9</t>
  </si>
  <si>
    <t>1/4</t>
  </si>
  <si>
    <t>8/12</t>
  </si>
  <si>
    <t>制表时间：2024/8/25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</si>
  <si>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</si>
  <si>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</si>
  <si>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</si>
  <si>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</si>
  <si>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</si>
  <si>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</si>
  <si>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</si>
  <si>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</si>
  <si>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</si>
  <si>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</si>
  <si>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</si>
  <si>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</si>
  <si>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3/4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</si>
  <si>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</si>
  <si>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</si>
  <si>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</si>
  <si>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</si>
  <si>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</si>
  <si>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</si>
  <si>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</si>
  <si>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</si>
  <si>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</si>
  <si>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</si>
  <si>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</si>
  <si>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</si>
  <si>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</si>
  <si>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</si>
  <si>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</si>
  <si>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</si>
  <si>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</si>
  <si>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</si>
  <si>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</si>
  <si>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</si>
  <si>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</si>
  <si>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</si>
  <si>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</si>
  <si>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</si>
  <si>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</si>
  <si>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</si>
  <si>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8月29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</si>
  <si>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</si>
  <si>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</si>
  <si>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</si>
  <si>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</si>
  <si>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</si>
  <si>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</si>
  <si>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</si>
  <si>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</si>
  <si>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</si>
  <si>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</si>
  <si>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</si>
  <si>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</si>
  <si>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</si>
  <si>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</si>
  <si>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</si>
  <si>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</si>
  <si>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</si>
  <si>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</si>
  <si>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</si>
  <si>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</si>
  <si>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</si>
  <si>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</si>
  <si>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</si>
  <si>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</si>
  <si>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t>制表时间：2024/8/26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</si>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</sst>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6" borderId="6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7" fillId="8" borderId="67" applyNumberFormat="0" applyAlignment="0" applyProtection="0">
      <alignment vertical="center"/>
    </xf>
    <xf numFmtId="0" fontId="48" fillId="8" borderId="66" applyNumberFormat="0" applyAlignment="0" applyProtection="0">
      <alignment vertical="center"/>
    </xf>
    <xf numFmtId="0" fontId="49" fillId="9" borderId="68" applyNumberFormat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7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8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3" fillId="0" borderId="0">
      <alignment vertical="center"/>
    </xf>
    <xf numFmtId="0" fontId="59" fillId="0" borderId="0">
      <alignment vertical="center"/>
    </xf>
  </cellStyleXfs>
  <cellXfs count="37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4" applyFont="1" applyFill="1" applyBorder="1" applyAlignment="1">
      <alignment horizontal="left" vertical="top"/>
    </xf>
    <xf numFmtId="0" fontId="17" fillId="0" borderId="2" xfId="64" applyFont="1" applyFill="1" applyBorder="1" applyAlignment="1">
      <alignment horizontal="left" vertical="top" wrapText="1"/>
    </xf>
    <xf numFmtId="0" fontId="18" fillId="0" borderId="0" xfId="56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/>
    </xf>
    <xf numFmtId="14" fontId="13" fillId="0" borderId="0" xfId="55" applyNumberFormat="1" applyFont="1" applyFill="1"/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3" xfId="54" applyFont="1" applyFill="1" applyBorder="1" applyAlignment="1">
      <alignment horizontal="center" vertical="top"/>
    </xf>
    <xf numFmtId="0" fontId="22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vertical="center"/>
    </xf>
    <xf numFmtId="0" fontId="22" fillId="0" borderId="15" xfId="54" applyFont="1" applyFill="1" applyBorder="1" applyAlignment="1">
      <alignment vertical="center"/>
    </xf>
    <xf numFmtId="0" fontId="24" fillId="0" borderId="15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right" vertical="center"/>
    </xf>
    <xf numFmtId="0" fontId="22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2" fillId="0" borderId="14" xfId="54" applyFont="1" applyFill="1" applyBorder="1" applyAlignment="1">
      <alignment vertical="center"/>
    </xf>
    <xf numFmtId="0" fontId="22" fillId="0" borderId="15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2" fillId="0" borderId="17" xfId="54" applyFont="1" applyFill="1" applyBorder="1" applyAlignment="1">
      <alignment horizontal="left" vertical="center"/>
    </xf>
    <xf numFmtId="0" fontId="20" fillId="0" borderId="18" xfId="54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center" vertical="center"/>
    </xf>
    <xf numFmtId="178" fontId="24" fillId="0" borderId="18" xfId="54" applyNumberFormat="1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2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0" fillId="0" borderId="30" xfId="54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6" fillId="0" borderId="13" xfId="54" applyFont="1" applyBorder="1" applyAlignment="1">
      <alignment horizontal="center" vertical="top"/>
    </xf>
    <xf numFmtId="0" fontId="25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center" vertical="center"/>
    </xf>
    <xf numFmtId="0" fontId="25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5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3" fillId="0" borderId="10" xfId="54" applyNumberFormat="1" applyFont="1" applyFill="1" applyBorder="1" applyAlignment="1">
      <alignment horizontal="center" vertical="center"/>
    </xf>
    <xf numFmtId="14" fontId="23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3" fillId="0" borderId="10" xfId="54" applyNumberFormat="1" applyFont="1" applyFill="1" applyBorder="1" applyAlignment="1" applyProtection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9" fontId="23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7" fillId="0" borderId="17" xfId="54" applyFont="1" applyBorder="1" applyAlignment="1">
      <alignment vertical="center"/>
    </xf>
    <xf numFmtId="0" fontId="28" fillId="0" borderId="18" xfId="6" applyNumberFormat="1" applyFont="1" applyFill="1" applyBorder="1" applyAlignment="1" applyProtection="1">
      <alignment horizontal="center" vertical="center" wrapText="1"/>
    </xf>
    <xf numFmtId="0" fontId="29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3" fillId="0" borderId="18" xfId="54" applyNumberFormat="1" applyFont="1" applyFill="1" applyBorder="1" applyAlignment="1">
      <alignment horizontal="center" vertical="center" wrapText="1"/>
    </xf>
    <xf numFmtId="14" fontId="23" fillId="0" borderId="30" xfId="54" applyNumberFormat="1" applyFont="1" applyFill="1" applyBorder="1" applyAlignment="1">
      <alignment horizontal="center" vertical="center" wrapText="1"/>
    </xf>
    <xf numFmtId="0" fontId="25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0" fillId="0" borderId="15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0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0" fillId="0" borderId="10" xfId="54" applyFont="1" applyBorder="1" applyAlignment="1">
      <alignment horizontal="left" vertical="center"/>
    </xf>
    <xf numFmtId="0" fontId="23" fillId="0" borderId="10" xfId="54" applyFont="1" applyBorder="1" applyAlignment="1">
      <alignment horizontal="left" vertical="center"/>
    </xf>
    <xf numFmtId="0" fontId="20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0" fontId="16" fillId="0" borderId="0" xfId="54" applyFont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3" fillId="0" borderId="18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2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5" fillId="0" borderId="36" xfId="54" applyFont="1" applyBorder="1" applyAlignment="1">
      <alignment vertical="center"/>
    </xf>
    <xf numFmtId="0" fontId="23" fillId="0" borderId="37" xfId="54" applyFont="1" applyBorder="1" applyAlignment="1">
      <alignment horizontal="center" vertical="center"/>
    </xf>
    <xf numFmtId="0" fontId="25" fillId="0" borderId="37" xfId="54" applyFont="1" applyBorder="1" applyAlignment="1">
      <alignment vertical="center"/>
    </xf>
    <xf numFmtId="0" fontId="23" fillId="0" borderId="37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5" fillId="0" borderId="37" xfId="54" applyFont="1" applyBorder="1" applyAlignment="1">
      <alignment horizontal="center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40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horizontal="center" vertical="center"/>
    </xf>
    <xf numFmtId="58" fontId="25" fillId="0" borderId="37" xfId="54" applyNumberFormat="1" applyFont="1" applyFill="1" applyBorder="1" applyAlignment="1">
      <alignment vertical="center"/>
    </xf>
    <xf numFmtId="0" fontId="20" fillId="0" borderId="35" xfId="54" applyFont="1" applyBorder="1" applyAlignment="1">
      <alignment horizontal="center" vertical="center"/>
    </xf>
    <xf numFmtId="0" fontId="20" fillId="0" borderId="41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Fill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32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3" fillId="0" borderId="42" xfId="54" applyFont="1" applyBorder="1" applyAlignment="1">
      <alignment horizontal="center" vertical="center"/>
    </xf>
    <xf numFmtId="0" fontId="25" fillId="0" borderId="43" xfId="54" applyFont="1" applyFill="1" applyBorder="1" applyAlignment="1">
      <alignment horizontal="left" vertical="center"/>
    </xf>
    <xf numFmtId="0" fontId="25" fillId="0" borderId="44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center" vertical="center"/>
    </xf>
    <xf numFmtId="0" fontId="20" fillId="0" borderId="37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0" fillId="0" borderId="13" xfId="54" applyFont="1" applyBorder="1" applyAlignment="1">
      <alignment horizontal="center" vertical="top"/>
    </xf>
    <xf numFmtId="0" fontId="23" fillId="0" borderId="10" xfId="54" applyFont="1" applyFill="1" applyBorder="1" applyAlignment="1">
      <alignment vertical="center"/>
    </xf>
    <xf numFmtId="0" fontId="23" fillId="0" borderId="11" xfId="54" applyFont="1" applyFill="1" applyBorder="1" applyAlignment="1">
      <alignment vertical="center"/>
    </xf>
    <xf numFmtId="14" fontId="23" fillId="0" borderId="18" xfId="54" applyNumberFormat="1" applyFont="1" applyFill="1" applyBorder="1" applyAlignment="1">
      <alignment horizontal="center" vertical="center"/>
    </xf>
    <xf numFmtId="14" fontId="23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5" fillId="0" borderId="38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0" fillId="0" borderId="40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0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3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0" fillId="0" borderId="40" xfId="54" applyFont="1" applyBorder="1" applyAlignment="1">
      <alignment horizontal="center" vertical="center"/>
    </xf>
    <xf numFmtId="0" fontId="23" fillId="0" borderId="10" xfId="54" applyFont="1" applyBorder="1" applyAlignment="1">
      <alignment horizontal="center" vertical="center"/>
    </xf>
    <xf numFmtId="0" fontId="20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1" fillId="0" borderId="46" xfId="54" applyFont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/>
    </xf>
    <xf numFmtId="9" fontId="23" fillId="0" borderId="10" xfId="54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9" fontId="23" fillId="0" borderId="25" xfId="54" applyNumberFormat="1" applyFont="1" applyFill="1" applyBorder="1" applyAlignment="1">
      <alignment horizontal="left" vertical="center"/>
    </xf>
    <xf numFmtId="9" fontId="23" fillId="0" borderId="20" xfId="54" applyNumberFormat="1" applyFont="1" applyFill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9" fontId="23" fillId="0" borderId="27" xfId="54" applyNumberFormat="1" applyFont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5" fillId="0" borderId="34" xfId="54" applyFont="1" applyBorder="1" applyAlignment="1">
      <alignment vertical="center"/>
    </xf>
    <xf numFmtId="0" fontId="32" fillId="0" borderId="37" xfId="54" applyFont="1" applyBorder="1" applyAlignment="1">
      <alignment horizontal="center" vertical="center"/>
    </xf>
    <xf numFmtId="0" fontId="25" fillId="0" borderId="35" xfId="54" applyFont="1" applyBorder="1" applyAlignment="1">
      <alignment vertical="center"/>
    </xf>
    <xf numFmtId="0" fontId="23" fillId="0" borderId="50" xfId="54" applyFont="1" applyBorder="1" applyAlignment="1">
      <alignment vertical="center"/>
    </xf>
    <xf numFmtId="0" fontId="25" fillId="0" borderId="50" xfId="54" applyFont="1" applyBorder="1" applyAlignment="1">
      <alignment vertical="center"/>
    </xf>
    <xf numFmtId="58" fontId="20" fillId="0" borderId="35" xfId="54" applyNumberFormat="1" applyFont="1" applyBorder="1" applyAlignment="1">
      <alignment vertical="center"/>
    </xf>
    <xf numFmtId="0" fontId="25" fillId="0" borderId="24" xfId="54" applyFont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0" fillId="0" borderId="50" xfId="54" applyFont="1" applyBorder="1" applyAlignment="1">
      <alignment vertical="center"/>
    </xf>
    <xf numFmtId="58" fontId="20" fillId="0" borderId="35" xfId="54" applyNumberFormat="1" applyFont="1" applyFill="1" applyBorder="1" applyAlignment="1">
      <alignment vertical="center"/>
    </xf>
    <xf numFmtId="0" fontId="16" fillId="0" borderId="51" xfId="54" applyFont="1" applyBorder="1" applyAlignment="1">
      <alignment horizontal="left" vertical="center"/>
    </xf>
    <xf numFmtId="0" fontId="25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3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3" fillId="0" borderId="31" xfId="54" applyNumberFormat="1" applyFont="1" applyFill="1" applyBorder="1" applyAlignment="1">
      <alignment horizontal="left" vertical="center"/>
    </xf>
    <xf numFmtId="9" fontId="23" fillId="0" borderId="33" xfId="54" applyNumberFormat="1" applyFont="1" applyBorder="1" applyAlignment="1">
      <alignment horizontal="left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5" fillId="0" borderId="53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51" xfId="54" applyFont="1" applyFill="1" applyBorder="1" applyAlignment="1">
      <alignment horizontal="left" vertical="center"/>
    </xf>
    <xf numFmtId="0" fontId="34" fillId="0" borderId="54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5" fillId="0" borderId="56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2" xfId="0" applyFont="1" applyFill="1" applyBorder="1"/>
    <xf numFmtId="0" fontId="0" fillId="0" borderId="56" xfId="0" applyBorder="1"/>
    <xf numFmtId="0" fontId="0" fillId="0" borderId="2" xfId="0" applyBorder="1"/>
    <xf numFmtId="0" fontId="0" fillId="2" borderId="2" xfId="0" applyFill="1" applyBorder="1"/>
    <xf numFmtId="0" fontId="0" fillId="0" borderId="57" xfId="0" applyBorder="1"/>
    <xf numFmtId="0" fontId="0" fillId="0" borderId="58" xfId="0" applyBorder="1"/>
    <xf numFmtId="0" fontId="0" fillId="2" borderId="58" xfId="0" applyFill="1" applyBorder="1"/>
    <xf numFmtId="0" fontId="0" fillId="3" borderId="0" xfId="0" applyFill="1"/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horizontal="center"/>
    </xf>
    <xf numFmtId="0" fontId="36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35" fillId="4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  <xf numFmtId="176" fontId="7" fillId="0" borderId="2" xfId="59" applyNumberFormat="1" applyFont="1" applyFill="1" applyBorder="1" applyAlignment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5781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5781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266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916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2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2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70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8016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971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204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180340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204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8016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97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513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0032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2122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2122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66" customWidth="1"/>
    <col min="2" max="2" width="96.3333333333333" style="367" customWidth="1"/>
    <col min="3" max="3" width="10.1666666666667" customWidth="1"/>
  </cols>
  <sheetData>
    <row r="1" customFormat="1" ht="21" customHeight="1" spans="1:2">
      <c r="A1" s="368"/>
      <c r="B1" s="369" t="s">
        <v>0</v>
      </c>
    </row>
    <row r="2" customFormat="1" spans="1:2">
      <c r="A2" s="370">
        <v>1</v>
      </c>
      <c r="B2" s="371" t="s">
        <v>1</v>
      </c>
    </row>
    <row r="3" customFormat="1" spans="1:2">
      <c r="A3" s="370">
        <v>2</v>
      </c>
      <c r="B3" s="371" t="s">
        <v>2</v>
      </c>
    </row>
    <row r="4" customFormat="1" spans="1:2">
      <c r="A4" s="370">
        <v>3</v>
      </c>
      <c r="B4" s="371" t="s">
        <v>3</v>
      </c>
    </row>
    <row r="5" customFormat="1" spans="1:2">
      <c r="A5" s="370">
        <v>4</v>
      </c>
      <c r="B5" s="371" t="s">
        <v>4</v>
      </c>
    </row>
    <row r="6" customFormat="1" spans="1:2">
      <c r="A6" s="370">
        <v>5</v>
      </c>
      <c r="B6" s="371" t="s">
        <v>5</v>
      </c>
    </row>
    <row r="7" customFormat="1" spans="1:2">
      <c r="A7" s="370">
        <v>6</v>
      </c>
      <c r="B7" s="371" t="s">
        <v>6</v>
      </c>
    </row>
    <row r="8" s="365" customFormat="1" ht="35" customHeight="1" spans="1:2">
      <c r="A8" s="372">
        <v>7</v>
      </c>
      <c r="B8" s="373" t="s">
        <v>7</v>
      </c>
    </row>
    <row r="9" customFormat="1" ht="19" customHeight="1" spans="1:2">
      <c r="A9" s="368"/>
      <c r="B9" s="374" t="s">
        <v>8</v>
      </c>
    </row>
    <row r="10" customFormat="1" ht="30" customHeight="1" spans="1:2">
      <c r="A10" s="370">
        <v>1</v>
      </c>
      <c r="B10" s="375" t="s">
        <v>9</v>
      </c>
    </row>
    <row r="11" customFormat="1" spans="1:2">
      <c r="A11" s="370">
        <v>2</v>
      </c>
      <c r="B11" s="373" t="s">
        <v>10</v>
      </c>
    </row>
    <row r="12" customFormat="1" spans="1:2">
      <c r="A12" s="370"/>
      <c r="B12" s="371"/>
    </row>
    <row r="13" customFormat="1" ht="20.4" spans="1:2">
      <c r="A13" s="368"/>
      <c r="B13" s="374" t="s">
        <v>11</v>
      </c>
    </row>
    <row r="14" customFormat="1" ht="31.2" spans="1:2">
      <c r="A14" s="370">
        <v>1</v>
      </c>
      <c r="B14" s="375" t="s">
        <v>12</v>
      </c>
    </row>
    <row r="15" customFormat="1" spans="1:2">
      <c r="A15" s="370">
        <v>2</v>
      </c>
      <c r="B15" s="371" t="s">
        <v>13</v>
      </c>
    </row>
    <row r="16" customFormat="1" spans="1:2">
      <c r="A16" s="370">
        <v>3</v>
      </c>
      <c r="B16" s="371" t="s">
        <v>14</v>
      </c>
    </row>
    <row r="17" customFormat="1" spans="1:2">
      <c r="A17" s="370"/>
      <c r="B17" s="371"/>
    </row>
    <row r="18" customFormat="1" ht="20.4" spans="1:2">
      <c r="A18" s="368"/>
      <c r="B18" s="374" t="s">
        <v>15</v>
      </c>
    </row>
    <row r="19" customFormat="1" ht="31.2" spans="1:2">
      <c r="A19" s="370">
        <v>1</v>
      </c>
      <c r="B19" s="375" t="s">
        <v>16</v>
      </c>
    </row>
    <row r="20" customFormat="1" spans="1:2">
      <c r="A20" s="370">
        <v>2</v>
      </c>
      <c r="B20" s="371" t="s">
        <v>17</v>
      </c>
    </row>
    <row r="21" customFormat="1" ht="31.2" spans="1:2">
      <c r="A21" s="370">
        <v>3</v>
      </c>
      <c r="B21" s="371" t="s">
        <v>18</v>
      </c>
    </row>
    <row r="22" customFormat="1" spans="1:2">
      <c r="A22" s="370"/>
      <c r="B22" s="371"/>
    </row>
    <row r="24" customFormat="1" spans="1:2">
      <c r="A24" s="376"/>
      <c r="B24" s="37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1" sqref="A11:E11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257</v>
      </c>
      <c r="B2" s="7" t="s">
        <v>262</v>
      </c>
      <c r="C2" s="7" t="s">
        <v>258</v>
      </c>
      <c r="D2" s="7" t="s">
        <v>259</v>
      </c>
      <c r="E2" s="7" t="s">
        <v>260</v>
      </c>
      <c r="F2" s="7" t="s">
        <v>261</v>
      </c>
      <c r="G2" s="6" t="s">
        <v>283</v>
      </c>
      <c r="H2" s="6"/>
      <c r="I2" s="6" t="s">
        <v>284</v>
      </c>
      <c r="J2" s="6"/>
      <c r="K2" s="8" t="s">
        <v>285</v>
      </c>
      <c r="L2" s="54" t="s">
        <v>286</v>
      </c>
      <c r="M2" s="24" t="s">
        <v>287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288</v>
      </c>
      <c r="H3" s="6" t="s">
        <v>289</v>
      </c>
      <c r="I3" s="6" t="s">
        <v>288</v>
      </c>
      <c r="J3" s="6" t="s">
        <v>289</v>
      </c>
      <c r="K3" s="10"/>
      <c r="L3" s="55"/>
      <c r="M3" s="25"/>
    </row>
    <row r="4" s="51" customFormat="1" ht="18" customHeight="1" spans="1:13">
      <c r="A4" s="11">
        <v>1</v>
      </c>
      <c r="B4" s="11" t="s">
        <v>275</v>
      </c>
      <c r="C4" s="29" t="s">
        <v>290</v>
      </c>
      <c r="D4" s="378" t="s">
        <v>274</v>
      </c>
      <c r="E4" s="12" t="s">
        <v>102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1" customFormat="1" ht="18" customHeight="1" spans="1:13">
      <c r="A5" s="11">
        <v>2</v>
      </c>
      <c r="B5" s="11" t="s">
        <v>275</v>
      </c>
      <c r="C5" s="29" t="s">
        <v>291</v>
      </c>
      <c r="D5" s="378" t="s">
        <v>274</v>
      </c>
      <c r="E5" s="12" t="s">
        <v>101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1" customFormat="1" ht="18" customHeight="1" spans="1:13">
      <c r="A6" s="11">
        <v>3</v>
      </c>
      <c r="B6" s="11" t="s">
        <v>275</v>
      </c>
      <c r="C6" s="29" t="s">
        <v>292</v>
      </c>
      <c r="D6" s="378" t="s">
        <v>274</v>
      </c>
      <c r="E6" s="12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1" customFormat="1" ht="18" customHeight="1" spans="1:13">
      <c r="A7" s="11">
        <v>4</v>
      </c>
      <c r="B7" s="11" t="s">
        <v>275</v>
      </c>
      <c r="C7" s="29" t="s">
        <v>293</v>
      </c>
      <c r="D7" s="378" t="s">
        <v>274</v>
      </c>
      <c r="E7" s="12" t="s">
        <v>104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/>
    </row>
    <row r="8" s="51" customFormat="1" ht="18" customHeight="1" spans="1:13">
      <c r="A8" s="11"/>
      <c r="B8" s="11"/>
      <c r="C8" s="29"/>
      <c r="D8" s="30"/>
      <c r="E8" s="12"/>
      <c r="F8" s="13"/>
      <c r="G8" s="14"/>
      <c r="H8" s="14"/>
      <c r="I8" s="15"/>
      <c r="J8" s="15"/>
      <c r="K8" s="14"/>
      <c r="L8" s="11"/>
      <c r="M8" s="11"/>
    </row>
    <row r="9" s="52" customFormat="1" ht="14.25" customHeight="1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="1" customFormat="1" ht="14.25" customHeight="1" spans="1:1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="4" customFormat="1" ht="29.25" customHeight="1" spans="1:13">
      <c r="A11" s="18" t="s">
        <v>279</v>
      </c>
      <c r="B11" s="19"/>
      <c r="C11" s="19"/>
      <c r="D11" s="19"/>
      <c r="E11" s="20"/>
      <c r="F11" s="21"/>
      <c r="G11" s="32"/>
      <c r="H11" s="18" t="s">
        <v>280</v>
      </c>
      <c r="I11" s="19"/>
      <c r="J11" s="19"/>
      <c r="K11" s="20"/>
      <c r="L11" s="56"/>
      <c r="M11" s="27"/>
    </row>
    <row r="12" s="1" customFormat="1" ht="105" customHeight="1" spans="1:13">
      <c r="A12" s="53" t="s">
        <v>294</v>
      </c>
      <c r="B12" s="5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A9" sqref="A9:E9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296</v>
      </c>
      <c r="B2" s="7" t="s">
        <v>262</v>
      </c>
      <c r="C2" s="7" t="s">
        <v>258</v>
      </c>
      <c r="D2" s="7" t="s">
        <v>259</v>
      </c>
      <c r="E2" s="7" t="s">
        <v>260</v>
      </c>
      <c r="F2" s="7" t="s">
        <v>261</v>
      </c>
      <c r="G2" s="41" t="s">
        <v>297</v>
      </c>
      <c r="H2" s="42"/>
      <c r="I2" s="48"/>
      <c r="J2" s="41" t="s">
        <v>298</v>
      </c>
      <c r="K2" s="42"/>
      <c r="L2" s="48"/>
      <c r="M2" s="41" t="s">
        <v>299</v>
      </c>
      <c r="N2" s="42"/>
      <c r="O2" s="48"/>
      <c r="P2" s="41" t="s">
        <v>300</v>
      </c>
      <c r="Q2" s="42"/>
      <c r="R2" s="48"/>
      <c r="S2" s="42" t="s">
        <v>301</v>
      </c>
      <c r="T2" s="42"/>
      <c r="U2" s="48"/>
      <c r="V2" s="7" t="s">
        <v>302</v>
      </c>
      <c r="W2" s="7" t="s">
        <v>271</v>
      </c>
    </row>
    <row r="3" s="2" customFormat="1" ht="18" customHeight="1" spans="1:23">
      <c r="A3" s="43"/>
      <c r="B3" s="43"/>
      <c r="C3" s="43"/>
      <c r="D3" s="43"/>
      <c r="E3" s="43"/>
      <c r="F3" s="43"/>
      <c r="G3" s="6" t="s">
        <v>303</v>
      </c>
      <c r="H3" s="6" t="s">
        <v>52</v>
      </c>
      <c r="I3" s="6" t="s">
        <v>262</v>
      </c>
      <c r="J3" s="6" t="s">
        <v>303</v>
      </c>
      <c r="K3" s="6" t="s">
        <v>52</v>
      </c>
      <c r="L3" s="6" t="s">
        <v>262</v>
      </c>
      <c r="M3" s="6" t="s">
        <v>303</v>
      </c>
      <c r="N3" s="6" t="s">
        <v>52</v>
      </c>
      <c r="O3" s="6" t="s">
        <v>262</v>
      </c>
      <c r="P3" s="6" t="s">
        <v>303</v>
      </c>
      <c r="Q3" s="6" t="s">
        <v>52</v>
      </c>
      <c r="R3" s="6" t="s">
        <v>262</v>
      </c>
      <c r="S3" s="6" t="s">
        <v>303</v>
      </c>
      <c r="T3" s="6" t="s">
        <v>52</v>
      </c>
      <c r="U3" s="6" t="s">
        <v>262</v>
      </c>
      <c r="V3" s="43"/>
      <c r="W3" s="43"/>
    </row>
    <row r="4" s="1" customFormat="1" ht="18" customHeight="1" spans="1:23">
      <c r="A4" s="17"/>
      <c r="B4" s="11" t="s">
        <v>275</v>
      </c>
      <c r="C4" s="29" t="s">
        <v>290</v>
      </c>
      <c r="D4" s="30" t="s">
        <v>274</v>
      </c>
      <c r="E4" s="12" t="s">
        <v>102</v>
      </c>
      <c r="F4" s="13" t="s">
        <v>47</v>
      </c>
      <c r="G4" s="30" t="s">
        <v>274</v>
      </c>
      <c r="H4" s="44" t="s">
        <v>304</v>
      </c>
      <c r="I4" s="12" t="s">
        <v>275</v>
      </c>
      <c r="J4" s="49" t="s">
        <v>305</v>
      </c>
      <c r="K4" s="38" t="s">
        <v>306</v>
      </c>
      <c r="L4" s="38" t="s">
        <v>307</v>
      </c>
      <c r="M4" s="49" t="s">
        <v>308</v>
      </c>
      <c r="N4" s="38" t="s">
        <v>309</v>
      </c>
      <c r="O4" s="38" t="s">
        <v>310</v>
      </c>
      <c r="P4" s="38"/>
      <c r="Q4" s="38"/>
      <c r="R4" s="38"/>
      <c r="S4" s="38"/>
      <c r="T4" s="38"/>
      <c r="U4" s="38"/>
      <c r="V4" s="38" t="s">
        <v>79</v>
      </c>
      <c r="W4" s="38"/>
    </row>
    <row r="5" s="1" customFormat="1" ht="18" customHeight="1" spans="1:23">
      <c r="A5" s="17"/>
      <c r="B5" s="11" t="s">
        <v>275</v>
      </c>
      <c r="C5" s="29" t="s">
        <v>311</v>
      </c>
      <c r="D5" s="30" t="s">
        <v>274</v>
      </c>
      <c r="E5" s="12" t="s">
        <v>101</v>
      </c>
      <c r="F5" s="13" t="s">
        <v>47</v>
      </c>
      <c r="G5" s="29"/>
      <c r="H5" s="30"/>
      <c r="I5" s="12"/>
      <c r="J5" s="13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="1" customFormat="1" ht="14.25" customHeight="1" spans="1:23">
      <c r="A6" s="17"/>
      <c r="B6" s="11" t="s">
        <v>275</v>
      </c>
      <c r="C6" s="29" t="s">
        <v>277</v>
      </c>
      <c r="D6" s="30" t="s">
        <v>274</v>
      </c>
      <c r="E6" s="12" t="s">
        <v>103</v>
      </c>
      <c r="F6" s="13" t="s">
        <v>47</v>
      </c>
      <c r="G6" s="30" t="s">
        <v>274</v>
      </c>
      <c r="H6" s="44" t="s">
        <v>304</v>
      </c>
      <c r="I6" s="12" t="s">
        <v>275</v>
      </c>
      <c r="J6" s="49" t="s">
        <v>305</v>
      </c>
      <c r="K6" s="38" t="s">
        <v>306</v>
      </c>
      <c r="L6" s="38" t="s">
        <v>307</v>
      </c>
      <c r="M6" s="49" t="s">
        <v>308</v>
      </c>
      <c r="N6" s="38" t="s">
        <v>309</v>
      </c>
      <c r="O6" s="38" t="s">
        <v>310</v>
      </c>
      <c r="P6" s="17"/>
      <c r="Q6" s="17"/>
      <c r="R6" s="17"/>
      <c r="S6" s="17"/>
      <c r="T6" s="17"/>
      <c r="U6" s="17"/>
      <c r="V6" s="38" t="s">
        <v>79</v>
      </c>
      <c r="W6" s="17"/>
    </row>
    <row r="7" s="1" customFormat="1" ht="14.25" customHeight="1" spans="1:23">
      <c r="A7" s="45"/>
      <c r="B7" s="11" t="s">
        <v>275</v>
      </c>
      <c r="C7" s="29" t="s">
        <v>293</v>
      </c>
      <c r="D7" s="30" t="s">
        <v>274</v>
      </c>
      <c r="E7" s="12" t="s">
        <v>104</v>
      </c>
      <c r="F7" s="13" t="s">
        <v>47</v>
      </c>
      <c r="G7" s="30" t="s">
        <v>274</v>
      </c>
      <c r="H7" s="44" t="s">
        <v>304</v>
      </c>
      <c r="I7" s="12" t="s">
        <v>275</v>
      </c>
      <c r="J7" s="49" t="s">
        <v>305</v>
      </c>
      <c r="K7" s="38" t="s">
        <v>306</v>
      </c>
      <c r="L7" s="38" t="s">
        <v>307</v>
      </c>
      <c r="M7" s="49" t="s">
        <v>308</v>
      </c>
      <c r="N7" s="38" t="s">
        <v>309</v>
      </c>
      <c r="O7" s="38" t="s">
        <v>310</v>
      </c>
      <c r="P7" s="46"/>
      <c r="Q7" s="46"/>
      <c r="R7" s="46"/>
      <c r="S7" s="46"/>
      <c r="T7" s="46"/>
      <c r="U7" s="50"/>
      <c r="V7" s="38"/>
      <c r="W7" s="50"/>
    </row>
    <row r="8" s="1" customFormat="1" ht="14.25" customHeight="1" spans="1:23">
      <c r="A8" s="45"/>
      <c r="B8" s="46"/>
      <c r="C8" s="46"/>
      <c r="D8" s="46"/>
      <c r="E8" s="47"/>
      <c r="F8" s="45"/>
      <c r="G8" s="13"/>
      <c r="H8" s="46"/>
      <c r="I8" s="46"/>
      <c r="J8" s="45"/>
      <c r="K8" s="46"/>
      <c r="L8" s="46"/>
      <c r="M8" s="46"/>
      <c r="N8" s="46"/>
      <c r="O8" s="46"/>
      <c r="P8" s="46"/>
      <c r="Q8" s="46"/>
      <c r="R8" s="46"/>
      <c r="S8" s="46"/>
      <c r="T8" s="46"/>
      <c r="U8" s="50"/>
      <c r="V8" s="38"/>
      <c r="W8" s="50"/>
    </row>
    <row r="9" s="4" customFormat="1" ht="29.25" customHeight="1" spans="1:23">
      <c r="A9" s="18" t="s">
        <v>279</v>
      </c>
      <c r="B9" s="19"/>
      <c r="C9" s="19"/>
      <c r="D9" s="19"/>
      <c r="E9" s="20"/>
      <c r="F9" s="21"/>
      <c r="G9" s="32"/>
      <c r="H9" s="37"/>
      <c r="I9" s="37"/>
      <c r="J9" s="18" t="s">
        <v>280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  <c r="V9" s="19"/>
      <c r="W9" s="27"/>
    </row>
    <row r="10" s="1" customFormat="1" ht="72.95" customHeight="1" spans="1:23">
      <c r="A10" s="22" t="s">
        <v>312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A7" sqref="A7:D7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314</v>
      </c>
      <c r="B2" s="7" t="s">
        <v>258</v>
      </c>
      <c r="C2" s="7" t="s">
        <v>259</v>
      </c>
      <c r="D2" s="7" t="s">
        <v>260</v>
      </c>
      <c r="E2" s="6" t="s">
        <v>261</v>
      </c>
      <c r="F2" s="7" t="s">
        <v>262</v>
      </c>
      <c r="G2" s="6" t="s">
        <v>315</v>
      </c>
      <c r="H2" s="6" t="s">
        <v>316</v>
      </c>
      <c r="I2" s="6" t="s">
        <v>317</v>
      </c>
      <c r="J2" s="6" t="s">
        <v>316</v>
      </c>
      <c r="K2" s="6" t="s">
        <v>318</v>
      </c>
      <c r="L2" s="6" t="s">
        <v>316</v>
      </c>
      <c r="M2" s="7" t="s">
        <v>302</v>
      </c>
      <c r="N2" s="7" t="s">
        <v>271</v>
      </c>
    </row>
    <row r="3" s="1" customFormat="1" ht="14.25" customHeight="1" spans="1:15">
      <c r="A3" s="34" t="s">
        <v>319</v>
      </c>
      <c r="B3" s="29" t="s">
        <v>290</v>
      </c>
      <c r="C3" s="30" t="s">
        <v>274</v>
      </c>
      <c r="D3" s="12" t="s">
        <v>102</v>
      </c>
      <c r="E3" s="13" t="s">
        <v>47</v>
      </c>
      <c r="F3" s="11" t="s">
        <v>275</v>
      </c>
      <c r="G3" s="35">
        <v>0.333333333333333</v>
      </c>
      <c r="H3" s="36" t="s">
        <v>320</v>
      </c>
      <c r="I3" s="35">
        <v>0.583333333333333</v>
      </c>
      <c r="J3" s="36" t="s">
        <v>320</v>
      </c>
      <c r="K3" s="17"/>
      <c r="L3" s="38"/>
      <c r="M3" s="38"/>
      <c r="N3" s="38" t="s">
        <v>321</v>
      </c>
      <c r="O3" s="38"/>
    </row>
    <row r="4" s="1" customFormat="1" ht="14.25" customHeight="1" spans="1:15">
      <c r="A4" s="34" t="s">
        <v>319</v>
      </c>
      <c r="B4" s="29" t="s">
        <v>311</v>
      </c>
      <c r="C4" s="30" t="s">
        <v>274</v>
      </c>
      <c r="D4" s="12" t="s">
        <v>101</v>
      </c>
      <c r="E4" s="13" t="s">
        <v>47</v>
      </c>
      <c r="F4" s="11" t="s">
        <v>275</v>
      </c>
      <c r="G4" s="35">
        <v>0.375</v>
      </c>
      <c r="H4" s="36" t="s">
        <v>320</v>
      </c>
      <c r="I4" s="35">
        <v>0.604166666666667</v>
      </c>
      <c r="J4" s="36" t="s">
        <v>320</v>
      </c>
      <c r="K4" s="17"/>
      <c r="L4" s="6"/>
      <c r="M4" s="6"/>
      <c r="N4" s="7" t="s">
        <v>322</v>
      </c>
      <c r="O4" s="7"/>
    </row>
    <row r="5" s="1" customFormat="1" ht="14.25" customHeight="1" spans="1:15">
      <c r="A5" s="34" t="s">
        <v>319</v>
      </c>
      <c r="B5" s="29" t="s">
        <v>277</v>
      </c>
      <c r="C5" s="30" t="s">
        <v>274</v>
      </c>
      <c r="D5" s="12" t="s">
        <v>103</v>
      </c>
      <c r="E5" s="13" t="s">
        <v>47</v>
      </c>
      <c r="F5" s="11" t="s">
        <v>275</v>
      </c>
      <c r="G5" s="35">
        <v>0.395833333333333</v>
      </c>
      <c r="H5" s="36" t="s">
        <v>320</v>
      </c>
      <c r="I5" s="35">
        <v>0.625</v>
      </c>
      <c r="J5" s="36" t="s">
        <v>320</v>
      </c>
      <c r="K5" s="17"/>
      <c r="L5" s="38"/>
      <c r="M5" s="38"/>
      <c r="N5" s="38" t="s">
        <v>323</v>
      </c>
      <c r="O5" s="38"/>
    </row>
    <row r="6" s="1" customFormat="1" ht="14.25" customHeight="1" spans="1:15">
      <c r="A6" s="34" t="s">
        <v>319</v>
      </c>
      <c r="B6" s="29" t="s">
        <v>293</v>
      </c>
      <c r="C6" s="30" t="s">
        <v>274</v>
      </c>
      <c r="D6" s="12" t="s">
        <v>104</v>
      </c>
      <c r="E6" s="13" t="s">
        <v>47</v>
      </c>
      <c r="F6" s="11" t="s">
        <v>275</v>
      </c>
      <c r="G6" s="35">
        <v>0.416666666666667</v>
      </c>
      <c r="H6" s="36" t="s">
        <v>320</v>
      </c>
      <c r="I6" s="35">
        <v>0.645833333333334</v>
      </c>
      <c r="J6" s="39" t="s">
        <v>320</v>
      </c>
      <c r="L6" s="40"/>
      <c r="M6" s="17"/>
      <c r="N6" s="38" t="s">
        <v>323</v>
      </c>
      <c r="O6" s="17"/>
    </row>
    <row r="7" s="4" customFormat="1" ht="29.25" customHeight="1" spans="1:14">
      <c r="A7" s="18" t="s">
        <v>279</v>
      </c>
      <c r="B7" s="19"/>
      <c r="C7" s="19"/>
      <c r="D7" s="20"/>
      <c r="E7" s="21"/>
      <c r="F7" s="37"/>
      <c r="G7" s="32"/>
      <c r="H7" s="37"/>
      <c r="I7" s="18" t="s">
        <v>280</v>
      </c>
      <c r="J7" s="19"/>
      <c r="K7" s="19"/>
      <c r="L7" s="19"/>
      <c r="M7" s="19"/>
      <c r="N7" s="27"/>
    </row>
    <row r="8" s="1" customFormat="1" ht="72.95" customHeight="1" spans="1:14">
      <c r="A8" s="22" t="s">
        <v>324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A8" sqref="A8:E8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296</v>
      </c>
      <c r="B2" s="7" t="s">
        <v>262</v>
      </c>
      <c r="C2" s="7" t="s">
        <v>258</v>
      </c>
      <c r="D2" s="7" t="s">
        <v>259</v>
      </c>
      <c r="E2" s="7" t="s">
        <v>260</v>
      </c>
      <c r="F2" s="7" t="s">
        <v>261</v>
      </c>
      <c r="G2" s="6" t="s">
        <v>326</v>
      </c>
      <c r="H2" s="6" t="s">
        <v>327</v>
      </c>
      <c r="I2" s="6" t="s">
        <v>328</v>
      </c>
      <c r="J2" s="6" t="s">
        <v>329</v>
      </c>
      <c r="K2" s="7" t="s">
        <v>302</v>
      </c>
      <c r="L2" s="7" t="s">
        <v>271</v>
      </c>
    </row>
    <row r="3" s="2" customFormat="1" ht="15.95" customHeight="1" spans="1:12">
      <c r="A3" s="28" t="s">
        <v>330</v>
      </c>
      <c r="B3" s="11" t="s">
        <v>275</v>
      </c>
      <c r="C3" s="29" t="s">
        <v>290</v>
      </c>
      <c r="D3" s="30" t="s">
        <v>274</v>
      </c>
      <c r="E3" s="12" t="s">
        <v>102</v>
      </c>
      <c r="F3" s="13" t="s">
        <v>47</v>
      </c>
      <c r="G3" s="31" t="s">
        <v>331</v>
      </c>
      <c r="H3" s="31" t="s">
        <v>332</v>
      </c>
      <c r="I3" s="31" t="s">
        <v>333</v>
      </c>
      <c r="J3" s="33" t="s">
        <v>334</v>
      </c>
      <c r="K3" s="33" t="s">
        <v>322</v>
      </c>
      <c r="L3" s="33"/>
    </row>
    <row r="4" s="2" customFormat="1" ht="15.95" customHeight="1" spans="1:12">
      <c r="A4" s="28" t="s">
        <v>335</v>
      </c>
      <c r="B4" s="11" t="s">
        <v>275</v>
      </c>
      <c r="C4" s="29" t="s">
        <v>311</v>
      </c>
      <c r="D4" s="30" t="s">
        <v>274</v>
      </c>
      <c r="E4" s="12" t="s">
        <v>101</v>
      </c>
      <c r="F4" s="13" t="s">
        <v>47</v>
      </c>
      <c r="G4" s="31" t="s">
        <v>331</v>
      </c>
      <c r="H4" s="31" t="s">
        <v>332</v>
      </c>
      <c r="I4" s="31" t="s">
        <v>333</v>
      </c>
      <c r="J4" s="33" t="s">
        <v>334</v>
      </c>
      <c r="K4" s="33" t="s">
        <v>322</v>
      </c>
      <c r="L4" s="33"/>
    </row>
    <row r="5" s="2" customFormat="1" ht="15.95" customHeight="1" spans="1:12">
      <c r="A5" s="28" t="s">
        <v>330</v>
      </c>
      <c r="B5" s="11" t="s">
        <v>275</v>
      </c>
      <c r="C5" s="29" t="s">
        <v>277</v>
      </c>
      <c r="D5" s="30" t="s">
        <v>274</v>
      </c>
      <c r="E5" s="12" t="s">
        <v>103</v>
      </c>
      <c r="F5" s="13" t="s">
        <v>47</v>
      </c>
      <c r="G5" s="31" t="s">
        <v>331</v>
      </c>
      <c r="H5" s="31" t="s">
        <v>332</v>
      </c>
      <c r="I5" s="31" t="s">
        <v>333</v>
      </c>
      <c r="J5" s="33" t="s">
        <v>334</v>
      </c>
      <c r="K5" s="33" t="s">
        <v>322</v>
      </c>
      <c r="L5" s="33"/>
    </row>
    <row r="6" s="2" customFormat="1" ht="15.95" customHeight="1" spans="1:12">
      <c r="A6" s="28" t="s">
        <v>336</v>
      </c>
      <c r="B6" s="11" t="s">
        <v>275</v>
      </c>
      <c r="C6" s="29" t="s">
        <v>293</v>
      </c>
      <c r="D6" s="30" t="s">
        <v>274</v>
      </c>
      <c r="E6" s="12" t="s">
        <v>104</v>
      </c>
      <c r="F6" s="13" t="s">
        <v>47</v>
      </c>
      <c r="G6" s="31" t="s">
        <v>331</v>
      </c>
      <c r="H6" s="31" t="s">
        <v>332</v>
      </c>
      <c r="I6" s="31" t="s">
        <v>333</v>
      </c>
      <c r="J6" s="33" t="s">
        <v>334</v>
      </c>
      <c r="K6" s="33" t="s">
        <v>322</v>
      </c>
      <c r="L6" s="28"/>
    </row>
    <row r="7" s="2" customFormat="1" ht="15.95" customHeight="1" spans="1:12">
      <c r="A7" s="28"/>
      <c r="B7" s="11"/>
      <c r="C7" s="29"/>
      <c r="D7" s="30"/>
      <c r="E7" s="12"/>
      <c r="F7" s="13"/>
      <c r="G7" s="31"/>
      <c r="H7" s="31"/>
      <c r="I7" s="31"/>
      <c r="J7" s="33"/>
      <c r="K7" s="33"/>
      <c r="L7" s="28"/>
    </row>
    <row r="8" s="4" customFormat="1" ht="29.25" customHeight="1" spans="1:12">
      <c r="A8" s="18" t="s">
        <v>279</v>
      </c>
      <c r="B8" s="19"/>
      <c r="C8" s="19"/>
      <c r="D8" s="19"/>
      <c r="E8" s="20"/>
      <c r="F8" s="21"/>
      <c r="G8" s="32"/>
      <c r="H8" s="18" t="s">
        <v>280</v>
      </c>
      <c r="I8" s="19"/>
      <c r="J8" s="19"/>
      <c r="K8" s="19"/>
      <c r="L8" s="27"/>
    </row>
    <row r="9" s="1" customFormat="1" ht="72.95" customHeight="1" spans="1:12">
      <c r="A9" s="22" t="s">
        <v>337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A10" sqref="A10:I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338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257</v>
      </c>
      <c r="B2" s="7" t="s">
        <v>262</v>
      </c>
      <c r="C2" s="7" t="s">
        <v>303</v>
      </c>
      <c r="D2" s="7" t="s">
        <v>260</v>
      </c>
      <c r="E2" s="7" t="s">
        <v>261</v>
      </c>
      <c r="F2" s="6" t="s">
        <v>339</v>
      </c>
      <c r="G2" s="6" t="s">
        <v>284</v>
      </c>
      <c r="H2" s="8" t="s">
        <v>285</v>
      </c>
      <c r="I2" s="24" t="s">
        <v>287</v>
      </c>
    </row>
    <row r="3" s="2" customFormat="1" ht="18" customHeight="1" spans="1:9">
      <c r="A3" s="6"/>
      <c r="B3" s="9"/>
      <c r="C3" s="9"/>
      <c r="D3" s="9"/>
      <c r="E3" s="9"/>
      <c r="F3" s="6" t="s">
        <v>340</v>
      </c>
      <c r="G3" s="6" t="s">
        <v>288</v>
      </c>
      <c r="H3" s="10"/>
      <c r="I3" s="25"/>
    </row>
    <row r="4" s="3" customFormat="1" ht="18" customHeight="1" spans="1:9">
      <c r="A4" s="11">
        <v>1</v>
      </c>
      <c r="B4" s="11" t="s">
        <v>341</v>
      </c>
      <c r="C4" s="12" t="s">
        <v>342</v>
      </c>
      <c r="D4" s="12" t="s">
        <v>102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341</v>
      </c>
      <c r="C5" s="16" t="s">
        <v>343</v>
      </c>
      <c r="D5" s="12" t="s">
        <v>102</v>
      </c>
      <c r="E5" s="13" t="s">
        <v>47</v>
      </c>
      <c r="F5" s="14">
        <v>-0.007</v>
      </c>
      <c r="G5" s="14">
        <v>-0.008</v>
      </c>
      <c r="H5" s="15">
        <f>SUM(F5:G5)</f>
        <v>-0.015</v>
      </c>
      <c r="I5" s="11"/>
    </row>
    <row r="6" s="3" customFormat="1" ht="18" customHeight="1" spans="1:9">
      <c r="A6" s="11"/>
      <c r="B6" s="11"/>
      <c r="C6" s="16"/>
      <c r="D6" s="13"/>
      <c r="E6" s="13"/>
      <c r="F6" s="14"/>
      <c r="G6" s="14"/>
      <c r="H6" s="15"/>
      <c r="I6" s="26"/>
    </row>
    <row r="7" s="3" customFormat="1" ht="18" customHeight="1" spans="1:9">
      <c r="A7" s="11"/>
      <c r="B7" s="11"/>
      <c r="C7" s="16"/>
      <c r="D7" s="13"/>
      <c r="E7" s="13"/>
      <c r="F7" s="14"/>
      <c r="G7" s="14"/>
      <c r="H7" s="15"/>
      <c r="I7" s="26"/>
    </row>
    <row r="8" s="1" customFormat="1" ht="18" customHeight="1" spans="1:9">
      <c r="A8" s="17"/>
      <c r="B8" s="17"/>
      <c r="C8" s="17"/>
      <c r="D8" s="17"/>
      <c r="E8" s="17"/>
      <c r="F8" s="17"/>
      <c r="G8" s="17"/>
      <c r="H8" s="17"/>
      <c r="I8" s="17"/>
    </row>
    <row r="9" s="4" customFormat="1" ht="29.25" customHeight="1" spans="1:9">
      <c r="A9" s="18" t="s">
        <v>344</v>
      </c>
      <c r="B9" s="19"/>
      <c r="C9" s="19"/>
      <c r="D9" s="20"/>
      <c r="E9" s="21"/>
      <c r="F9" s="18" t="s">
        <v>280</v>
      </c>
      <c r="G9" s="19"/>
      <c r="H9" s="20"/>
      <c r="I9" s="27"/>
    </row>
    <row r="10" s="1" customFormat="1" ht="51.95" customHeight="1" spans="1:9">
      <c r="A10" s="22" t="s">
        <v>345</v>
      </c>
      <c r="B10" s="22"/>
      <c r="C10" s="23"/>
      <c r="D10" s="23"/>
      <c r="E10" s="23"/>
      <c r="F10" s="23"/>
      <c r="G10" s="23"/>
      <c r="H10" s="23"/>
      <c r="I10" s="23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6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4" t="s">
        <v>19</v>
      </c>
      <c r="C2" s="345"/>
      <c r="D2" s="345"/>
      <c r="E2" s="345"/>
      <c r="F2" s="345"/>
      <c r="G2" s="345"/>
      <c r="H2" s="345"/>
      <c r="I2" s="360"/>
    </row>
    <row r="3" ht="28" customHeight="1" spans="2:9">
      <c r="B3" s="346"/>
      <c r="C3" s="347"/>
      <c r="D3" s="348" t="s">
        <v>20</v>
      </c>
      <c r="E3" s="349"/>
      <c r="F3" s="350" t="s">
        <v>21</v>
      </c>
      <c r="G3" s="351"/>
      <c r="H3" s="348" t="s">
        <v>22</v>
      </c>
      <c r="I3" s="361"/>
    </row>
    <row r="4" ht="28" customHeight="1" spans="2:9">
      <c r="B4" s="346" t="s">
        <v>23</v>
      </c>
      <c r="C4" s="347" t="s">
        <v>24</v>
      </c>
      <c r="D4" s="347" t="s">
        <v>25</v>
      </c>
      <c r="E4" s="347" t="s">
        <v>26</v>
      </c>
      <c r="F4" s="352" t="s">
        <v>25</v>
      </c>
      <c r="G4" s="352" t="s">
        <v>26</v>
      </c>
      <c r="H4" s="347" t="s">
        <v>25</v>
      </c>
      <c r="I4" s="362" t="s">
        <v>26</v>
      </c>
    </row>
    <row r="5" ht="28" customHeight="1" spans="2:9">
      <c r="B5" s="353" t="s">
        <v>27</v>
      </c>
      <c r="C5" s="354">
        <v>13</v>
      </c>
      <c r="D5" s="354">
        <v>0</v>
      </c>
      <c r="E5" s="354">
        <v>1</v>
      </c>
      <c r="F5" s="355">
        <v>0</v>
      </c>
      <c r="G5" s="355">
        <v>1</v>
      </c>
      <c r="H5" s="354">
        <v>1</v>
      </c>
      <c r="I5" s="363">
        <v>2</v>
      </c>
    </row>
    <row r="6" ht="28" customHeight="1" spans="2:9">
      <c r="B6" s="353" t="s">
        <v>28</v>
      </c>
      <c r="C6" s="354">
        <v>20</v>
      </c>
      <c r="D6" s="354">
        <v>0</v>
      </c>
      <c r="E6" s="354">
        <v>1</v>
      </c>
      <c r="F6" s="355">
        <v>1</v>
      </c>
      <c r="G6" s="355">
        <v>2</v>
      </c>
      <c r="H6" s="354">
        <v>2</v>
      </c>
      <c r="I6" s="363">
        <v>3</v>
      </c>
    </row>
    <row r="7" ht="28" customHeight="1" spans="2:9">
      <c r="B7" s="353" t="s">
        <v>29</v>
      </c>
      <c r="C7" s="354">
        <v>32</v>
      </c>
      <c r="D7" s="354">
        <v>0</v>
      </c>
      <c r="E7" s="354">
        <v>1</v>
      </c>
      <c r="F7" s="355">
        <v>2</v>
      </c>
      <c r="G7" s="355">
        <v>3</v>
      </c>
      <c r="H7" s="354">
        <v>3</v>
      </c>
      <c r="I7" s="363">
        <v>4</v>
      </c>
    </row>
    <row r="8" ht="28" customHeight="1" spans="2:9">
      <c r="B8" s="353" t="s">
        <v>30</v>
      </c>
      <c r="C8" s="354">
        <v>50</v>
      </c>
      <c r="D8" s="354">
        <v>1</v>
      </c>
      <c r="E8" s="354">
        <v>2</v>
      </c>
      <c r="F8" s="355">
        <v>3</v>
      </c>
      <c r="G8" s="355">
        <v>4</v>
      </c>
      <c r="H8" s="354">
        <v>5</v>
      </c>
      <c r="I8" s="363">
        <v>6</v>
      </c>
    </row>
    <row r="9" ht="28" customHeight="1" spans="2:9">
      <c r="B9" s="353" t="s">
        <v>31</v>
      </c>
      <c r="C9" s="354">
        <v>80</v>
      </c>
      <c r="D9" s="354">
        <v>2</v>
      </c>
      <c r="E9" s="354">
        <v>3</v>
      </c>
      <c r="F9" s="355">
        <v>5</v>
      </c>
      <c r="G9" s="355">
        <v>6</v>
      </c>
      <c r="H9" s="354">
        <v>7</v>
      </c>
      <c r="I9" s="363">
        <v>8</v>
      </c>
    </row>
    <row r="10" ht="28" customHeight="1" spans="2:9">
      <c r="B10" s="353" t="s">
        <v>32</v>
      </c>
      <c r="C10" s="354">
        <v>125</v>
      </c>
      <c r="D10" s="354">
        <v>3</v>
      </c>
      <c r="E10" s="354">
        <v>4</v>
      </c>
      <c r="F10" s="355">
        <v>7</v>
      </c>
      <c r="G10" s="355">
        <v>8</v>
      </c>
      <c r="H10" s="354">
        <v>10</v>
      </c>
      <c r="I10" s="363">
        <v>11</v>
      </c>
    </row>
    <row r="11" ht="28" customHeight="1" spans="2:9">
      <c r="B11" s="353" t="s">
        <v>33</v>
      </c>
      <c r="C11" s="354">
        <v>200</v>
      </c>
      <c r="D11" s="354">
        <v>5</v>
      </c>
      <c r="E11" s="354">
        <v>6</v>
      </c>
      <c r="F11" s="355">
        <v>10</v>
      </c>
      <c r="G11" s="355">
        <v>11</v>
      </c>
      <c r="H11" s="354">
        <v>14</v>
      </c>
      <c r="I11" s="363">
        <v>15</v>
      </c>
    </row>
    <row r="12" ht="28" customHeight="1" spans="2:9">
      <c r="B12" s="356" t="s">
        <v>34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35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L9" sqref="L9"/>
    </sheetView>
  </sheetViews>
  <sheetFormatPr defaultColWidth="10.3333333333333" defaultRowHeight="16.5" customHeight="1"/>
  <cols>
    <col min="1" max="1" width="11.7" style="169" customWidth="1"/>
    <col min="2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15" spans="1:11">
      <c r="A1" s="275" t="s">
        <v>36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6.35" spans="1:11">
      <c r="A2" s="171" t="s">
        <v>37</v>
      </c>
      <c r="B2" s="172" t="s">
        <v>38</v>
      </c>
      <c r="C2" s="172"/>
      <c r="D2" s="173" t="s">
        <v>39</v>
      </c>
      <c r="E2" s="173"/>
      <c r="F2" s="172" t="s">
        <v>40</v>
      </c>
      <c r="G2" s="172"/>
      <c r="H2" s="174" t="s">
        <v>41</v>
      </c>
      <c r="I2" s="251" t="s">
        <v>42</v>
      </c>
      <c r="J2" s="251"/>
      <c r="K2" s="252"/>
    </row>
    <row r="3" ht="15.6" spans="1:11">
      <c r="A3" s="175" t="s">
        <v>43</v>
      </c>
      <c r="B3" s="176"/>
      <c r="C3" s="177"/>
      <c r="D3" s="178" t="s">
        <v>44</v>
      </c>
      <c r="E3" s="179"/>
      <c r="F3" s="179"/>
      <c r="G3" s="180"/>
      <c r="H3" s="178" t="s">
        <v>45</v>
      </c>
      <c r="I3" s="179"/>
      <c r="J3" s="179"/>
      <c r="K3" s="180"/>
    </row>
    <row r="4" spans="1:11">
      <c r="A4" s="181" t="s">
        <v>46</v>
      </c>
      <c r="B4" s="182" t="s">
        <v>47</v>
      </c>
      <c r="C4" s="183"/>
      <c r="D4" s="181" t="s">
        <v>48</v>
      </c>
      <c r="E4" s="184"/>
      <c r="F4" s="185">
        <v>45565</v>
      </c>
      <c r="G4" s="186"/>
      <c r="H4" s="181" t="s">
        <v>49</v>
      </c>
      <c r="I4" s="184"/>
      <c r="J4" s="209" t="s">
        <v>50</v>
      </c>
      <c r="K4" s="253" t="s">
        <v>51</v>
      </c>
    </row>
    <row r="5" ht="15.6" spans="1:11">
      <c r="A5" s="187" t="s">
        <v>52</v>
      </c>
      <c r="B5" s="88" t="s">
        <v>53</v>
      </c>
      <c r="C5" s="88"/>
      <c r="D5" s="181" t="s">
        <v>54</v>
      </c>
      <c r="E5" s="184"/>
      <c r="F5" s="185">
        <v>45515</v>
      </c>
      <c r="G5" s="186"/>
      <c r="H5" s="181" t="s">
        <v>55</v>
      </c>
      <c r="I5" s="184"/>
      <c r="J5" s="209" t="s">
        <v>50</v>
      </c>
      <c r="K5" s="253" t="s">
        <v>51</v>
      </c>
    </row>
    <row r="6" ht="15.6" spans="1:11">
      <c r="A6" s="181" t="s">
        <v>56</v>
      </c>
      <c r="B6" s="276">
        <v>4</v>
      </c>
      <c r="C6" s="277">
        <v>6</v>
      </c>
      <c r="D6" s="187" t="s">
        <v>57</v>
      </c>
      <c r="E6" s="211"/>
      <c r="F6" s="185">
        <v>45555</v>
      </c>
      <c r="G6" s="186"/>
      <c r="H6" s="181" t="s">
        <v>58</v>
      </c>
      <c r="I6" s="184"/>
      <c r="J6" s="209" t="s">
        <v>50</v>
      </c>
      <c r="K6" s="253" t="s">
        <v>51</v>
      </c>
    </row>
    <row r="7" spans="1:11">
      <c r="A7" s="181" t="s">
        <v>59</v>
      </c>
      <c r="B7" s="192">
        <v>16000</v>
      </c>
      <c r="C7" s="193"/>
      <c r="D7" s="187" t="s">
        <v>60</v>
      </c>
      <c r="E7" s="210"/>
      <c r="F7" s="185">
        <v>45560</v>
      </c>
      <c r="G7" s="186"/>
      <c r="H7" s="181" t="s">
        <v>61</v>
      </c>
      <c r="I7" s="184"/>
      <c r="J7" s="209" t="s">
        <v>50</v>
      </c>
      <c r="K7" s="253" t="s">
        <v>51</v>
      </c>
    </row>
    <row r="8" ht="28" customHeight="1" spans="1:11">
      <c r="A8" s="195" t="s">
        <v>62</v>
      </c>
      <c r="B8" s="196" t="s">
        <v>63</v>
      </c>
      <c r="C8" s="197"/>
      <c r="D8" s="198" t="s">
        <v>64</v>
      </c>
      <c r="E8" s="199"/>
      <c r="F8" s="278">
        <v>45543</v>
      </c>
      <c r="G8" s="279"/>
      <c r="H8" s="212" t="s">
        <v>65</v>
      </c>
      <c r="I8" s="213"/>
      <c r="J8" s="222" t="s">
        <v>50</v>
      </c>
      <c r="K8" s="263" t="s">
        <v>51</v>
      </c>
    </row>
    <row r="9" spans="1:11">
      <c r="A9" s="280" t="s">
        <v>66</v>
      </c>
      <c r="B9" s="281"/>
      <c r="C9" s="281"/>
      <c r="D9" s="281"/>
      <c r="E9" s="281"/>
      <c r="F9" s="281"/>
      <c r="G9" s="281"/>
      <c r="H9" s="281"/>
      <c r="I9" s="281"/>
      <c r="J9" s="281"/>
      <c r="K9" s="326"/>
    </row>
    <row r="10" ht="16.35" spans="1:11">
      <c r="A10" s="282" t="s">
        <v>67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7"/>
    </row>
    <row r="11" ht="15.6" spans="1:11">
      <c r="A11" s="284" t="s">
        <v>68</v>
      </c>
      <c r="B11" s="285" t="s">
        <v>69</v>
      </c>
      <c r="C11" s="286" t="s">
        <v>70</v>
      </c>
      <c r="D11" s="287"/>
      <c r="E11" s="288" t="s">
        <v>71</v>
      </c>
      <c r="F11" s="285" t="s">
        <v>69</v>
      </c>
      <c r="G11" s="286" t="s">
        <v>70</v>
      </c>
      <c r="H11" s="286" t="s">
        <v>72</v>
      </c>
      <c r="I11" s="288" t="s">
        <v>73</v>
      </c>
      <c r="J11" s="285" t="s">
        <v>69</v>
      </c>
      <c r="K11" s="328" t="s">
        <v>70</v>
      </c>
    </row>
    <row r="12" ht="15.6" spans="1:11">
      <c r="A12" s="187" t="s">
        <v>74</v>
      </c>
      <c r="B12" s="208" t="s">
        <v>69</v>
      </c>
      <c r="C12" s="209" t="s">
        <v>70</v>
      </c>
      <c r="D12" s="210"/>
      <c r="E12" s="211" t="s">
        <v>75</v>
      </c>
      <c r="F12" s="208" t="s">
        <v>69</v>
      </c>
      <c r="G12" s="209" t="s">
        <v>70</v>
      </c>
      <c r="H12" s="209" t="s">
        <v>72</v>
      </c>
      <c r="I12" s="211" t="s">
        <v>76</v>
      </c>
      <c r="J12" s="208" t="s">
        <v>69</v>
      </c>
      <c r="K12" s="253" t="s">
        <v>70</v>
      </c>
    </row>
    <row r="13" ht="15.6" spans="1:11">
      <c r="A13" s="187" t="s">
        <v>77</v>
      </c>
      <c r="B13" s="208" t="s">
        <v>69</v>
      </c>
      <c r="C13" s="209" t="s">
        <v>70</v>
      </c>
      <c r="D13" s="210"/>
      <c r="E13" s="211" t="s">
        <v>78</v>
      </c>
      <c r="F13" s="209" t="s">
        <v>79</v>
      </c>
      <c r="G13" s="209" t="s">
        <v>80</v>
      </c>
      <c r="H13" s="209" t="s">
        <v>72</v>
      </c>
      <c r="I13" s="211" t="s">
        <v>81</v>
      </c>
      <c r="J13" s="208" t="s">
        <v>69</v>
      </c>
      <c r="K13" s="253" t="s">
        <v>70</v>
      </c>
    </row>
    <row r="14" ht="16.35" spans="1:11">
      <c r="A14" s="212" t="s">
        <v>82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7"/>
    </row>
    <row r="15" ht="16.35" spans="1:11">
      <c r="A15" s="282" t="s">
        <v>83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7"/>
    </row>
    <row r="16" ht="15.6" spans="1:11">
      <c r="A16" s="289" t="s">
        <v>84</v>
      </c>
      <c r="B16" s="286" t="s">
        <v>79</v>
      </c>
      <c r="C16" s="286" t="s">
        <v>80</v>
      </c>
      <c r="D16" s="290"/>
      <c r="E16" s="291" t="s">
        <v>85</v>
      </c>
      <c r="F16" s="286" t="s">
        <v>79</v>
      </c>
      <c r="G16" s="286" t="s">
        <v>80</v>
      </c>
      <c r="H16" s="292"/>
      <c r="I16" s="291" t="s">
        <v>86</v>
      </c>
      <c r="J16" s="286" t="s">
        <v>79</v>
      </c>
      <c r="K16" s="328" t="s">
        <v>80</v>
      </c>
    </row>
    <row r="17" customHeight="1" spans="1:22">
      <c r="A17" s="191" t="s">
        <v>87</v>
      </c>
      <c r="B17" s="209" t="s">
        <v>79</v>
      </c>
      <c r="C17" s="209" t="s">
        <v>80</v>
      </c>
      <c r="D17" s="293"/>
      <c r="E17" s="229" t="s">
        <v>88</v>
      </c>
      <c r="F17" s="209" t="s">
        <v>79</v>
      </c>
      <c r="G17" s="209" t="s">
        <v>80</v>
      </c>
      <c r="H17" s="294"/>
      <c r="I17" s="229" t="s">
        <v>89</v>
      </c>
      <c r="J17" s="209" t="s">
        <v>79</v>
      </c>
      <c r="K17" s="253" t="s">
        <v>80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5" t="s">
        <v>90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0"/>
    </row>
    <row r="19" s="274" customFormat="1" ht="18" customHeight="1" spans="1:11">
      <c r="A19" s="282" t="s">
        <v>91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7"/>
    </row>
    <row r="20" customHeight="1" spans="1:11">
      <c r="A20" s="297" t="s">
        <v>92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1"/>
    </row>
    <row r="21" ht="21.75" customHeight="1" spans="1:11">
      <c r="A21" s="299" t="s">
        <v>93</v>
      </c>
      <c r="B21" s="229" t="s">
        <v>94</v>
      </c>
      <c r="C21" s="229" t="s">
        <v>95</v>
      </c>
      <c r="D21" s="229" t="s">
        <v>96</v>
      </c>
      <c r="E21" s="229" t="s">
        <v>97</v>
      </c>
      <c r="F21" s="229" t="s">
        <v>98</v>
      </c>
      <c r="G21" s="229" t="s">
        <v>99</v>
      </c>
      <c r="H21" s="229"/>
      <c r="I21" s="229"/>
      <c r="J21" s="229"/>
      <c r="K21" s="265" t="s">
        <v>100</v>
      </c>
    </row>
    <row r="22" customHeight="1" spans="1:11">
      <c r="A22" s="300" t="s">
        <v>101</v>
      </c>
      <c r="B22" s="301">
        <v>1</v>
      </c>
      <c r="C22" s="301">
        <v>1</v>
      </c>
      <c r="D22" s="301">
        <v>1</v>
      </c>
      <c r="E22" s="301">
        <v>1</v>
      </c>
      <c r="F22" s="301">
        <v>1</v>
      </c>
      <c r="G22" s="301">
        <v>1</v>
      </c>
      <c r="H22" s="301"/>
      <c r="I22" s="301"/>
      <c r="J22" s="301"/>
      <c r="K22" s="332"/>
    </row>
    <row r="23" customHeight="1" spans="1:11">
      <c r="A23" s="300" t="s">
        <v>102</v>
      </c>
      <c r="B23" s="301">
        <v>1</v>
      </c>
      <c r="C23" s="301">
        <v>1</v>
      </c>
      <c r="D23" s="301">
        <v>1</v>
      </c>
      <c r="E23" s="301">
        <v>1</v>
      </c>
      <c r="F23" s="301">
        <v>1</v>
      </c>
      <c r="G23" s="301">
        <v>1</v>
      </c>
      <c r="H23" s="301"/>
      <c r="I23" s="301"/>
      <c r="J23" s="301"/>
      <c r="K23" s="332"/>
    </row>
    <row r="24" customHeight="1" spans="1:11">
      <c r="A24" s="300" t="s">
        <v>103</v>
      </c>
      <c r="B24" s="301">
        <v>1</v>
      </c>
      <c r="C24" s="301">
        <v>1</v>
      </c>
      <c r="D24" s="301">
        <v>1</v>
      </c>
      <c r="E24" s="301">
        <v>1</v>
      </c>
      <c r="F24" s="301">
        <v>1</v>
      </c>
      <c r="G24" s="301">
        <v>1</v>
      </c>
      <c r="H24" s="301"/>
      <c r="I24" s="301"/>
      <c r="J24" s="301"/>
      <c r="K24" s="332"/>
    </row>
    <row r="25" customHeight="1" spans="1:11">
      <c r="A25" s="300" t="s">
        <v>104</v>
      </c>
      <c r="B25" s="301">
        <v>1</v>
      </c>
      <c r="C25" s="301">
        <v>1</v>
      </c>
      <c r="D25" s="301">
        <v>1</v>
      </c>
      <c r="E25" s="301">
        <v>1</v>
      </c>
      <c r="F25" s="301">
        <v>1</v>
      </c>
      <c r="G25" s="301">
        <v>1</v>
      </c>
      <c r="H25" s="301"/>
      <c r="I25" s="301"/>
      <c r="J25" s="301"/>
      <c r="K25" s="332"/>
    </row>
    <row r="26" customHeight="1" spans="1:11">
      <c r="A26" s="194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194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customHeight="1" spans="1:11">
      <c r="A28" s="194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ht="18" customHeight="1" spans="1:11">
      <c r="A29" s="302" t="s">
        <v>105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106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107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5.6" spans="1:11">
      <c r="A33" s="308" t="s">
        <v>108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6.35" spans="1:11">
      <c r="A34" s="94" t="s">
        <v>109</v>
      </c>
      <c r="B34" s="96"/>
      <c r="C34" s="209" t="s">
        <v>50</v>
      </c>
      <c r="D34" s="209" t="s">
        <v>51</v>
      </c>
      <c r="E34" s="310" t="s">
        <v>110</v>
      </c>
      <c r="F34" s="311"/>
      <c r="G34" s="311"/>
      <c r="H34" s="311"/>
      <c r="I34" s="311"/>
      <c r="J34" s="311"/>
      <c r="K34" s="338"/>
    </row>
    <row r="35" ht="16.35" spans="1:11">
      <c r="A35" s="312" t="s">
        <v>111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5.6" spans="1:11">
      <c r="A36" s="234" t="s">
        <v>112</v>
      </c>
      <c r="B36" s="235"/>
      <c r="C36" s="235"/>
      <c r="D36" s="235"/>
      <c r="E36" s="235"/>
      <c r="F36" s="235"/>
      <c r="G36" s="235"/>
      <c r="H36" s="235"/>
      <c r="I36" s="235"/>
      <c r="J36" s="235"/>
      <c r="K36" s="193"/>
    </row>
    <row r="37" ht="15.6" spans="1:11">
      <c r="A37" s="234" t="s">
        <v>113</v>
      </c>
      <c r="B37" s="235"/>
      <c r="C37" s="235"/>
      <c r="D37" s="235"/>
      <c r="E37" s="235"/>
      <c r="F37" s="235"/>
      <c r="G37" s="235"/>
      <c r="H37" s="235"/>
      <c r="I37" s="235"/>
      <c r="J37" s="235"/>
      <c r="K37" s="193"/>
    </row>
    <row r="38" ht="15.6" spans="1:11">
      <c r="A38" s="234" t="s">
        <v>114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193"/>
    </row>
    <row r="39" ht="15.6" spans="1:11">
      <c r="A39" s="234" t="s">
        <v>115</v>
      </c>
      <c r="B39" s="235"/>
      <c r="C39" s="235"/>
      <c r="D39" s="235"/>
      <c r="E39" s="235"/>
      <c r="F39" s="235"/>
      <c r="G39" s="235"/>
      <c r="H39" s="235"/>
      <c r="I39" s="235"/>
      <c r="J39" s="235"/>
      <c r="K39" s="193"/>
    </row>
    <row r="40" ht="15.6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193"/>
    </row>
    <row r="41" ht="15.6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193"/>
    </row>
    <row r="42" ht="15.6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193"/>
    </row>
    <row r="43" ht="16.35" spans="1:11">
      <c r="A43" s="231" t="s">
        <v>116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6.35" spans="1:11">
      <c r="A44" s="282" t="s">
        <v>117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27"/>
    </row>
    <row r="45" ht="15.6" spans="1:11">
      <c r="A45" s="289" t="s">
        <v>118</v>
      </c>
      <c r="B45" s="286" t="s">
        <v>79</v>
      </c>
      <c r="C45" s="286" t="s">
        <v>80</v>
      </c>
      <c r="D45" s="286" t="s">
        <v>72</v>
      </c>
      <c r="E45" s="291" t="s">
        <v>119</v>
      </c>
      <c r="F45" s="286" t="s">
        <v>79</v>
      </c>
      <c r="G45" s="286" t="s">
        <v>80</v>
      </c>
      <c r="H45" s="286" t="s">
        <v>72</v>
      </c>
      <c r="I45" s="291" t="s">
        <v>120</v>
      </c>
      <c r="J45" s="286" t="s">
        <v>79</v>
      </c>
      <c r="K45" s="328" t="s">
        <v>80</v>
      </c>
    </row>
    <row r="46" ht="15.6" spans="1:11">
      <c r="A46" s="191" t="s">
        <v>71</v>
      </c>
      <c r="B46" s="209" t="s">
        <v>79</v>
      </c>
      <c r="C46" s="209" t="s">
        <v>80</v>
      </c>
      <c r="D46" s="209" t="s">
        <v>72</v>
      </c>
      <c r="E46" s="229" t="s">
        <v>78</v>
      </c>
      <c r="F46" s="209" t="s">
        <v>79</v>
      </c>
      <c r="G46" s="209" t="s">
        <v>80</v>
      </c>
      <c r="H46" s="209" t="s">
        <v>72</v>
      </c>
      <c r="I46" s="229" t="s">
        <v>89</v>
      </c>
      <c r="J46" s="209" t="s">
        <v>79</v>
      </c>
      <c r="K46" s="253" t="s">
        <v>80</v>
      </c>
    </row>
    <row r="47" ht="16.35" spans="1:11">
      <c r="A47" s="212" t="s">
        <v>82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57"/>
    </row>
    <row r="48" ht="16.35" spans="1:11">
      <c r="A48" s="312" t="s">
        <v>121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6.3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6.35" spans="1:11">
      <c r="A50" s="315" t="s">
        <v>122</v>
      </c>
      <c r="B50" s="316" t="s">
        <v>123</v>
      </c>
      <c r="C50" s="316"/>
      <c r="D50" s="317" t="s">
        <v>124</v>
      </c>
      <c r="E50" s="318"/>
      <c r="F50" s="319" t="s">
        <v>125</v>
      </c>
      <c r="G50" s="320"/>
      <c r="H50" s="321" t="s">
        <v>126</v>
      </c>
      <c r="I50" s="340"/>
      <c r="J50" s="341" t="s">
        <v>127</v>
      </c>
      <c r="K50" s="342"/>
    </row>
    <row r="51" ht="16.35" spans="1:11">
      <c r="A51" s="312" t="s">
        <v>128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6.3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ht="16.35" spans="1:11">
      <c r="A53" s="315" t="s">
        <v>122</v>
      </c>
      <c r="B53" s="316" t="s">
        <v>123</v>
      </c>
      <c r="C53" s="316"/>
      <c r="D53" s="317" t="s">
        <v>124</v>
      </c>
      <c r="E53" s="324"/>
      <c r="F53" s="319" t="s">
        <v>129</v>
      </c>
      <c r="G53" s="325">
        <v>45531</v>
      </c>
      <c r="H53" s="321" t="s">
        <v>126</v>
      </c>
      <c r="I53" s="340"/>
      <c r="J53" s="341" t="s">
        <v>127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8" width="9.33333333333333" style="58" customWidth="1"/>
    <col min="9" max="9" width="1.33333333333333" style="58" customWidth="1"/>
    <col min="10" max="10" width="11.5" style="58" customWidth="1"/>
    <col min="11" max="11" width="8.375" style="58" customWidth="1"/>
    <col min="12" max="12" width="10.5" style="58" customWidth="1"/>
    <col min="13" max="13" width="8.375" style="58" customWidth="1"/>
    <col min="14" max="15" width="10.875" style="58" customWidth="1"/>
    <col min="16" max="16" width="11" style="58" customWidth="1"/>
    <col min="17" max="16384" width="9" style="58"/>
  </cols>
  <sheetData>
    <row r="1" s="58" customFormat="1" ht="30" customHeight="1" spans="1:16">
      <c r="A1" s="60" t="s">
        <v>130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="59" customFormat="1" ht="25" customHeight="1" spans="1:16">
      <c r="A2" s="62" t="s">
        <v>46</v>
      </c>
      <c r="B2" s="63" t="s">
        <v>47</v>
      </c>
      <c r="C2" s="64"/>
      <c r="D2" s="65" t="s">
        <v>131</v>
      </c>
      <c r="E2" s="66"/>
      <c r="F2" s="66"/>
      <c r="G2" s="66"/>
      <c r="H2" s="66"/>
      <c r="I2" s="72"/>
      <c r="J2" s="73" t="s">
        <v>41</v>
      </c>
      <c r="K2" s="74" t="s">
        <v>42</v>
      </c>
      <c r="L2" s="75"/>
      <c r="M2" s="75"/>
      <c r="N2" s="75"/>
      <c r="O2" s="75"/>
      <c r="P2" s="76"/>
    </row>
    <row r="3" s="59" customFormat="1" ht="23" customHeight="1" spans="1:16">
      <c r="A3" s="67" t="s">
        <v>132</v>
      </c>
      <c r="B3" s="68" t="s">
        <v>133</v>
      </c>
      <c r="C3" s="67"/>
      <c r="D3" s="67"/>
      <c r="E3" s="67"/>
      <c r="F3" s="67"/>
      <c r="G3" s="67"/>
      <c r="H3" s="67"/>
      <c r="I3" s="62"/>
      <c r="J3" s="68" t="s">
        <v>134</v>
      </c>
      <c r="K3" s="67"/>
      <c r="L3" s="67"/>
      <c r="M3" s="67"/>
      <c r="N3" s="67"/>
      <c r="O3" s="67"/>
      <c r="P3" s="67"/>
    </row>
    <row r="4" s="59" customFormat="1" ht="23" customHeight="1" spans="1:16">
      <c r="A4" s="67"/>
      <c r="B4" s="69" t="s">
        <v>94</v>
      </c>
      <c r="C4" s="69" t="s">
        <v>95</v>
      </c>
      <c r="D4" s="69" t="s">
        <v>96</v>
      </c>
      <c r="E4" s="69" t="s">
        <v>97</v>
      </c>
      <c r="F4" s="69" t="s">
        <v>98</v>
      </c>
      <c r="G4" s="69" t="s">
        <v>99</v>
      </c>
      <c r="H4" s="69" t="s">
        <v>135</v>
      </c>
      <c r="I4" s="62"/>
      <c r="J4" s="69" t="s">
        <v>94</v>
      </c>
      <c r="K4" s="69" t="s">
        <v>95</v>
      </c>
      <c r="L4" s="69" t="s">
        <v>96</v>
      </c>
      <c r="M4" s="69" t="s">
        <v>97</v>
      </c>
      <c r="N4" s="69" t="s">
        <v>98</v>
      </c>
      <c r="O4" s="69" t="s">
        <v>99</v>
      </c>
      <c r="P4" s="69" t="s">
        <v>135</v>
      </c>
    </row>
    <row r="5" s="59" customFormat="1" ht="23" customHeight="1" spans="1:16">
      <c r="A5" s="67"/>
      <c r="B5" s="69" t="s">
        <v>136</v>
      </c>
      <c r="C5" s="69" t="s">
        <v>137</v>
      </c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2"/>
      <c r="J5" s="69" t="s">
        <v>136</v>
      </c>
      <c r="K5" s="69" t="s">
        <v>137</v>
      </c>
      <c r="L5" s="69" t="s">
        <v>138</v>
      </c>
      <c r="M5" s="69" t="s">
        <v>139</v>
      </c>
      <c r="N5" s="69" t="s">
        <v>140</v>
      </c>
      <c r="O5" s="69" t="s">
        <v>141</v>
      </c>
      <c r="P5" s="69" t="s">
        <v>142</v>
      </c>
    </row>
    <row r="6" s="59" customFormat="1" ht="21" customHeight="1" spans="1:16">
      <c r="A6" s="69" t="s">
        <v>143</v>
      </c>
      <c r="B6" s="69">
        <f t="shared" ref="B6:B8" si="0">C6-1</f>
        <v>73</v>
      </c>
      <c r="C6" s="69">
        <f t="shared" ref="C6:C8" si="1">D6-2</f>
        <v>74</v>
      </c>
      <c r="D6" s="69">
        <v>76</v>
      </c>
      <c r="E6" s="69">
        <f t="shared" ref="E6:E8" si="2">D6+2</f>
        <v>78</v>
      </c>
      <c r="F6" s="69">
        <f t="shared" ref="F6:F8" si="3">E6+2</f>
        <v>80</v>
      </c>
      <c r="G6" s="69">
        <f t="shared" ref="G6:G8" si="4">F6+1</f>
        <v>81</v>
      </c>
      <c r="H6" s="69">
        <f t="shared" ref="H6:H8" si="5">G6+1</f>
        <v>82</v>
      </c>
      <c r="I6" s="62"/>
      <c r="J6" s="62" t="s">
        <v>144</v>
      </c>
      <c r="K6" s="62" t="s">
        <v>145</v>
      </c>
      <c r="L6" s="62" t="s">
        <v>146</v>
      </c>
      <c r="M6" s="62" t="s">
        <v>145</v>
      </c>
      <c r="N6" s="62" t="s">
        <v>144</v>
      </c>
      <c r="O6" s="62" t="s">
        <v>147</v>
      </c>
      <c r="P6" s="62" t="s">
        <v>144</v>
      </c>
    </row>
    <row r="7" s="59" customFormat="1" ht="21" customHeight="1" spans="1:16">
      <c r="A7" s="69" t="s">
        <v>148</v>
      </c>
      <c r="B7" s="69">
        <f t="shared" si="0"/>
        <v>71</v>
      </c>
      <c r="C7" s="69">
        <f t="shared" si="1"/>
        <v>72</v>
      </c>
      <c r="D7" s="69">
        <v>74</v>
      </c>
      <c r="E7" s="69">
        <f t="shared" si="2"/>
        <v>76</v>
      </c>
      <c r="F7" s="69">
        <f t="shared" si="3"/>
        <v>78</v>
      </c>
      <c r="G7" s="69">
        <f t="shared" si="4"/>
        <v>79</v>
      </c>
      <c r="H7" s="69">
        <f t="shared" si="5"/>
        <v>80</v>
      </c>
      <c r="I7" s="62"/>
      <c r="J7" s="62" t="s">
        <v>149</v>
      </c>
      <c r="K7" s="62" t="s">
        <v>145</v>
      </c>
      <c r="L7" s="62">
        <f>0.3/0.3</f>
        <v>1</v>
      </c>
      <c r="M7" s="62" t="s">
        <v>146</v>
      </c>
      <c r="N7" s="62" t="s">
        <v>150</v>
      </c>
      <c r="O7" s="62" t="s">
        <v>151</v>
      </c>
      <c r="P7" s="62" t="s">
        <v>149</v>
      </c>
    </row>
    <row r="8" s="59" customFormat="1" ht="21" customHeight="1" spans="1:16">
      <c r="A8" s="69" t="s">
        <v>152</v>
      </c>
      <c r="B8" s="69">
        <f t="shared" si="0"/>
        <v>66</v>
      </c>
      <c r="C8" s="69">
        <f t="shared" si="1"/>
        <v>67</v>
      </c>
      <c r="D8" s="69">
        <v>69</v>
      </c>
      <c r="E8" s="69">
        <f t="shared" si="2"/>
        <v>71</v>
      </c>
      <c r="F8" s="69">
        <f t="shared" si="3"/>
        <v>73</v>
      </c>
      <c r="G8" s="69">
        <f t="shared" si="4"/>
        <v>74</v>
      </c>
      <c r="H8" s="69">
        <f t="shared" si="5"/>
        <v>75</v>
      </c>
      <c r="I8" s="62"/>
      <c r="J8" s="62" t="s">
        <v>153</v>
      </c>
      <c r="K8" s="62" t="s">
        <v>145</v>
      </c>
      <c r="L8" s="62" t="s">
        <v>145</v>
      </c>
      <c r="M8" s="62" t="s">
        <v>145</v>
      </c>
      <c r="N8" s="62" t="s">
        <v>145</v>
      </c>
      <c r="O8" s="62" t="s">
        <v>145</v>
      </c>
      <c r="P8" s="62" t="s">
        <v>153</v>
      </c>
    </row>
    <row r="9" s="59" customFormat="1" ht="21" customHeight="1" spans="1:16">
      <c r="A9" s="70" t="s">
        <v>154</v>
      </c>
      <c r="B9" s="69">
        <f t="shared" ref="B9:B11" si="6">C9-4</f>
        <v>114</v>
      </c>
      <c r="C9" s="69">
        <f t="shared" ref="C9:C11" si="7">D9-4</f>
        <v>118</v>
      </c>
      <c r="D9" s="69">
        <v>122</v>
      </c>
      <c r="E9" s="69">
        <f t="shared" ref="E9:E11" si="8">D9+4</f>
        <v>126</v>
      </c>
      <c r="F9" s="69">
        <f>E9+4</f>
        <v>130</v>
      </c>
      <c r="G9" s="69">
        <f t="shared" ref="G9:G11" si="9">F9+6</f>
        <v>136</v>
      </c>
      <c r="H9" s="69">
        <f>G9+6</f>
        <v>142</v>
      </c>
      <c r="I9" s="62"/>
      <c r="J9" s="62" t="s">
        <v>145</v>
      </c>
      <c r="K9" s="62" t="s">
        <v>145</v>
      </c>
      <c r="L9" s="62" t="s">
        <v>145</v>
      </c>
      <c r="M9" s="62" t="s">
        <v>155</v>
      </c>
      <c r="N9" s="62" t="s">
        <v>145</v>
      </c>
      <c r="O9" s="62" t="s">
        <v>145</v>
      </c>
      <c r="P9" s="62" t="s">
        <v>145</v>
      </c>
    </row>
    <row r="10" s="59" customFormat="1" ht="21" customHeight="1" spans="1:16">
      <c r="A10" s="69" t="s">
        <v>156</v>
      </c>
      <c r="B10" s="69">
        <f t="shared" si="6"/>
        <v>110</v>
      </c>
      <c r="C10" s="69">
        <f t="shared" si="7"/>
        <v>114</v>
      </c>
      <c r="D10" s="69">
        <v>118</v>
      </c>
      <c r="E10" s="69">
        <f t="shared" si="8"/>
        <v>122</v>
      </c>
      <c r="F10" s="69">
        <f>E10+5</f>
        <v>127</v>
      </c>
      <c r="G10" s="69">
        <f t="shared" si="9"/>
        <v>133</v>
      </c>
      <c r="H10" s="69">
        <f>G10+7</f>
        <v>140</v>
      </c>
      <c r="I10" s="62"/>
      <c r="J10" s="62" t="s">
        <v>145</v>
      </c>
      <c r="K10" s="62" t="s">
        <v>145</v>
      </c>
      <c r="L10" s="62" t="s">
        <v>145</v>
      </c>
      <c r="M10" s="62" t="s">
        <v>145</v>
      </c>
      <c r="N10" s="62" t="s">
        <v>145</v>
      </c>
      <c r="O10" s="62" t="s">
        <v>145</v>
      </c>
      <c r="P10" s="62" t="s">
        <v>145</v>
      </c>
    </row>
    <row r="11" s="59" customFormat="1" ht="21" customHeight="1" spans="1:16">
      <c r="A11" s="69" t="s">
        <v>157</v>
      </c>
      <c r="B11" s="69">
        <f t="shared" si="6"/>
        <v>110</v>
      </c>
      <c r="C11" s="69">
        <f t="shared" si="7"/>
        <v>114</v>
      </c>
      <c r="D11" s="69">
        <v>118</v>
      </c>
      <c r="E11" s="69">
        <f t="shared" si="8"/>
        <v>122</v>
      </c>
      <c r="F11" s="69">
        <f>E11+5</f>
        <v>127</v>
      </c>
      <c r="G11" s="69">
        <f t="shared" si="9"/>
        <v>133</v>
      </c>
      <c r="H11" s="69">
        <f>G11+7</f>
        <v>140</v>
      </c>
      <c r="I11" s="62"/>
      <c r="J11" s="62" t="s">
        <v>158</v>
      </c>
      <c r="K11" s="62" t="s">
        <v>159</v>
      </c>
      <c r="L11" s="62" t="s">
        <v>160</v>
      </c>
      <c r="M11" s="62" t="s">
        <v>161</v>
      </c>
      <c r="N11" s="62" t="s">
        <v>159</v>
      </c>
      <c r="O11" s="62" t="s">
        <v>162</v>
      </c>
      <c r="P11" s="62" t="s">
        <v>158</v>
      </c>
    </row>
    <row r="12" s="59" customFormat="1" ht="21" customHeight="1" spans="1:16">
      <c r="A12" s="69" t="s">
        <v>163</v>
      </c>
      <c r="B12" s="69">
        <f>C12-1.2</f>
        <v>47.6</v>
      </c>
      <c r="C12" s="69">
        <f>D12-1.2</f>
        <v>48.8</v>
      </c>
      <c r="D12" s="69">
        <v>50</v>
      </c>
      <c r="E12" s="69">
        <f>D12+1.2</f>
        <v>51.2</v>
      </c>
      <c r="F12" s="69">
        <f>E12+1.2</f>
        <v>52.4</v>
      </c>
      <c r="G12" s="69">
        <f>F12+1.4</f>
        <v>53.8</v>
      </c>
      <c r="H12" s="69">
        <f>G12+1.4</f>
        <v>55.2</v>
      </c>
      <c r="I12" s="62"/>
      <c r="J12" s="62" t="s">
        <v>164</v>
      </c>
      <c r="K12" s="62" t="s">
        <v>165</v>
      </c>
      <c r="L12" s="62" t="s">
        <v>145</v>
      </c>
      <c r="M12" s="62" t="s">
        <v>155</v>
      </c>
      <c r="N12" s="62" t="s">
        <v>145</v>
      </c>
      <c r="O12" s="62" t="s">
        <v>166</v>
      </c>
      <c r="P12" s="62" t="s">
        <v>164</v>
      </c>
    </row>
    <row r="13" s="59" customFormat="1" ht="21" customHeight="1" spans="1:16">
      <c r="A13" s="69" t="s">
        <v>167</v>
      </c>
      <c r="B13" s="69">
        <f>C13-0.6</f>
        <v>63.2</v>
      </c>
      <c r="C13" s="69">
        <f>D13-1.2</f>
        <v>63.8</v>
      </c>
      <c r="D13" s="69">
        <v>65</v>
      </c>
      <c r="E13" s="69">
        <f>D13+1.2</f>
        <v>66.2</v>
      </c>
      <c r="F13" s="69">
        <f>E13+1.2</f>
        <v>67.4</v>
      </c>
      <c r="G13" s="69">
        <f>F13+0.6</f>
        <v>68</v>
      </c>
      <c r="H13" s="69">
        <f>G13+0.6</f>
        <v>68.6</v>
      </c>
      <c r="I13" s="62"/>
      <c r="J13" s="62" t="s">
        <v>168</v>
      </c>
      <c r="K13" s="62" t="s">
        <v>169</v>
      </c>
      <c r="L13" s="62" t="s">
        <v>169</v>
      </c>
      <c r="M13" s="62" t="s">
        <v>169</v>
      </c>
      <c r="N13" s="62" t="s">
        <v>169</v>
      </c>
      <c r="O13" s="62" t="s">
        <v>169</v>
      </c>
      <c r="P13" s="62" t="s">
        <v>168</v>
      </c>
    </row>
    <row r="14" s="59" customFormat="1" ht="21" customHeight="1" spans="1:16">
      <c r="A14" s="70" t="s">
        <v>170</v>
      </c>
      <c r="B14" s="69">
        <f>C14-0.8</f>
        <v>23.4</v>
      </c>
      <c r="C14" s="69">
        <f>D14-0.8</f>
        <v>24.2</v>
      </c>
      <c r="D14" s="69">
        <v>25</v>
      </c>
      <c r="E14" s="69">
        <f>D14+0.8</f>
        <v>25.8</v>
      </c>
      <c r="F14" s="69">
        <f>E14+0.8</f>
        <v>26.6</v>
      </c>
      <c r="G14" s="69">
        <f>F14+1.3</f>
        <v>27.9</v>
      </c>
      <c r="H14" s="69">
        <f>G14+1.3</f>
        <v>29.2</v>
      </c>
      <c r="I14" s="62"/>
      <c r="J14" s="62" t="s">
        <v>146</v>
      </c>
      <c r="K14" s="62" t="s">
        <v>145</v>
      </c>
      <c r="L14" s="62" t="s">
        <v>168</v>
      </c>
      <c r="M14" s="62" t="s">
        <v>168</v>
      </c>
      <c r="N14" s="62" t="s">
        <v>169</v>
      </c>
      <c r="O14" s="62" t="s">
        <v>169</v>
      </c>
      <c r="P14" s="62" t="s">
        <v>146</v>
      </c>
    </row>
    <row r="15" s="59" customFormat="1" ht="21" customHeight="1" spans="1:16">
      <c r="A15" s="69" t="s">
        <v>171</v>
      </c>
      <c r="B15" s="69">
        <f>C15-0.7</f>
        <v>19.6</v>
      </c>
      <c r="C15" s="69">
        <f>D15-0.7</f>
        <v>20.3</v>
      </c>
      <c r="D15" s="69">
        <v>21</v>
      </c>
      <c r="E15" s="69">
        <f>D15+0.7</f>
        <v>21.7</v>
      </c>
      <c r="F15" s="69">
        <f>E15+0.7</f>
        <v>22.4</v>
      </c>
      <c r="G15" s="69">
        <f>F15+1</f>
        <v>23.4</v>
      </c>
      <c r="H15" s="69">
        <f>G15+1</f>
        <v>24.4</v>
      </c>
      <c r="I15" s="62"/>
      <c r="J15" s="62" t="s">
        <v>145</v>
      </c>
      <c r="K15" s="62" t="s">
        <v>145</v>
      </c>
      <c r="L15" s="62" t="s">
        <v>145</v>
      </c>
      <c r="M15" s="62" t="s">
        <v>145</v>
      </c>
      <c r="N15" s="62" t="s">
        <v>145</v>
      </c>
      <c r="O15" s="62" t="s">
        <v>145</v>
      </c>
      <c r="P15" s="62" t="s">
        <v>145</v>
      </c>
    </row>
    <row r="16" s="59" customFormat="1" ht="21" customHeight="1" spans="1:16">
      <c r="A16" s="69" t="s">
        <v>172</v>
      </c>
      <c r="B16" s="69">
        <f t="shared" ref="B16:B19" si="10">C16-0.5</f>
        <v>13.5</v>
      </c>
      <c r="C16" s="69">
        <f t="shared" ref="C16:C19" si="11">D16-0.5</f>
        <v>14</v>
      </c>
      <c r="D16" s="69">
        <v>14.5</v>
      </c>
      <c r="E16" s="69">
        <f t="shared" ref="E16:E21" si="12">D16+0.5</f>
        <v>15</v>
      </c>
      <c r="F16" s="69">
        <f t="shared" ref="F16:F21" si="13">E16+0.5</f>
        <v>15.5</v>
      </c>
      <c r="G16" s="69">
        <f>F16+0.7</f>
        <v>16.2</v>
      </c>
      <c r="H16" s="69">
        <f>G16+0.7</f>
        <v>16.9</v>
      </c>
      <c r="I16" s="62"/>
      <c r="J16" s="62" t="s">
        <v>145</v>
      </c>
      <c r="K16" s="62" t="s">
        <v>145</v>
      </c>
      <c r="L16" s="62" t="s">
        <v>145</v>
      </c>
      <c r="M16" s="62" t="s">
        <v>145</v>
      </c>
      <c r="N16" s="62" t="s">
        <v>145</v>
      </c>
      <c r="O16" s="62" t="s">
        <v>145</v>
      </c>
      <c r="P16" s="62" t="s">
        <v>145</v>
      </c>
    </row>
    <row r="17" s="59" customFormat="1" ht="21" customHeight="1" spans="1:16">
      <c r="A17" s="69" t="s">
        <v>173</v>
      </c>
      <c r="B17" s="69">
        <f>C17-1</f>
        <v>55</v>
      </c>
      <c r="C17" s="69">
        <f>D17-1</f>
        <v>56</v>
      </c>
      <c r="D17" s="69">
        <v>57</v>
      </c>
      <c r="E17" s="69">
        <f>D17+1</f>
        <v>58</v>
      </c>
      <c r="F17" s="69">
        <f>E17+1</f>
        <v>59</v>
      </c>
      <c r="G17" s="69">
        <f>F17+1.5</f>
        <v>60.5</v>
      </c>
      <c r="H17" s="69">
        <f>G17+1.5</f>
        <v>62</v>
      </c>
      <c r="I17" s="62"/>
      <c r="J17" s="62"/>
      <c r="K17" s="62" t="s">
        <v>145</v>
      </c>
      <c r="L17" s="62" t="s">
        <v>145</v>
      </c>
      <c r="M17" s="62" t="s">
        <v>145</v>
      </c>
      <c r="N17" s="62" t="s">
        <v>145</v>
      </c>
      <c r="O17" s="62" t="s">
        <v>145</v>
      </c>
      <c r="P17" s="62"/>
    </row>
    <row r="18" s="59" customFormat="1" ht="21" customHeight="1" spans="1:16">
      <c r="A18" s="69" t="s">
        <v>174</v>
      </c>
      <c r="B18" s="69">
        <f t="shared" si="10"/>
        <v>36</v>
      </c>
      <c r="C18" s="69">
        <f t="shared" si="11"/>
        <v>36.5</v>
      </c>
      <c r="D18" s="69">
        <v>37</v>
      </c>
      <c r="E18" s="69">
        <f t="shared" ref="E18:G18" si="14">D18+0.5</f>
        <v>37.5</v>
      </c>
      <c r="F18" s="69">
        <f t="shared" si="14"/>
        <v>38</v>
      </c>
      <c r="G18" s="69">
        <f t="shared" si="14"/>
        <v>38.5</v>
      </c>
      <c r="H18" s="69">
        <f t="shared" ref="H18:H20" si="15">G18</f>
        <v>38.5</v>
      </c>
      <c r="I18" s="62"/>
      <c r="J18" s="62" t="s">
        <v>175</v>
      </c>
      <c r="K18" s="62" t="s">
        <v>169</v>
      </c>
      <c r="L18" s="62" t="s">
        <v>169</v>
      </c>
      <c r="M18" s="62" t="s">
        <v>176</v>
      </c>
      <c r="N18" s="62" t="s">
        <v>169</v>
      </c>
      <c r="O18" s="62" t="s">
        <v>144</v>
      </c>
      <c r="P18" s="62" t="s">
        <v>175</v>
      </c>
    </row>
    <row r="19" s="59" customFormat="1" ht="21" customHeight="1" spans="1:16">
      <c r="A19" s="69" t="s">
        <v>177</v>
      </c>
      <c r="B19" s="69">
        <f t="shared" si="10"/>
        <v>26</v>
      </c>
      <c r="C19" s="69">
        <f t="shared" si="11"/>
        <v>26.5</v>
      </c>
      <c r="D19" s="69">
        <v>27</v>
      </c>
      <c r="E19" s="69">
        <f t="shared" si="12"/>
        <v>27.5</v>
      </c>
      <c r="F19" s="69">
        <f t="shared" si="13"/>
        <v>28</v>
      </c>
      <c r="G19" s="69">
        <f>F19+0.75</f>
        <v>28.75</v>
      </c>
      <c r="H19" s="69">
        <f t="shared" si="15"/>
        <v>28.75</v>
      </c>
      <c r="I19" s="62"/>
      <c r="J19" s="62" t="s">
        <v>146</v>
      </c>
      <c r="K19" s="62" t="s">
        <v>145</v>
      </c>
      <c r="L19" s="62" t="s">
        <v>168</v>
      </c>
      <c r="M19" s="62" t="s">
        <v>168</v>
      </c>
      <c r="N19" s="62" t="s">
        <v>169</v>
      </c>
      <c r="O19" s="62" t="s">
        <v>169</v>
      </c>
      <c r="P19" s="62" t="s">
        <v>146</v>
      </c>
    </row>
    <row r="20" s="59" customFormat="1" ht="21" customHeight="1" spans="1:16">
      <c r="A20" s="69" t="s">
        <v>178</v>
      </c>
      <c r="B20" s="69">
        <f>C20</f>
        <v>20</v>
      </c>
      <c r="C20" s="69">
        <f>D20-1</f>
        <v>20</v>
      </c>
      <c r="D20" s="69">
        <v>21</v>
      </c>
      <c r="E20" s="69">
        <f>D20</f>
        <v>21</v>
      </c>
      <c r="F20" s="69">
        <f>E20+1.5</f>
        <v>22.5</v>
      </c>
      <c r="G20" s="69">
        <f>F20</f>
        <v>22.5</v>
      </c>
      <c r="H20" s="69">
        <f t="shared" si="15"/>
        <v>22.5</v>
      </c>
      <c r="I20" s="62"/>
      <c r="J20" s="62" t="s">
        <v>164</v>
      </c>
      <c r="K20" s="62" t="s">
        <v>165</v>
      </c>
      <c r="L20" s="62" t="s">
        <v>145</v>
      </c>
      <c r="M20" s="62" t="s">
        <v>155</v>
      </c>
      <c r="N20" s="62" t="s">
        <v>145</v>
      </c>
      <c r="O20" s="62" t="s">
        <v>166</v>
      </c>
      <c r="P20" s="62" t="s">
        <v>164</v>
      </c>
    </row>
    <row r="21" s="59" customFormat="1" ht="19" customHeight="1" spans="1:16">
      <c r="A21" s="69" t="s">
        <v>179</v>
      </c>
      <c r="B21" s="69">
        <f>C21-0.5</f>
        <v>16</v>
      </c>
      <c r="C21" s="69">
        <f>D21-0.5</f>
        <v>16.5</v>
      </c>
      <c r="D21" s="69">
        <v>17</v>
      </c>
      <c r="E21" s="69">
        <f t="shared" si="12"/>
        <v>17.5</v>
      </c>
      <c r="F21" s="69">
        <f t="shared" si="13"/>
        <v>18</v>
      </c>
      <c r="G21" s="69">
        <f>F21+0.5</f>
        <v>18.5</v>
      </c>
      <c r="H21" s="69">
        <f>G21+0.5</f>
        <v>19</v>
      </c>
      <c r="I21" s="77"/>
      <c r="J21" s="62" t="s">
        <v>168</v>
      </c>
      <c r="K21" s="62" t="s">
        <v>169</v>
      </c>
      <c r="L21" s="62" t="s">
        <v>169</v>
      </c>
      <c r="M21" s="62" t="s">
        <v>169</v>
      </c>
      <c r="N21" s="62" t="s">
        <v>169</v>
      </c>
      <c r="O21" s="62" t="s">
        <v>169</v>
      </c>
      <c r="P21" s="62" t="s">
        <v>168</v>
      </c>
    </row>
    <row r="22" s="58" customFormat="1" ht="47" customHeight="1" spans="1:14">
      <c r="A22" s="71"/>
      <c r="B22" s="71"/>
      <c r="C22" s="71"/>
      <c r="D22" s="71"/>
      <c r="E22" s="71"/>
      <c r="F22" s="71"/>
      <c r="G22" s="71"/>
      <c r="H22" s="71"/>
      <c r="I22" s="71"/>
      <c r="J22" s="58" t="s">
        <v>180</v>
      </c>
      <c r="K22" s="78"/>
      <c r="L22" s="58" t="s">
        <v>181</v>
      </c>
      <c r="N22" s="58" t="s">
        <v>182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2" workbookViewId="0">
      <selection activeCell="B8" sqref="B8:K8"/>
    </sheetView>
  </sheetViews>
  <sheetFormatPr defaultColWidth="10" defaultRowHeight="16.5" customHeight="1"/>
  <cols>
    <col min="1" max="1" width="10.875" style="169" customWidth="1"/>
    <col min="2" max="6" width="10" style="169"/>
    <col min="7" max="7" width="10.1" style="169"/>
    <col min="8" max="16384" width="10" style="169"/>
  </cols>
  <sheetData>
    <row r="1" ht="22.5" customHeight="1" spans="1:11">
      <c r="A1" s="170" t="s">
        <v>183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37</v>
      </c>
      <c r="B2" s="172" t="s">
        <v>38</v>
      </c>
      <c r="C2" s="172"/>
      <c r="D2" s="173" t="s">
        <v>39</v>
      </c>
      <c r="E2" s="173"/>
      <c r="F2" s="172" t="s">
        <v>40</v>
      </c>
      <c r="G2" s="172"/>
      <c r="H2" s="174" t="s">
        <v>41</v>
      </c>
      <c r="I2" s="251" t="s">
        <v>42</v>
      </c>
      <c r="J2" s="251"/>
      <c r="K2" s="252"/>
    </row>
    <row r="3" customHeight="1" spans="1:11">
      <c r="A3" s="175" t="s">
        <v>43</v>
      </c>
      <c r="B3" s="176"/>
      <c r="C3" s="177"/>
      <c r="D3" s="178" t="s">
        <v>44</v>
      </c>
      <c r="E3" s="179"/>
      <c r="F3" s="179"/>
      <c r="G3" s="180"/>
      <c r="H3" s="178" t="s">
        <v>45</v>
      </c>
      <c r="I3" s="179"/>
      <c r="J3" s="179"/>
      <c r="K3" s="180"/>
    </row>
    <row r="4" customHeight="1" spans="1:11">
      <c r="A4" s="181" t="s">
        <v>46</v>
      </c>
      <c r="B4" s="182" t="s">
        <v>47</v>
      </c>
      <c r="C4" s="183"/>
      <c r="D4" s="181" t="s">
        <v>48</v>
      </c>
      <c r="E4" s="184"/>
      <c r="F4" s="185">
        <v>45565</v>
      </c>
      <c r="G4" s="186"/>
      <c r="H4" s="181" t="s">
        <v>184</v>
      </c>
      <c r="I4" s="184"/>
      <c r="J4" s="209" t="s">
        <v>50</v>
      </c>
      <c r="K4" s="253" t="s">
        <v>51</v>
      </c>
    </row>
    <row r="5" customHeight="1" spans="1:11">
      <c r="A5" s="187" t="s">
        <v>52</v>
      </c>
      <c r="B5" s="88" t="s">
        <v>53</v>
      </c>
      <c r="C5" s="88"/>
      <c r="D5" s="181" t="s">
        <v>185</v>
      </c>
      <c r="E5" s="184"/>
      <c r="F5" s="188">
        <v>0.9</v>
      </c>
      <c r="G5" s="189"/>
      <c r="H5" s="181" t="s">
        <v>186</v>
      </c>
      <c r="I5" s="184"/>
      <c r="J5" s="209" t="s">
        <v>50</v>
      </c>
      <c r="K5" s="253" t="s">
        <v>51</v>
      </c>
    </row>
    <row r="6" customHeight="1" spans="1:11">
      <c r="A6" s="181" t="s">
        <v>56</v>
      </c>
      <c r="B6" s="182">
        <v>4</v>
      </c>
      <c r="C6" s="183">
        <v>6</v>
      </c>
      <c r="D6" s="181" t="s">
        <v>187</v>
      </c>
      <c r="E6" s="184"/>
      <c r="F6" s="190">
        <v>0.9</v>
      </c>
      <c r="G6" s="189"/>
      <c r="H6" s="191" t="s">
        <v>188</v>
      </c>
      <c r="I6" s="229"/>
      <c r="J6" s="229"/>
      <c r="K6" s="254"/>
    </row>
    <row r="7" customHeight="1" spans="1:11">
      <c r="A7" s="181" t="s">
        <v>59</v>
      </c>
      <c r="B7" s="192">
        <v>16000</v>
      </c>
      <c r="C7" s="193"/>
      <c r="D7" s="181" t="s">
        <v>189</v>
      </c>
      <c r="E7" s="184"/>
      <c r="F7" s="190">
        <v>0.9</v>
      </c>
      <c r="G7" s="189"/>
      <c r="H7" s="194"/>
      <c r="I7" s="209"/>
      <c r="J7" s="209"/>
      <c r="K7" s="253"/>
    </row>
    <row r="8" ht="34" customHeight="1" spans="1:11">
      <c r="A8" s="195" t="s">
        <v>62</v>
      </c>
      <c r="B8" s="196" t="s">
        <v>63</v>
      </c>
      <c r="C8" s="197"/>
      <c r="D8" s="198" t="s">
        <v>64</v>
      </c>
      <c r="E8" s="199"/>
      <c r="F8" s="200">
        <v>45543</v>
      </c>
      <c r="G8" s="201"/>
      <c r="H8" s="198" t="s">
        <v>190</v>
      </c>
      <c r="I8" s="199"/>
      <c r="J8" s="199"/>
      <c r="K8" s="255"/>
    </row>
    <row r="9" customHeight="1" spans="1:11">
      <c r="A9" s="202" t="s">
        <v>191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68</v>
      </c>
      <c r="B10" s="204" t="s">
        <v>69</v>
      </c>
      <c r="C10" s="205" t="s">
        <v>70</v>
      </c>
      <c r="D10" s="206"/>
      <c r="E10" s="207" t="s">
        <v>73</v>
      </c>
      <c r="F10" s="204" t="s">
        <v>69</v>
      </c>
      <c r="G10" s="205" t="s">
        <v>70</v>
      </c>
      <c r="H10" s="204"/>
      <c r="I10" s="207" t="s">
        <v>71</v>
      </c>
      <c r="J10" s="204" t="s">
        <v>69</v>
      </c>
      <c r="K10" s="256" t="s">
        <v>70</v>
      </c>
    </row>
    <row r="11" customHeight="1" spans="1:11">
      <c r="A11" s="187" t="s">
        <v>74</v>
      </c>
      <c r="B11" s="208" t="s">
        <v>69</v>
      </c>
      <c r="C11" s="209" t="s">
        <v>70</v>
      </c>
      <c r="D11" s="210"/>
      <c r="E11" s="211" t="s">
        <v>76</v>
      </c>
      <c r="F11" s="208" t="s">
        <v>69</v>
      </c>
      <c r="G11" s="209" t="s">
        <v>70</v>
      </c>
      <c r="H11" s="208"/>
      <c r="I11" s="211" t="s">
        <v>81</v>
      </c>
      <c r="J11" s="208" t="s">
        <v>69</v>
      </c>
      <c r="K11" s="253" t="s">
        <v>70</v>
      </c>
    </row>
    <row r="12" customHeight="1" spans="1:11">
      <c r="A12" s="212" t="s">
        <v>110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7"/>
    </row>
    <row r="13" customHeight="1" spans="1:11">
      <c r="A13" s="214" t="s">
        <v>192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 t="s">
        <v>193</v>
      </c>
      <c r="B14" s="216"/>
      <c r="C14" s="216"/>
      <c r="D14" s="216"/>
      <c r="E14" s="217" t="s">
        <v>194</v>
      </c>
      <c r="F14" s="217"/>
      <c r="G14" s="217"/>
      <c r="H14" s="217"/>
      <c r="I14" s="258"/>
      <c r="J14" s="258"/>
      <c r="K14" s="259"/>
    </row>
    <row r="15" customHeight="1" spans="1:11">
      <c r="A15" s="218" t="s">
        <v>195</v>
      </c>
      <c r="B15" s="219"/>
      <c r="C15" s="219"/>
      <c r="D15" s="220"/>
      <c r="E15" s="221"/>
      <c r="F15" s="219"/>
      <c r="G15" s="219"/>
      <c r="H15" s="220"/>
      <c r="I15" s="260"/>
      <c r="J15" s="261"/>
      <c r="K15" s="262"/>
    </row>
    <row r="16" customHeight="1" spans="1:11">
      <c r="A16" s="218" t="s">
        <v>196</v>
      </c>
      <c r="B16" s="219"/>
      <c r="C16" s="219"/>
      <c r="D16" s="220"/>
      <c r="E16" s="222"/>
      <c r="F16" s="222"/>
      <c r="G16" s="222"/>
      <c r="H16" s="222"/>
      <c r="I16" s="222"/>
      <c r="J16" s="222"/>
      <c r="K16" s="263"/>
    </row>
    <row r="17" customHeight="1" spans="1:11">
      <c r="A17" s="214" t="s">
        <v>197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23" t="s">
        <v>190</v>
      </c>
      <c r="B18" s="217"/>
      <c r="C18" s="217"/>
      <c r="D18" s="217"/>
      <c r="E18" s="217"/>
      <c r="F18" s="217"/>
      <c r="G18" s="217"/>
      <c r="H18" s="217"/>
      <c r="I18" s="258"/>
      <c r="J18" s="258"/>
      <c r="K18" s="259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60"/>
      <c r="J19" s="261"/>
      <c r="K19" s="262"/>
    </row>
    <row r="20" customHeight="1" spans="1:11">
      <c r="A20" s="224"/>
      <c r="B20" s="222"/>
      <c r="C20" s="222"/>
      <c r="D20" s="222"/>
      <c r="E20" s="222"/>
      <c r="F20" s="222"/>
      <c r="G20" s="222"/>
      <c r="H20" s="222"/>
      <c r="I20" s="222"/>
      <c r="J20" s="222"/>
      <c r="K20" s="263"/>
    </row>
    <row r="21" customHeight="1" spans="1:11">
      <c r="A21" s="225" t="s">
        <v>107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83" t="s">
        <v>108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9"/>
    </row>
    <row r="23" customHeight="1" spans="1:11">
      <c r="A23" s="94" t="s">
        <v>109</v>
      </c>
      <c r="B23" s="96"/>
      <c r="C23" s="209" t="s">
        <v>50</v>
      </c>
      <c r="D23" s="209" t="s">
        <v>51</v>
      </c>
      <c r="E23" s="93"/>
      <c r="F23" s="93"/>
      <c r="G23" s="93"/>
      <c r="H23" s="93"/>
      <c r="I23" s="93"/>
      <c r="J23" s="93"/>
      <c r="K23" s="149"/>
    </row>
    <row r="24" customHeight="1" spans="1:11">
      <c r="A24" s="226" t="s">
        <v>198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2" t="s">
        <v>117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5" t="s">
        <v>118</v>
      </c>
      <c r="B27" s="205" t="s">
        <v>79</v>
      </c>
      <c r="C27" s="205" t="s">
        <v>80</v>
      </c>
      <c r="D27" s="205" t="s">
        <v>72</v>
      </c>
      <c r="E27" s="176" t="s">
        <v>119</v>
      </c>
      <c r="F27" s="205" t="s">
        <v>79</v>
      </c>
      <c r="G27" s="205" t="s">
        <v>80</v>
      </c>
      <c r="H27" s="205" t="s">
        <v>72</v>
      </c>
      <c r="I27" s="176" t="s">
        <v>120</v>
      </c>
      <c r="J27" s="205" t="s">
        <v>79</v>
      </c>
      <c r="K27" s="256" t="s">
        <v>80</v>
      </c>
    </row>
    <row r="28" customHeight="1" spans="1:11">
      <c r="A28" s="191" t="s">
        <v>71</v>
      </c>
      <c r="B28" s="209" t="s">
        <v>79</v>
      </c>
      <c r="C28" s="209" t="s">
        <v>80</v>
      </c>
      <c r="D28" s="209" t="s">
        <v>72</v>
      </c>
      <c r="E28" s="229" t="s">
        <v>78</v>
      </c>
      <c r="F28" s="209" t="s">
        <v>79</v>
      </c>
      <c r="G28" s="209" t="s">
        <v>80</v>
      </c>
      <c r="H28" s="209" t="s">
        <v>72</v>
      </c>
      <c r="I28" s="229" t="s">
        <v>89</v>
      </c>
      <c r="J28" s="209" t="s">
        <v>79</v>
      </c>
      <c r="K28" s="253" t="s">
        <v>80</v>
      </c>
    </row>
    <row r="29" customHeight="1" spans="1:11">
      <c r="A29" s="181" t="s">
        <v>82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199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 t="s">
        <v>200</v>
      </c>
      <c r="B32" s="235"/>
      <c r="C32" s="235"/>
      <c r="D32" s="235"/>
      <c r="E32" s="235"/>
      <c r="F32" s="235"/>
      <c r="G32" s="235"/>
      <c r="H32" s="235"/>
      <c r="I32" s="235"/>
      <c r="J32" s="235"/>
      <c r="K32" s="193"/>
    </row>
    <row r="33" ht="17.25" customHeight="1" spans="1:11">
      <c r="A33" s="234" t="s">
        <v>112</v>
      </c>
      <c r="B33" s="235"/>
      <c r="C33" s="235"/>
      <c r="D33" s="235"/>
      <c r="E33" s="235"/>
      <c r="F33" s="235"/>
      <c r="G33" s="235"/>
      <c r="H33" s="235"/>
      <c r="I33" s="235"/>
      <c r="J33" s="235"/>
      <c r="K33" s="193"/>
    </row>
    <row r="34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193"/>
    </row>
    <row r="35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193"/>
    </row>
    <row r="36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193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193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193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193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193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193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193"/>
    </row>
    <row r="43" ht="17.25" customHeight="1" spans="1:11">
      <c r="A43" s="231" t="s">
        <v>116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201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6" t="s">
        <v>110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67"/>
    </row>
    <row r="46" ht="18" customHeight="1" spans="1:1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67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38" t="s">
        <v>122</v>
      </c>
      <c r="B48" s="239" t="s">
        <v>202</v>
      </c>
      <c r="C48" s="239"/>
      <c r="D48" s="240" t="s">
        <v>124</v>
      </c>
      <c r="E48" s="241"/>
      <c r="F48" s="240" t="s">
        <v>125</v>
      </c>
      <c r="G48" s="242"/>
      <c r="H48" s="243" t="s">
        <v>126</v>
      </c>
      <c r="I48" s="243"/>
      <c r="J48" s="239"/>
      <c r="K48" s="268"/>
    </row>
    <row r="49" customHeight="1" spans="1:11">
      <c r="A49" s="244" t="s">
        <v>128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9"/>
    </row>
    <row r="50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70"/>
    </row>
    <row r="5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71"/>
    </row>
    <row r="52" ht="21" customHeight="1" spans="1:11">
      <c r="A52" s="238" t="s">
        <v>122</v>
      </c>
      <c r="B52" s="239" t="s">
        <v>202</v>
      </c>
      <c r="C52" s="239"/>
      <c r="D52" s="240" t="s">
        <v>124</v>
      </c>
      <c r="E52" s="240" t="s">
        <v>203</v>
      </c>
      <c r="F52" s="240" t="s">
        <v>125</v>
      </c>
      <c r="G52" s="250">
        <v>45531</v>
      </c>
      <c r="H52" s="243" t="s">
        <v>126</v>
      </c>
      <c r="I52" s="243"/>
      <c r="J52" s="272" t="s">
        <v>127</v>
      </c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8" width="9.33333333333333" style="58" customWidth="1"/>
    <col min="9" max="9" width="1.33333333333333" style="58" customWidth="1"/>
    <col min="10" max="10" width="11.5" style="58" customWidth="1"/>
    <col min="11" max="11" width="8.375" style="58" customWidth="1"/>
    <col min="12" max="12" width="10.5" style="58" customWidth="1"/>
    <col min="13" max="13" width="8.375" style="58" customWidth="1"/>
    <col min="14" max="15" width="10.875" style="58" customWidth="1"/>
    <col min="16" max="16" width="11" style="58" customWidth="1"/>
    <col min="17" max="16384" width="9" style="58"/>
  </cols>
  <sheetData>
    <row r="1" s="58" customFormat="1" ht="30" customHeight="1" spans="1:16">
      <c r="A1" s="60" t="s">
        <v>130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="59" customFormat="1" ht="25" customHeight="1" spans="1:16">
      <c r="A2" s="62" t="s">
        <v>46</v>
      </c>
      <c r="B2" s="63" t="s">
        <v>47</v>
      </c>
      <c r="C2" s="64"/>
      <c r="D2" s="65" t="s">
        <v>131</v>
      </c>
      <c r="E2" s="66"/>
      <c r="F2" s="66"/>
      <c r="G2" s="66"/>
      <c r="H2" s="66"/>
      <c r="I2" s="72"/>
      <c r="J2" s="73" t="s">
        <v>41</v>
      </c>
      <c r="K2" s="74" t="s">
        <v>42</v>
      </c>
      <c r="L2" s="75"/>
      <c r="M2" s="75"/>
      <c r="N2" s="75"/>
      <c r="O2" s="75"/>
      <c r="P2" s="76"/>
    </row>
    <row r="3" s="59" customFormat="1" ht="23" customHeight="1" spans="1:16">
      <c r="A3" s="67" t="s">
        <v>132</v>
      </c>
      <c r="B3" s="68" t="s">
        <v>133</v>
      </c>
      <c r="C3" s="67"/>
      <c r="D3" s="67"/>
      <c r="E3" s="67"/>
      <c r="F3" s="67"/>
      <c r="G3" s="67"/>
      <c r="H3" s="67"/>
      <c r="I3" s="62"/>
      <c r="J3" s="68" t="s">
        <v>134</v>
      </c>
      <c r="K3" s="67"/>
      <c r="L3" s="67"/>
      <c r="M3" s="67"/>
      <c r="N3" s="67"/>
      <c r="O3" s="67"/>
      <c r="P3" s="67"/>
    </row>
    <row r="4" s="59" customFormat="1" ht="23" customHeight="1" spans="1:16">
      <c r="A4" s="67"/>
      <c r="B4" s="69" t="s">
        <v>94</v>
      </c>
      <c r="C4" s="69" t="s">
        <v>95</v>
      </c>
      <c r="D4" s="69" t="s">
        <v>96</v>
      </c>
      <c r="E4" s="69" t="s">
        <v>97</v>
      </c>
      <c r="F4" s="69" t="s">
        <v>98</v>
      </c>
      <c r="G4" s="69" t="s">
        <v>99</v>
      </c>
      <c r="H4" s="69" t="s">
        <v>135</v>
      </c>
      <c r="I4" s="62"/>
      <c r="J4" s="69" t="s">
        <v>94</v>
      </c>
      <c r="K4" s="69" t="s">
        <v>95</v>
      </c>
      <c r="L4" s="69" t="s">
        <v>96</v>
      </c>
      <c r="M4" s="69" t="s">
        <v>97</v>
      </c>
      <c r="N4" s="69" t="s">
        <v>98</v>
      </c>
      <c r="O4" s="69" t="s">
        <v>99</v>
      </c>
      <c r="P4" s="69" t="s">
        <v>135</v>
      </c>
    </row>
    <row r="5" s="59" customFormat="1" ht="23" customHeight="1" spans="1:16">
      <c r="A5" s="67"/>
      <c r="B5" s="69" t="s">
        <v>136</v>
      </c>
      <c r="C5" s="69" t="s">
        <v>137</v>
      </c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2"/>
      <c r="J5" s="69" t="s">
        <v>136</v>
      </c>
      <c r="K5" s="69" t="s">
        <v>137</v>
      </c>
      <c r="L5" s="69" t="s">
        <v>138</v>
      </c>
      <c r="M5" s="69" t="s">
        <v>139</v>
      </c>
      <c r="N5" s="69" t="s">
        <v>140</v>
      </c>
      <c r="O5" s="69" t="s">
        <v>141</v>
      </c>
      <c r="P5" s="69" t="s">
        <v>142</v>
      </c>
    </row>
    <row r="6" s="59" customFormat="1" ht="21" customHeight="1" spans="1:16">
      <c r="A6" s="69" t="s">
        <v>143</v>
      </c>
      <c r="B6" s="69">
        <f t="shared" ref="B6:B8" si="0">C6-1</f>
        <v>73</v>
      </c>
      <c r="C6" s="69">
        <f t="shared" ref="C6:C8" si="1">D6-2</f>
        <v>74</v>
      </c>
      <c r="D6" s="69">
        <v>76</v>
      </c>
      <c r="E6" s="69">
        <f t="shared" ref="E6:E8" si="2">D6+2</f>
        <v>78</v>
      </c>
      <c r="F6" s="69">
        <f t="shared" ref="F6:F8" si="3">E6+2</f>
        <v>80</v>
      </c>
      <c r="G6" s="69">
        <f t="shared" ref="G6:G8" si="4">F6+1</f>
        <v>81</v>
      </c>
      <c r="H6" s="69">
        <f t="shared" ref="H6:H8" si="5">G6+1</f>
        <v>82</v>
      </c>
      <c r="I6" s="62"/>
      <c r="J6" s="62" t="s">
        <v>144</v>
      </c>
      <c r="K6" s="62" t="s">
        <v>145</v>
      </c>
      <c r="L6" s="62" t="s">
        <v>146</v>
      </c>
      <c r="M6" s="62" t="s">
        <v>145</v>
      </c>
      <c r="N6" s="62" t="s">
        <v>144</v>
      </c>
      <c r="O6" s="62" t="s">
        <v>147</v>
      </c>
      <c r="P6" s="62" t="s">
        <v>144</v>
      </c>
    </row>
    <row r="7" s="59" customFormat="1" ht="21" customHeight="1" spans="1:16">
      <c r="A7" s="69" t="s">
        <v>148</v>
      </c>
      <c r="B7" s="69">
        <f t="shared" si="0"/>
        <v>71</v>
      </c>
      <c r="C7" s="69">
        <f t="shared" si="1"/>
        <v>72</v>
      </c>
      <c r="D7" s="69">
        <v>74</v>
      </c>
      <c r="E7" s="69">
        <f t="shared" si="2"/>
        <v>76</v>
      </c>
      <c r="F7" s="69">
        <f t="shared" si="3"/>
        <v>78</v>
      </c>
      <c r="G7" s="69">
        <f t="shared" si="4"/>
        <v>79</v>
      </c>
      <c r="H7" s="69">
        <f t="shared" si="5"/>
        <v>80</v>
      </c>
      <c r="I7" s="62"/>
      <c r="J7" s="62" t="s">
        <v>149</v>
      </c>
      <c r="K7" s="62" t="s">
        <v>145</v>
      </c>
      <c r="L7" s="62">
        <f>0.3/0.3</f>
        <v>1</v>
      </c>
      <c r="M7" s="62" t="s">
        <v>146</v>
      </c>
      <c r="N7" s="62" t="s">
        <v>150</v>
      </c>
      <c r="O7" s="62" t="s">
        <v>151</v>
      </c>
      <c r="P7" s="62" t="s">
        <v>149</v>
      </c>
    </row>
    <row r="8" s="59" customFormat="1" ht="21" customHeight="1" spans="1:16">
      <c r="A8" s="69" t="s">
        <v>152</v>
      </c>
      <c r="B8" s="69">
        <f t="shared" si="0"/>
        <v>66</v>
      </c>
      <c r="C8" s="69">
        <f t="shared" si="1"/>
        <v>67</v>
      </c>
      <c r="D8" s="69">
        <v>69</v>
      </c>
      <c r="E8" s="69">
        <f t="shared" si="2"/>
        <v>71</v>
      </c>
      <c r="F8" s="69">
        <f t="shared" si="3"/>
        <v>73</v>
      </c>
      <c r="G8" s="69">
        <f t="shared" si="4"/>
        <v>74</v>
      </c>
      <c r="H8" s="69">
        <f t="shared" si="5"/>
        <v>75</v>
      </c>
      <c r="I8" s="62"/>
      <c r="J8" s="62" t="s">
        <v>153</v>
      </c>
      <c r="K8" s="62" t="s">
        <v>145</v>
      </c>
      <c r="L8" s="62" t="s">
        <v>145</v>
      </c>
      <c r="M8" s="62" t="s">
        <v>145</v>
      </c>
      <c r="N8" s="62" t="s">
        <v>145</v>
      </c>
      <c r="O8" s="62" t="s">
        <v>145</v>
      </c>
      <c r="P8" s="62" t="s">
        <v>153</v>
      </c>
    </row>
    <row r="9" s="59" customFormat="1" ht="21" customHeight="1" spans="1:16">
      <c r="A9" s="70" t="s">
        <v>154</v>
      </c>
      <c r="B9" s="69">
        <f t="shared" ref="B9:B11" si="6">C9-4</f>
        <v>114</v>
      </c>
      <c r="C9" s="69">
        <f t="shared" ref="C9:C11" si="7">D9-4</f>
        <v>118</v>
      </c>
      <c r="D9" s="69">
        <v>122</v>
      </c>
      <c r="E9" s="69">
        <f t="shared" ref="E9:E11" si="8">D9+4</f>
        <v>126</v>
      </c>
      <c r="F9" s="69">
        <f>E9+4</f>
        <v>130</v>
      </c>
      <c r="G9" s="69">
        <f t="shared" ref="G9:G11" si="9">F9+6</f>
        <v>136</v>
      </c>
      <c r="H9" s="69">
        <f>G9+6</f>
        <v>142</v>
      </c>
      <c r="I9" s="62"/>
      <c r="J9" s="62" t="s">
        <v>145</v>
      </c>
      <c r="K9" s="62" t="s">
        <v>145</v>
      </c>
      <c r="L9" s="62" t="s">
        <v>145</v>
      </c>
      <c r="M9" s="62" t="s">
        <v>155</v>
      </c>
      <c r="N9" s="62" t="s">
        <v>145</v>
      </c>
      <c r="O9" s="62" t="s">
        <v>145</v>
      </c>
      <c r="P9" s="62" t="s">
        <v>145</v>
      </c>
    </row>
    <row r="10" s="59" customFormat="1" ht="21" customHeight="1" spans="1:16">
      <c r="A10" s="69" t="s">
        <v>156</v>
      </c>
      <c r="B10" s="69">
        <f t="shared" si="6"/>
        <v>110</v>
      </c>
      <c r="C10" s="69">
        <f t="shared" si="7"/>
        <v>114</v>
      </c>
      <c r="D10" s="69">
        <v>118</v>
      </c>
      <c r="E10" s="69">
        <f t="shared" si="8"/>
        <v>122</v>
      </c>
      <c r="F10" s="69">
        <f>E10+5</f>
        <v>127</v>
      </c>
      <c r="G10" s="69">
        <f t="shared" si="9"/>
        <v>133</v>
      </c>
      <c r="H10" s="69">
        <f>G10+7</f>
        <v>140</v>
      </c>
      <c r="I10" s="62"/>
      <c r="J10" s="62" t="s">
        <v>145</v>
      </c>
      <c r="K10" s="62" t="s">
        <v>145</v>
      </c>
      <c r="L10" s="62" t="s">
        <v>145</v>
      </c>
      <c r="M10" s="62" t="s">
        <v>145</v>
      </c>
      <c r="N10" s="62" t="s">
        <v>145</v>
      </c>
      <c r="O10" s="62" t="s">
        <v>145</v>
      </c>
      <c r="P10" s="62" t="s">
        <v>145</v>
      </c>
    </row>
    <row r="11" s="59" customFormat="1" ht="21" customHeight="1" spans="1:16">
      <c r="A11" s="69" t="s">
        <v>157</v>
      </c>
      <c r="B11" s="69">
        <f t="shared" si="6"/>
        <v>110</v>
      </c>
      <c r="C11" s="69">
        <f t="shared" si="7"/>
        <v>114</v>
      </c>
      <c r="D11" s="69">
        <v>118</v>
      </c>
      <c r="E11" s="69">
        <f t="shared" si="8"/>
        <v>122</v>
      </c>
      <c r="F11" s="69">
        <f>E11+5</f>
        <v>127</v>
      </c>
      <c r="G11" s="69">
        <f t="shared" si="9"/>
        <v>133</v>
      </c>
      <c r="H11" s="69">
        <f>G11+7</f>
        <v>140</v>
      </c>
      <c r="I11" s="62"/>
      <c r="J11" s="62" t="s">
        <v>158</v>
      </c>
      <c r="K11" s="62" t="s">
        <v>159</v>
      </c>
      <c r="L11" s="62" t="s">
        <v>160</v>
      </c>
      <c r="M11" s="62" t="s">
        <v>161</v>
      </c>
      <c r="N11" s="62" t="s">
        <v>159</v>
      </c>
      <c r="O11" s="62" t="s">
        <v>162</v>
      </c>
      <c r="P11" s="62" t="s">
        <v>158</v>
      </c>
    </row>
    <row r="12" s="59" customFormat="1" ht="21" customHeight="1" spans="1:16">
      <c r="A12" s="69" t="s">
        <v>163</v>
      </c>
      <c r="B12" s="69">
        <f>C12-1.2</f>
        <v>47.6</v>
      </c>
      <c r="C12" s="69">
        <f>D12-1.2</f>
        <v>48.8</v>
      </c>
      <c r="D12" s="69">
        <v>50</v>
      </c>
      <c r="E12" s="69">
        <f>D12+1.2</f>
        <v>51.2</v>
      </c>
      <c r="F12" s="69">
        <f>E12+1.2</f>
        <v>52.4</v>
      </c>
      <c r="G12" s="69">
        <f>F12+1.4</f>
        <v>53.8</v>
      </c>
      <c r="H12" s="69">
        <f>G12+1.4</f>
        <v>55.2</v>
      </c>
      <c r="I12" s="62"/>
      <c r="J12" s="62" t="s">
        <v>164</v>
      </c>
      <c r="K12" s="62" t="s">
        <v>165</v>
      </c>
      <c r="L12" s="62" t="s">
        <v>145</v>
      </c>
      <c r="M12" s="62" t="s">
        <v>155</v>
      </c>
      <c r="N12" s="62" t="s">
        <v>145</v>
      </c>
      <c r="O12" s="62" t="s">
        <v>166</v>
      </c>
      <c r="P12" s="62" t="s">
        <v>164</v>
      </c>
    </row>
    <row r="13" s="59" customFormat="1" ht="21" customHeight="1" spans="1:16">
      <c r="A13" s="69" t="s">
        <v>167</v>
      </c>
      <c r="B13" s="69">
        <f>C13-0.6</f>
        <v>63.2</v>
      </c>
      <c r="C13" s="69">
        <f>D13-1.2</f>
        <v>63.8</v>
      </c>
      <c r="D13" s="69">
        <v>65</v>
      </c>
      <c r="E13" s="69">
        <f>D13+1.2</f>
        <v>66.2</v>
      </c>
      <c r="F13" s="69">
        <f>E13+1.2</f>
        <v>67.4</v>
      </c>
      <c r="G13" s="69">
        <f>F13+0.6</f>
        <v>68</v>
      </c>
      <c r="H13" s="69">
        <f>G13+0.6</f>
        <v>68.6</v>
      </c>
      <c r="I13" s="62"/>
      <c r="J13" s="62" t="s">
        <v>168</v>
      </c>
      <c r="K13" s="62" t="s">
        <v>169</v>
      </c>
      <c r="L13" s="62" t="s">
        <v>169</v>
      </c>
      <c r="M13" s="62" t="s">
        <v>169</v>
      </c>
      <c r="N13" s="62" t="s">
        <v>169</v>
      </c>
      <c r="O13" s="62" t="s">
        <v>169</v>
      </c>
      <c r="P13" s="62" t="s">
        <v>168</v>
      </c>
    </row>
    <row r="14" s="59" customFormat="1" ht="21" customHeight="1" spans="1:16">
      <c r="A14" s="70" t="s">
        <v>170</v>
      </c>
      <c r="B14" s="69">
        <f>C14-0.8</f>
        <v>23.4</v>
      </c>
      <c r="C14" s="69">
        <f>D14-0.8</f>
        <v>24.2</v>
      </c>
      <c r="D14" s="69">
        <v>25</v>
      </c>
      <c r="E14" s="69">
        <f>D14+0.8</f>
        <v>25.8</v>
      </c>
      <c r="F14" s="69">
        <f>E14+0.8</f>
        <v>26.6</v>
      </c>
      <c r="G14" s="69">
        <f>F14+1.3</f>
        <v>27.9</v>
      </c>
      <c r="H14" s="69">
        <f>G14+1.3</f>
        <v>29.2</v>
      </c>
      <c r="I14" s="62"/>
      <c r="J14" s="62" t="s">
        <v>146</v>
      </c>
      <c r="K14" s="62" t="s">
        <v>145</v>
      </c>
      <c r="L14" s="62" t="s">
        <v>168</v>
      </c>
      <c r="M14" s="62" t="s">
        <v>168</v>
      </c>
      <c r="N14" s="62" t="s">
        <v>169</v>
      </c>
      <c r="O14" s="62" t="s">
        <v>169</v>
      </c>
      <c r="P14" s="62" t="s">
        <v>146</v>
      </c>
    </row>
    <row r="15" s="59" customFormat="1" ht="21" customHeight="1" spans="1:16">
      <c r="A15" s="69" t="s">
        <v>171</v>
      </c>
      <c r="B15" s="69">
        <f>C15-0.7</f>
        <v>19.6</v>
      </c>
      <c r="C15" s="69">
        <f>D15-0.7</f>
        <v>20.3</v>
      </c>
      <c r="D15" s="69">
        <v>21</v>
      </c>
      <c r="E15" s="69">
        <f>D15+0.7</f>
        <v>21.7</v>
      </c>
      <c r="F15" s="69">
        <f>E15+0.7</f>
        <v>22.4</v>
      </c>
      <c r="G15" s="69">
        <f>F15+1</f>
        <v>23.4</v>
      </c>
      <c r="H15" s="69">
        <f>G15+1</f>
        <v>24.4</v>
      </c>
      <c r="I15" s="62"/>
      <c r="J15" s="62" t="s">
        <v>145</v>
      </c>
      <c r="K15" s="62" t="s">
        <v>145</v>
      </c>
      <c r="L15" s="62" t="s">
        <v>145</v>
      </c>
      <c r="M15" s="62" t="s">
        <v>145</v>
      </c>
      <c r="N15" s="62" t="s">
        <v>145</v>
      </c>
      <c r="O15" s="62" t="s">
        <v>145</v>
      </c>
      <c r="P15" s="62" t="s">
        <v>145</v>
      </c>
    </row>
    <row r="16" s="59" customFormat="1" ht="21" customHeight="1" spans="1:16">
      <c r="A16" s="69" t="s">
        <v>172</v>
      </c>
      <c r="B16" s="69">
        <f t="shared" ref="B16:B19" si="10">C16-0.5</f>
        <v>13.5</v>
      </c>
      <c r="C16" s="69">
        <f t="shared" ref="C16:C19" si="11">D16-0.5</f>
        <v>14</v>
      </c>
      <c r="D16" s="69">
        <v>14.5</v>
      </c>
      <c r="E16" s="69">
        <f t="shared" ref="E16:E21" si="12">D16+0.5</f>
        <v>15</v>
      </c>
      <c r="F16" s="69">
        <f t="shared" ref="F16:F21" si="13">E16+0.5</f>
        <v>15.5</v>
      </c>
      <c r="G16" s="69">
        <f>F16+0.7</f>
        <v>16.2</v>
      </c>
      <c r="H16" s="69">
        <f>G16+0.7</f>
        <v>16.9</v>
      </c>
      <c r="I16" s="62"/>
      <c r="J16" s="62" t="s">
        <v>145</v>
      </c>
      <c r="K16" s="62" t="s">
        <v>145</v>
      </c>
      <c r="L16" s="62" t="s">
        <v>145</v>
      </c>
      <c r="M16" s="62" t="s">
        <v>145</v>
      </c>
      <c r="N16" s="62" t="s">
        <v>145</v>
      </c>
      <c r="O16" s="62" t="s">
        <v>145</v>
      </c>
      <c r="P16" s="62" t="s">
        <v>145</v>
      </c>
    </row>
    <row r="17" s="59" customFormat="1" ht="21" customHeight="1" spans="1:16">
      <c r="A17" s="69" t="s">
        <v>173</v>
      </c>
      <c r="B17" s="69">
        <f>C17-1</f>
        <v>55</v>
      </c>
      <c r="C17" s="69">
        <f>D17-1</f>
        <v>56</v>
      </c>
      <c r="D17" s="69">
        <v>57</v>
      </c>
      <c r="E17" s="69">
        <f>D17+1</f>
        <v>58</v>
      </c>
      <c r="F17" s="69">
        <f>E17+1</f>
        <v>59</v>
      </c>
      <c r="G17" s="69">
        <f>F17+1.5</f>
        <v>60.5</v>
      </c>
      <c r="H17" s="69">
        <f>G17+1.5</f>
        <v>62</v>
      </c>
      <c r="I17" s="62"/>
      <c r="J17" s="62"/>
      <c r="K17" s="62" t="s">
        <v>145</v>
      </c>
      <c r="L17" s="62" t="s">
        <v>145</v>
      </c>
      <c r="M17" s="62" t="s">
        <v>145</v>
      </c>
      <c r="N17" s="62" t="s">
        <v>145</v>
      </c>
      <c r="O17" s="62" t="s">
        <v>145</v>
      </c>
      <c r="P17" s="62"/>
    </row>
    <row r="18" s="59" customFormat="1" ht="21" customHeight="1" spans="1:16">
      <c r="A18" s="69" t="s">
        <v>174</v>
      </c>
      <c r="B18" s="69">
        <f t="shared" si="10"/>
        <v>36</v>
      </c>
      <c r="C18" s="69">
        <f t="shared" si="11"/>
        <v>36.5</v>
      </c>
      <c r="D18" s="69">
        <v>37</v>
      </c>
      <c r="E18" s="69">
        <f t="shared" ref="E18:G18" si="14">D18+0.5</f>
        <v>37.5</v>
      </c>
      <c r="F18" s="69">
        <f t="shared" si="14"/>
        <v>38</v>
      </c>
      <c r="G18" s="69">
        <f t="shared" si="14"/>
        <v>38.5</v>
      </c>
      <c r="H18" s="69">
        <f t="shared" ref="H18:H20" si="15">G18</f>
        <v>38.5</v>
      </c>
      <c r="I18" s="62"/>
      <c r="J18" s="62" t="s">
        <v>175</v>
      </c>
      <c r="K18" s="62" t="s">
        <v>169</v>
      </c>
      <c r="L18" s="62" t="s">
        <v>169</v>
      </c>
      <c r="M18" s="62" t="s">
        <v>176</v>
      </c>
      <c r="N18" s="62" t="s">
        <v>169</v>
      </c>
      <c r="O18" s="62" t="s">
        <v>144</v>
      </c>
      <c r="P18" s="62" t="s">
        <v>175</v>
      </c>
    </row>
    <row r="19" s="59" customFormat="1" ht="21" customHeight="1" spans="1:16">
      <c r="A19" s="69" t="s">
        <v>177</v>
      </c>
      <c r="B19" s="69">
        <f t="shared" si="10"/>
        <v>26</v>
      </c>
      <c r="C19" s="69">
        <f t="shared" si="11"/>
        <v>26.5</v>
      </c>
      <c r="D19" s="69">
        <v>27</v>
      </c>
      <c r="E19" s="69">
        <f t="shared" si="12"/>
        <v>27.5</v>
      </c>
      <c r="F19" s="69">
        <f t="shared" si="13"/>
        <v>28</v>
      </c>
      <c r="G19" s="69">
        <f>F19+0.75</f>
        <v>28.75</v>
      </c>
      <c r="H19" s="69">
        <f t="shared" si="15"/>
        <v>28.75</v>
      </c>
      <c r="I19" s="62"/>
      <c r="J19" s="62" t="s">
        <v>146</v>
      </c>
      <c r="K19" s="62" t="s">
        <v>145</v>
      </c>
      <c r="L19" s="62" t="s">
        <v>168</v>
      </c>
      <c r="M19" s="62" t="s">
        <v>168</v>
      </c>
      <c r="N19" s="62" t="s">
        <v>169</v>
      </c>
      <c r="O19" s="62" t="s">
        <v>169</v>
      </c>
      <c r="P19" s="62" t="s">
        <v>146</v>
      </c>
    </row>
    <row r="20" s="59" customFormat="1" ht="21" customHeight="1" spans="1:16">
      <c r="A20" s="69" t="s">
        <v>178</v>
      </c>
      <c r="B20" s="69">
        <f>C20</f>
        <v>20</v>
      </c>
      <c r="C20" s="69">
        <f>D20-1</f>
        <v>20</v>
      </c>
      <c r="D20" s="69">
        <v>21</v>
      </c>
      <c r="E20" s="69">
        <f>D20</f>
        <v>21</v>
      </c>
      <c r="F20" s="69">
        <f>E20+1.5</f>
        <v>22.5</v>
      </c>
      <c r="G20" s="69">
        <f>F20</f>
        <v>22.5</v>
      </c>
      <c r="H20" s="69">
        <f t="shared" si="15"/>
        <v>22.5</v>
      </c>
      <c r="I20" s="62"/>
      <c r="J20" s="62" t="s">
        <v>164</v>
      </c>
      <c r="K20" s="62" t="s">
        <v>165</v>
      </c>
      <c r="L20" s="62" t="s">
        <v>145</v>
      </c>
      <c r="M20" s="62" t="s">
        <v>155</v>
      </c>
      <c r="N20" s="62" t="s">
        <v>145</v>
      </c>
      <c r="O20" s="62" t="s">
        <v>166</v>
      </c>
      <c r="P20" s="62" t="s">
        <v>164</v>
      </c>
    </row>
    <row r="21" s="59" customFormat="1" ht="19" customHeight="1" spans="1:16">
      <c r="A21" s="69" t="s">
        <v>179</v>
      </c>
      <c r="B21" s="69">
        <f>C21-0.5</f>
        <v>16</v>
      </c>
      <c r="C21" s="69">
        <f>D21-0.5</f>
        <v>16.5</v>
      </c>
      <c r="D21" s="69">
        <v>17</v>
      </c>
      <c r="E21" s="69">
        <f t="shared" si="12"/>
        <v>17.5</v>
      </c>
      <c r="F21" s="69">
        <f t="shared" si="13"/>
        <v>18</v>
      </c>
      <c r="G21" s="69">
        <f>F21+0.5</f>
        <v>18.5</v>
      </c>
      <c r="H21" s="69">
        <f>G21+0.5</f>
        <v>19</v>
      </c>
      <c r="I21" s="77"/>
      <c r="J21" s="62" t="s">
        <v>168</v>
      </c>
      <c r="K21" s="62" t="s">
        <v>169</v>
      </c>
      <c r="L21" s="62" t="s">
        <v>169</v>
      </c>
      <c r="M21" s="62" t="s">
        <v>169</v>
      </c>
      <c r="N21" s="62" t="s">
        <v>169</v>
      </c>
      <c r="O21" s="62" t="s">
        <v>169</v>
      </c>
      <c r="P21" s="62" t="s">
        <v>168</v>
      </c>
    </row>
    <row r="22" s="58" customFormat="1" ht="47" customHeight="1" spans="1:14">
      <c r="A22" s="71"/>
      <c r="B22" s="71"/>
      <c r="C22" s="71"/>
      <c r="D22" s="71"/>
      <c r="E22" s="71"/>
      <c r="F22" s="71"/>
      <c r="G22" s="71"/>
      <c r="H22" s="71"/>
      <c r="I22" s="71"/>
      <c r="J22" s="58" t="s">
        <v>180</v>
      </c>
      <c r="K22" s="78"/>
      <c r="L22" s="58" t="s">
        <v>181</v>
      </c>
      <c r="M22" s="58"/>
      <c r="N22" s="58" t="s">
        <v>182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7" sqref="A17:K17"/>
    </sheetView>
  </sheetViews>
  <sheetFormatPr defaultColWidth="10.1666666666667" defaultRowHeight="15.6"/>
  <cols>
    <col min="1" max="1" width="9.66666666666667" style="81" customWidth="1"/>
    <col min="2" max="2" width="11.1666666666667" style="81" customWidth="1"/>
    <col min="3" max="3" width="9.16666666666667" style="81" customWidth="1"/>
    <col min="4" max="4" width="9.5" style="81" customWidth="1"/>
    <col min="5" max="5" width="10.6833333333333" style="81" customWidth="1"/>
    <col min="6" max="6" width="18.6" style="81" customWidth="1"/>
    <col min="7" max="7" width="9.5" style="81" customWidth="1"/>
    <col min="8" max="8" width="9.16666666666667" style="81" customWidth="1"/>
    <col min="9" max="9" width="8.16666666666667" style="81" customWidth="1"/>
    <col min="10" max="10" width="10.5" style="81" customWidth="1"/>
    <col min="11" max="11" width="12.1666666666667" style="81" customWidth="1"/>
    <col min="12" max="16384" width="10.1666666666667" style="81"/>
  </cols>
  <sheetData>
    <row r="1" ht="26.55" spans="1:11">
      <c r="A1" s="82" t="s">
        <v>204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3" t="s">
        <v>37</v>
      </c>
      <c r="B2" s="84" t="s">
        <v>38</v>
      </c>
      <c r="C2" s="84"/>
      <c r="D2" s="85" t="s">
        <v>46</v>
      </c>
      <c r="E2" s="86" t="s">
        <v>47</v>
      </c>
      <c r="F2" s="87" t="s">
        <v>205</v>
      </c>
      <c r="G2" s="88" t="s">
        <v>53</v>
      </c>
      <c r="H2" s="88"/>
      <c r="I2" s="125" t="s">
        <v>41</v>
      </c>
      <c r="J2" s="88" t="s">
        <v>42</v>
      </c>
      <c r="K2" s="148"/>
    </row>
    <row r="3" spans="1:11">
      <c r="A3" s="89" t="s">
        <v>59</v>
      </c>
      <c r="B3" s="90">
        <v>16000</v>
      </c>
      <c r="C3" s="90"/>
      <c r="D3" s="91" t="s">
        <v>206</v>
      </c>
      <c r="E3" s="92">
        <v>45565</v>
      </c>
      <c r="F3" s="92"/>
      <c r="G3" s="92"/>
      <c r="H3" s="93" t="s">
        <v>207</v>
      </c>
      <c r="I3" s="93"/>
      <c r="J3" s="93"/>
      <c r="K3" s="149"/>
    </row>
    <row r="4" spans="1:11">
      <c r="A4" s="94" t="s">
        <v>56</v>
      </c>
      <c r="B4" s="95">
        <v>4</v>
      </c>
      <c r="C4" s="95">
        <v>6</v>
      </c>
      <c r="D4" s="96" t="s">
        <v>208</v>
      </c>
      <c r="E4" s="97" t="s">
        <v>209</v>
      </c>
      <c r="F4" s="97"/>
      <c r="G4" s="97"/>
      <c r="H4" s="96" t="s">
        <v>210</v>
      </c>
      <c r="I4" s="96"/>
      <c r="J4" s="114" t="s">
        <v>50</v>
      </c>
      <c r="K4" s="150" t="s">
        <v>51</v>
      </c>
    </row>
    <row r="5" spans="1:11">
      <c r="A5" s="94" t="s">
        <v>211</v>
      </c>
      <c r="B5" s="98">
        <v>5</v>
      </c>
      <c r="C5" s="98"/>
      <c r="D5" s="91" t="s">
        <v>209</v>
      </c>
      <c r="E5" s="91" t="s">
        <v>212</v>
      </c>
      <c r="F5" s="91" t="s">
        <v>213</v>
      </c>
      <c r="G5" s="91" t="s">
        <v>214</v>
      </c>
      <c r="H5" s="96" t="s">
        <v>215</v>
      </c>
      <c r="I5" s="96"/>
      <c r="J5" s="114" t="s">
        <v>50</v>
      </c>
      <c r="K5" s="150" t="s">
        <v>51</v>
      </c>
    </row>
    <row r="6" spans="1:11">
      <c r="A6" s="99" t="s">
        <v>216</v>
      </c>
      <c r="B6" s="100">
        <v>410</v>
      </c>
      <c r="C6" s="100"/>
      <c r="D6" s="101" t="s">
        <v>217</v>
      </c>
      <c r="E6" s="102"/>
      <c r="F6" s="103">
        <v>3600</v>
      </c>
      <c r="G6" s="104"/>
      <c r="H6" s="105" t="s">
        <v>218</v>
      </c>
      <c r="I6" s="105"/>
      <c r="J6" s="151" t="s">
        <v>50</v>
      </c>
      <c r="K6" s="152" t="s">
        <v>51</v>
      </c>
    </row>
    <row r="7" ht="16.35" spans="1:11">
      <c r="A7" s="106"/>
      <c r="B7" s="107"/>
      <c r="C7" s="107"/>
      <c r="D7" s="106"/>
      <c r="E7" s="107"/>
      <c r="F7" s="108"/>
      <c r="G7" s="109"/>
      <c r="H7" s="108"/>
      <c r="I7" s="153"/>
      <c r="J7" s="153"/>
      <c r="K7" s="153"/>
    </row>
    <row r="8" spans="1:11">
      <c r="A8" s="110" t="s">
        <v>219</v>
      </c>
      <c r="B8" s="87" t="s">
        <v>220</v>
      </c>
      <c r="C8" s="87" t="s">
        <v>221</v>
      </c>
      <c r="D8" s="87" t="s">
        <v>222</v>
      </c>
      <c r="E8" s="87" t="s">
        <v>223</v>
      </c>
      <c r="F8" s="111" t="s">
        <v>224</v>
      </c>
      <c r="G8" s="112" t="s">
        <v>225</v>
      </c>
      <c r="H8" s="113"/>
      <c r="I8" s="113"/>
      <c r="J8" s="113"/>
      <c r="K8" s="154"/>
    </row>
    <row r="9" spans="1:11">
      <c r="A9" s="94" t="s">
        <v>226</v>
      </c>
      <c r="B9" s="96"/>
      <c r="C9" s="114" t="s">
        <v>50</v>
      </c>
      <c r="D9" s="114" t="s">
        <v>51</v>
      </c>
      <c r="E9" s="91" t="s">
        <v>227</v>
      </c>
      <c r="F9" s="115" t="s">
        <v>228</v>
      </c>
      <c r="G9" s="116"/>
      <c r="H9" s="117"/>
      <c r="I9" s="117"/>
      <c r="J9" s="117"/>
      <c r="K9" s="155"/>
    </row>
    <row r="10" spans="1:11">
      <c r="A10" s="94" t="s">
        <v>229</v>
      </c>
      <c r="B10" s="96"/>
      <c r="C10" s="114" t="s">
        <v>50</v>
      </c>
      <c r="D10" s="114" t="s">
        <v>51</v>
      </c>
      <c r="E10" s="91" t="s">
        <v>230</v>
      </c>
      <c r="F10" s="118" t="s">
        <v>190</v>
      </c>
      <c r="G10" s="119" t="s">
        <v>231</v>
      </c>
      <c r="H10" s="120"/>
      <c r="I10" s="120"/>
      <c r="J10" s="120"/>
      <c r="K10" s="156"/>
    </row>
    <row r="11" spans="1:11">
      <c r="A11" s="121" t="s">
        <v>191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7"/>
    </row>
    <row r="12" spans="1:11">
      <c r="A12" s="89" t="s">
        <v>73</v>
      </c>
      <c r="B12" s="114" t="s">
        <v>69</v>
      </c>
      <c r="C12" s="114" t="s">
        <v>70</v>
      </c>
      <c r="D12" s="118"/>
      <c r="E12" s="91" t="s">
        <v>71</v>
      </c>
      <c r="F12" s="114" t="s">
        <v>69</v>
      </c>
      <c r="G12" s="114" t="s">
        <v>70</v>
      </c>
      <c r="H12" s="114"/>
      <c r="I12" s="91" t="s">
        <v>232</v>
      </c>
      <c r="J12" s="114" t="s">
        <v>69</v>
      </c>
      <c r="K12" s="150" t="s">
        <v>70</v>
      </c>
    </row>
    <row r="13" spans="1:11">
      <c r="A13" s="89" t="s">
        <v>76</v>
      </c>
      <c r="B13" s="114" t="s">
        <v>69</v>
      </c>
      <c r="C13" s="114" t="s">
        <v>70</v>
      </c>
      <c r="D13" s="118"/>
      <c r="E13" s="91" t="s">
        <v>81</v>
      </c>
      <c r="F13" s="114" t="s">
        <v>69</v>
      </c>
      <c r="G13" s="114" t="s">
        <v>70</v>
      </c>
      <c r="H13" s="114"/>
      <c r="I13" s="91" t="s">
        <v>233</v>
      </c>
      <c r="J13" s="114" t="s">
        <v>69</v>
      </c>
      <c r="K13" s="150" t="s">
        <v>70</v>
      </c>
    </row>
    <row r="14" ht="16.35" spans="1:11">
      <c r="A14" s="99" t="s">
        <v>234</v>
      </c>
      <c r="B14" s="123" t="s">
        <v>69</v>
      </c>
      <c r="C14" s="123" t="s">
        <v>70</v>
      </c>
      <c r="D14" s="102"/>
      <c r="E14" s="101" t="s">
        <v>235</v>
      </c>
      <c r="F14" s="123" t="s">
        <v>69</v>
      </c>
      <c r="G14" s="123" t="s">
        <v>70</v>
      </c>
      <c r="H14" s="123"/>
      <c r="I14" s="101" t="s">
        <v>236</v>
      </c>
      <c r="J14" s="123" t="s">
        <v>69</v>
      </c>
      <c r="K14" s="158" t="s">
        <v>70</v>
      </c>
    </row>
    <row r="15" ht="16.35" spans="1:11">
      <c r="A15" s="106"/>
      <c r="B15" s="124"/>
      <c r="C15" s="124"/>
      <c r="D15" s="107"/>
      <c r="E15" s="106"/>
      <c r="F15" s="124"/>
      <c r="G15" s="124"/>
      <c r="H15" s="124"/>
      <c r="I15" s="106"/>
      <c r="J15" s="124"/>
      <c r="K15" s="124"/>
    </row>
    <row r="16" s="79" customFormat="1" spans="1:11">
      <c r="A16" s="83" t="s">
        <v>237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9"/>
    </row>
    <row r="17" spans="1:11">
      <c r="A17" s="94" t="s">
        <v>238</v>
      </c>
      <c r="B17" s="96"/>
      <c r="C17" s="96"/>
      <c r="D17" s="96"/>
      <c r="E17" s="96"/>
      <c r="F17" s="96"/>
      <c r="G17" s="96"/>
      <c r="H17" s="96"/>
      <c r="I17" s="96"/>
      <c r="J17" s="96"/>
      <c r="K17" s="160"/>
    </row>
    <row r="18" spans="1:11">
      <c r="A18" s="94" t="s">
        <v>239</v>
      </c>
      <c r="B18" s="96"/>
      <c r="C18" s="96"/>
      <c r="D18" s="96"/>
      <c r="E18" s="96"/>
      <c r="F18" s="96"/>
      <c r="G18" s="96"/>
      <c r="H18" s="96"/>
      <c r="I18" s="96"/>
      <c r="J18" s="96"/>
      <c r="K18" s="160"/>
    </row>
    <row r="19" spans="1:11">
      <c r="A19" s="126" t="s">
        <v>240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50"/>
    </row>
    <row r="20" spans="1:11">
      <c r="A20" s="127" t="s">
        <v>241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61"/>
    </row>
    <row r="21" spans="1:11">
      <c r="A21" s="127" t="s">
        <v>242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61"/>
    </row>
    <row r="22" spans="1:11">
      <c r="A22" s="127" t="s">
        <v>243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61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62"/>
    </row>
    <row r="24" spans="1:11">
      <c r="A24" s="94" t="s">
        <v>109</v>
      </c>
      <c r="B24" s="96"/>
      <c r="C24" s="114" t="s">
        <v>50</v>
      </c>
      <c r="D24" s="114" t="s">
        <v>51</v>
      </c>
      <c r="E24" s="93"/>
      <c r="F24" s="93"/>
      <c r="G24" s="93"/>
      <c r="H24" s="93"/>
      <c r="I24" s="93"/>
      <c r="J24" s="93"/>
      <c r="K24" s="149"/>
    </row>
    <row r="25" ht="16.35" spans="1:11">
      <c r="A25" s="131" t="s">
        <v>244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63"/>
    </row>
    <row r="26" ht="16.3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245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4"/>
    </row>
    <row r="28" spans="1:11">
      <c r="A28" s="126" t="s">
        <v>246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50"/>
    </row>
    <row r="29" spans="1:1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61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5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5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5"/>
    </row>
    <row r="33" ht="23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5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61"/>
    </row>
    <row r="35" ht="23" customHeight="1" spans="1:11">
      <c r="A35" s="138"/>
      <c r="B35" s="128"/>
      <c r="C35" s="128"/>
      <c r="D35" s="128"/>
      <c r="E35" s="128"/>
      <c r="F35" s="128"/>
      <c r="G35" s="128"/>
      <c r="H35" s="128"/>
      <c r="I35" s="128"/>
      <c r="J35" s="128"/>
      <c r="K35" s="161"/>
    </row>
    <row r="36" ht="23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6"/>
    </row>
    <row r="37" ht="18.75" customHeight="1" spans="1:11">
      <c r="A37" s="141" t="s">
        <v>247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7"/>
    </row>
    <row r="38" s="80" customFormat="1" ht="18.75" customHeight="1" spans="1:11">
      <c r="A38" s="94" t="s">
        <v>248</v>
      </c>
      <c r="B38" s="96"/>
      <c r="C38" s="96"/>
      <c r="D38" s="93" t="s">
        <v>249</v>
      </c>
      <c r="E38" s="93"/>
      <c r="F38" s="143" t="s">
        <v>250</v>
      </c>
      <c r="G38" s="144"/>
      <c r="H38" s="96" t="s">
        <v>251</v>
      </c>
      <c r="I38" s="96"/>
      <c r="J38" s="96" t="s">
        <v>252</v>
      </c>
      <c r="K38" s="160"/>
    </row>
    <row r="39" ht="18.75" customHeight="1" spans="1:13">
      <c r="A39" s="94" t="s">
        <v>110</v>
      </c>
      <c r="B39" s="96" t="s">
        <v>253</v>
      </c>
      <c r="C39" s="96"/>
      <c r="D39" s="96"/>
      <c r="E39" s="96"/>
      <c r="F39" s="96"/>
      <c r="G39" s="96"/>
      <c r="H39" s="96"/>
      <c r="I39" s="96"/>
      <c r="J39" s="96"/>
      <c r="K39" s="160"/>
      <c r="M39" s="80"/>
    </row>
    <row r="40" ht="31" customHeight="1" spans="1:11">
      <c r="A40" s="94" t="s">
        <v>254</v>
      </c>
      <c r="B40" s="96"/>
      <c r="C40" s="96"/>
      <c r="D40" s="96"/>
      <c r="E40" s="96"/>
      <c r="F40" s="96"/>
      <c r="G40" s="96"/>
      <c r="H40" s="96"/>
      <c r="I40" s="96"/>
      <c r="J40" s="96"/>
      <c r="K40" s="160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60"/>
    </row>
    <row r="42" ht="32" customHeight="1" spans="1:11">
      <c r="A42" s="99" t="s">
        <v>122</v>
      </c>
      <c r="B42" s="145" t="s">
        <v>202</v>
      </c>
      <c r="C42" s="145"/>
      <c r="D42" s="101" t="s">
        <v>255</v>
      </c>
      <c r="E42" s="102" t="s">
        <v>203</v>
      </c>
      <c r="F42" s="101" t="s">
        <v>125</v>
      </c>
      <c r="G42" s="146">
        <v>45531</v>
      </c>
      <c r="H42" s="147" t="s">
        <v>126</v>
      </c>
      <c r="I42" s="147"/>
      <c r="J42" s="145" t="s">
        <v>127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80" zoomScaleNormal="80" workbookViewId="0">
      <selection activeCell="Q8" sqref="Q8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8" width="9.33333333333333" style="58" customWidth="1"/>
    <col min="9" max="9" width="1.33333333333333" style="58" customWidth="1"/>
    <col min="10" max="10" width="11.5" style="58" customWidth="1"/>
    <col min="11" max="11" width="8.375" style="58" customWidth="1"/>
    <col min="12" max="12" width="10.5" style="58" customWidth="1"/>
    <col min="13" max="13" width="8.375" style="58" customWidth="1"/>
    <col min="14" max="15" width="10.875" style="58" customWidth="1"/>
    <col min="16" max="16" width="11" style="58" customWidth="1"/>
    <col min="17" max="16384" width="9" style="58"/>
  </cols>
  <sheetData>
    <row r="1" s="58" customFormat="1" ht="30" customHeight="1" spans="1:16">
      <c r="A1" s="60" t="s">
        <v>130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="59" customFormat="1" ht="25" customHeight="1" spans="1:16">
      <c r="A2" s="62" t="s">
        <v>46</v>
      </c>
      <c r="B2" s="63" t="s">
        <v>47</v>
      </c>
      <c r="C2" s="64"/>
      <c r="D2" s="65" t="s">
        <v>131</v>
      </c>
      <c r="E2" s="66"/>
      <c r="F2" s="66"/>
      <c r="G2" s="66"/>
      <c r="H2" s="66"/>
      <c r="I2" s="72"/>
      <c r="J2" s="73" t="s">
        <v>41</v>
      </c>
      <c r="K2" s="74" t="s">
        <v>42</v>
      </c>
      <c r="L2" s="75"/>
      <c r="M2" s="75"/>
      <c r="N2" s="75"/>
      <c r="O2" s="75"/>
      <c r="P2" s="76"/>
    </row>
    <row r="3" s="59" customFormat="1" ht="23" customHeight="1" spans="1:16">
      <c r="A3" s="67" t="s">
        <v>132</v>
      </c>
      <c r="B3" s="68" t="s">
        <v>133</v>
      </c>
      <c r="C3" s="67"/>
      <c r="D3" s="67"/>
      <c r="E3" s="67"/>
      <c r="F3" s="67"/>
      <c r="G3" s="67"/>
      <c r="H3" s="67"/>
      <c r="I3" s="62"/>
      <c r="J3" s="68" t="s">
        <v>134</v>
      </c>
      <c r="K3" s="67"/>
      <c r="L3" s="67"/>
      <c r="M3" s="67"/>
      <c r="N3" s="67"/>
      <c r="O3" s="67"/>
      <c r="P3" s="67"/>
    </row>
    <row r="4" s="59" customFormat="1" ht="23" customHeight="1" spans="1:16">
      <c r="A4" s="67"/>
      <c r="B4" s="69" t="s">
        <v>94</v>
      </c>
      <c r="C4" s="69" t="s">
        <v>95</v>
      </c>
      <c r="D4" s="69" t="s">
        <v>96</v>
      </c>
      <c r="E4" s="69" t="s">
        <v>97</v>
      </c>
      <c r="F4" s="69" t="s">
        <v>98</v>
      </c>
      <c r="G4" s="69" t="s">
        <v>99</v>
      </c>
      <c r="H4" s="69" t="s">
        <v>135</v>
      </c>
      <c r="I4" s="62"/>
      <c r="J4" s="69" t="s">
        <v>94</v>
      </c>
      <c r="K4" s="69" t="s">
        <v>95</v>
      </c>
      <c r="L4" s="69" t="s">
        <v>96</v>
      </c>
      <c r="M4" s="69" t="s">
        <v>97</v>
      </c>
      <c r="N4" s="69" t="s">
        <v>98</v>
      </c>
      <c r="O4" s="69" t="s">
        <v>99</v>
      </c>
      <c r="P4" s="69" t="s">
        <v>135</v>
      </c>
    </row>
    <row r="5" s="59" customFormat="1" ht="23" customHeight="1" spans="1:16">
      <c r="A5" s="67"/>
      <c r="B5" s="69" t="s">
        <v>136</v>
      </c>
      <c r="C5" s="69" t="s">
        <v>137</v>
      </c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2"/>
      <c r="J5" s="69" t="s">
        <v>136</v>
      </c>
      <c r="K5" s="69" t="s">
        <v>137</v>
      </c>
      <c r="L5" s="69" t="s">
        <v>138</v>
      </c>
      <c r="M5" s="69" t="s">
        <v>139</v>
      </c>
      <c r="N5" s="69" t="s">
        <v>140</v>
      </c>
      <c r="O5" s="69" t="s">
        <v>141</v>
      </c>
      <c r="P5" s="69" t="s">
        <v>142</v>
      </c>
    </row>
    <row r="6" s="59" customFormat="1" ht="21" customHeight="1" spans="1:16">
      <c r="A6" s="69" t="s">
        <v>143</v>
      </c>
      <c r="B6" s="69">
        <f t="shared" ref="B6:B8" si="0">C6-1</f>
        <v>73</v>
      </c>
      <c r="C6" s="69">
        <f t="shared" ref="C6:C8" si="1">D6-2</f>
        <v>74</v>
      </c>
      <c r="D6" s="69">
        <v>76</v>
      </c>
      <c r="E6" s="69">
        <f t="shared" ref="E6:E8" si="2">D6+2</f>
        <v>78</v>
      </c>
      <c r="F6" s="69">
        <f t="shared" ref="F6:F8" si="3">E6+2</f>
        <v>80</v>
      </c>
      <c r="G6" s="69">
        <f t="shared" ref="G6:G8" si="4">F6+1</f>
        <v>81</v>
      </c>
      <c r="H6" s="69">
        <f t="shared" ref="H6:H8" si="5">G6+1</f>
        <v>82</v>
      </c>
      <c r="I6" s="62"/>
      <c r="J6" s="62" t="s">
        <v>144</v>
      </c>
      <c r="K6" s="62" t="s">
        <v>145</v>
      </c>
      <c r="L6" s="62" t="s">
        <v>146</v>
      </c>
      <c r="M6" s="62" t="s">
        <v>145</v>
      </c>
      <c r="N6" s="62" t="s">
        <v>144</v>
      </c>
      <c r="O6" s="62" t="s">
        <v>147</v>
      </c>
      <c r="P6" s="62" t="s">
        <v>144</v>
      </c>
    </row>
    <row r="7" s="59" customFormat="1" ht="21" customHeight="1" spans="1:16">
      <c r="A7" s="69" t="s">
        <v>148</v>
      </c>
      <c r="B7" s="69">
        <f t="shared" si="0"/>
        <v>71</v>
      </c>
      <c r="C7" s="69">
        <f t="shared" si="1"/>
        <v>72</v>
      </c>
      <c r="D7" s="69">
        <v>74</v>
      </c>
      <c r="E7" s="69">
        <f t="shared" si="2"/>
        <v>76</v>
      </c>
      <c r="F7" s="69">
        <f t="shared" si="3"/>
        <v>78</v>
      </c>
      <c r="G7" s="69">
        <f t="shared" si="4"/>
        <v>79</v>
      </c>
      <c r="H7" s="69">
        <f t="shared" si="5"/>
        <v>80</v>
      </c>
      <c r="I7" s="62"/>
      <c r="J7" s="62" t="s">
        <v>149</v>
      </c>
      <c r="K7" s="62" t="s">
        <v>145</v>
      </c>
      <c r="L7" s="62">
        <f>0.3/0.3</f>
        <v>1</v>
      </c>
      <c r="M7" s="62" t="s">
        <v>146</v>
      </c>
      <c r="N7" s="62" t="s">
        <v>150</v>
      </c>
      <c r="O7" s="62" t="s">
        <v>151</v>
      </c>
      <c r="P7" s="62" t="s">
        <v>149</v>
      </c>
    </row>
    <row r="8" s="59" customFormat="1" ht="21" customHeight="1" spans="1:16">
      <c r="A8" s="69" t="s">
        <v>152</v>
      </c>
      <c r="B8" s="69">
        <f t="shared" si="0"/>
        <v>66</v>
      </c>
      <c r="C8" s="69">
        <f t="shared" si="1"/>
        <v>67</v>
      </c>
      <c r="D8" s="69">
        <v>69</v>
      </c>
      <c r="E8" s="69">
        <f t="shared" si="2"/>
        <v>71</v>
      </c>
      <c r="F8" s="69">
        <f t="shared" si="3"/>
        <v>73</v>
      </c>
      <c r="G8" s="69">
        <f t="shared" si="4"/>
        <v>74</v>
      </c>
      <c r="H8" s="69">
        <f t="shared" si="5"/>
        <v>75</v>
      </c>
      <c r="I8" s="62"/>
      <c r="J8" s="62" t="s">
        <v>153</v>
      </c>
      <c r="K8" s="62" t="s">
        <v>145</v>
      </c>
      <c r="L8" s="62" t="s">
        <v>145</v>
      </c>
      <c r="M8" s="62" t="s">
        <v>145</v>
      </c>
      <c r="N8" s="62" t="s">
        <v>145</v>
      </c>
      <c r="O8" s="62" t="s">
        <v>145</v>
      </c>
      <c r="P8" s="62" t="s">
        <v>153</v>
      </c>
    </row>
    <row r="9" s="59" customFormat="1" ht="21" customHeight="1" spans="1:16">
      <c r="A9" s="70" t="s">
        <v>154</v>
      </c>
      <c r="B9" s="69">
        <f t="shared" ref="B9:B11" si="6">C9-4</f>
        <v>114</v>
      </c>
      <c r="C9" s="69">
        <f t="shared" ref="C9:C11" si="7">D9-4</f>
        <v>118</v>
      </c>
      <c r="D9" s="69">
        <v>122</v>
      </c>
      <c r="E9" s="69">
        <f t="shared" ref="E9:E11" si="8">D9+4</f>
        <v>126</v>
      </c>
      <c r="F9" s="69">
        <f>E9+4</f>
        <v>130</v>
      </c>
      <c r="G9" s="69">
        <f t="shared" ref="G9:G11" si="9">F9+6</f>
        <v>136</v>
      </c>
      <c r="H9" s="69">
        <f>G9+6</f>
        <v>142</v>
      </c>
      <c r="I9" s="62"/>
      <c r="J9" s="62" t="s">
        <v>145</v>
      </c>
      <c r="K9" s="62" t="s">
        <v>145</v>
      </c>
      <c r="L9" s="62" t="s">
        <v>145</v>
      </c>
      <c r="M9" s="62" t="s">
        <v>155</v>
      </c>
      <c r="N9" s="62" t="s">
        <v>145</v>
      </c>
      <c r="O9" s="62" t="s">
        <v>145</v>
      </c>
      <c r="P9" s="62" t="s">
        <v>145</v>
      </c>
    </row>
    <row r="10" s="59" customFormat="1" ht="21" customHeight="1" spans="1:16">
      <c r="A10" s="69" t="s">
        <v>156</v>
      </c>
      <c r="B10" s="69">
        <f t="shared" si="6"/>
        <v>110</v>
      </c>
      <c r="C10" s="69">
        <f t="shared" si="7"/>
        <v>114</v>
      </c>
      <c r="D10" s="69">
        <v>118</v>
      </c>
      <c r="E10" s="69">
        <f t="shared" si="8"/>
        <v>122</v>
      </c>
      <c r="F10" s="69">
        <f>E10+5</f>
        <v>127</v>
      </c>
      <c r="G10" s="69">
        <f t="shared" si="9"/>
        <v>133</v>
      </c>
      <c r="H10" s="69">
        <f>G10+7</f>
        <v>140</v>
      </c>
      <c r="I10" s="62"/>
      <c r="J10" s="62" t="s">
        <v>145</v>
      </c>
      <c r="K10" s="62" t="s">
        <v>145</v>
      </c>
      <c r="L10" s="62" t="s">
        <v>145</v>
      </c>
      <c r="M10" s="62" t="s">
        <v>145</v>
      </c>
      <c r="N10" s="62" t="s">
        <v>145</v>
      </c>
      <c r="O10" s="62" t="s">
        <v>145</v>
      </c>
      <c r="P10" s="62" t="s">
        <v>145</v>
      </c>
    </row>
    <row r="11" s="59" customFormat="1" ht="21" customHeight="1" spans="1:16">
      <c r="A11" s="69" t="s">
        <v>157</v>
      </c>
      <c r="B11" s="69">
        <f t="shared" si="6"/>
        <v>110</v>
      </c>
      <c r="C11" s="69">
        <f t="shared" si="7"/>
        <v>114</v>
      </c>
      <c r="D11" s="69">
        <v>118</v>
      </c>
      <c r="E11" s="69">
        <f t="shared" si="8"/>
        <v>122</v>
      </c>
      <c r="F11" s="69">
        <f>E11+5</f>
        <v>127</v>
      </c>
      <c r="G11" s="69">
        <f t="shared" si="9"/>
        <v>133</v>
      </c>
      <c r="H11" s="69">
        <f>G11+7</f>
        <v>140</v>
      </c>
      <c r="I11" s="62"/>
      <c r="J11" s="62" t="s">
        <v>158</v>
      </c>
      <c r="K11" s="62" t="s">
        <v>159</v>
      </c>
      <c r="L11" s="62" t="s">
        <v>160</v>
      </c>
      <c r="M11" s="62" t="s">
        <v>161</v>
      </c>
      <c r="N11" s="62" t="s">
        <v>159</v>
      </c>
      <c r="O11" s="62" t="s">
        <v>162</v>
      </c>
      <c r="P11" s="62" t="s">
        <v>158</v>
      </c>
    </row>
    <row r="12" s="59" customFormat="1" ht="21" customHeight="1" spans="1:16">
      <c r="A12" s="69" t="s">
        <v>163</v>
      </c>
      <c r="B12" s="69">
        <f>C12-1.2</f>
        <v>47.6</v>
      </c>
      <c r="C12" s="69">
        <f>D12-1.2</f>
        <v>48.8</v>
      </c>
      <c r="D12" s="69">
        <v>50</v>
      </c>
      <c r="E12" s="69">
        <f>D12+1.2</f>
        <v>51.2</v>
      </c>
      <c r="F12" s="69">
        <f>E12+1.2</f>
        <v>52.4</v>
      </c>
      <c r="G12" s="69">
        <f>F12+1.4</f>
        <v>53.8</v>
      </c>
      <c r="H12" s="69">
        <f>G12+1.4</f>
        <v>55.2</v>
      </c>
      <c r="I12" s="62"/>
      <c r="J12" s="62" t="s">
        <v>164</v>
      </c>
      <c r="K12" s="62" t="s">
        <v>165</v>
      </c>
      <c r="L12" s="62" t="s">
        <v>145</v>
      </c>
      <c r="M12" s="62" t="s">
        <v>155</v>
      </c>
      <c r="N12" s="62" t="s">
        <v>145</v>
      </c>
      <c r="O12" s="62" t="s">
        <v>166</v>
      </c>
      <c r="P12" s="62" t="s">
        <v>164</v>
      </c>
    </row>
    <row r="13" s="59" customFormat="1" ht="21" customHeight="1" spans="1:16">
      <c r="A13" s="69" t="s">
        <v>167</v>
      </c>
      <c r="B13" s="69">
        <f>C13-0.6</f>
        <v>63.2</v>
      </c>
      <c r="C13" s="69">
        <f>D13-1.2</f>
        <v>63.8</v>
      </c>
      <c r="D13" s="69">
        <v>65</v>
      </c>
      <c r="E13" s="69">
        <f>D13+1.2</f>
        <v>66.2</v>
      </c>
      <c r="F13" s="69">
        <f>E13+1.2</f>
        <v>67.4</v>
      </c>
      <c r="G13" s="69">
        <f>F13+0.6</f>
        <v>68</v>
      </c>
      <c r="H13" s="69">
        <f>G13+0.6</f>
        <v>68.6</v>
      </c>
      <c r="I13" s="62"/>
      <c r="J13" s="62" t="s">
        <v>168</v>
      </c>
      <c r="K13" s="62" t="s">
        <v>169</v>
      </c>
      <c r="L13" s="62" t="s">
        <v>169</v>
      </c>
      <c r="M13" s="62" t="s">
        <v>169</v>
      </c>
      <c r="N13" s="62" t="s">
        <v>169</v>
      </c>
      <c r="O13" s="62" t="s">
        <v>169</v>
      </c>
      <c r="P13" s="62" t="s">
        <v>168</v>
      </c>
    </row>
    <row r="14" s="59" customFormat="1" ht="21" customHeight="1" spans="1:16">
      <c r="A14" s="70" t="s">
        <v>170</v>
      </c>
      <c r="B14" s="69">
        <f>C14-0.8</f>
        <v>23.4</v>
      </c>
      <c r="C14" s="69">
        <f>D14-0.8</f>
        <v>24.2</v>
      </c>
      <c r="D14" s="69">
        <v>25</v>
      </c>
      <c r="E14" s="69">
        <f>D14+0.8</f>
        <v>25.8</v>
      </c>
      <c r="F14" s="69">
        <f>E14+0.8</f>
        <v>26.6</v>
      </c>
      <c r="G14" s="69">
        <f>F14+1.3</f>
        <v>27.9</v>
      </c>
      <c r="H14" s="69">
        <f>G14+1.3</f>
        <v>29.2</v>
      </c>
      <c r="I14" s="62"/>
      <c r="J14" s="62" t="s">
        <v>146</v>
      </c>
      <c r="K14" s="62" t="s">
        <v>145</v>
      </c>
      <c r="L14" s="62" t="s">
        <v>168</v>
      </c>
      <c r="M14" s="62" t="s">
        <v>168</v>
      </c>
      <c r="N14" s="62" t="s">
        <v>169</v>
      </c>
      <c r="O14" s="62" t="s">
        <v>169</v>
      </c>
      <c r="P14" s="62" t="s">
        <v>146</v>
      </c>
    </row>
    <row r="15" s="59" customFormat="1" ht="21" customHeight="1" spans="1:16">
      <c r="A15" s="69" t="s">
        <v>171</v>
      </c>
      <c r="B15" s="69">
        <f>C15-0.7</f>
        <v>19.6</v>
      </c>
      <c r="C15" s="69">
        <f>D15-0.7</f>
        <v>20.3</v>
      </c>
      <c r="D15" s="69">
        <v>21</v>
      </c>
      <c r="E15" s="69">
        <f>D15+0.7</f>
        <v>21.7</v>
      </c>
      <c r="F15" s="69">
        <f>E15+0.7</f>
        <v>22.4</v>
      </c>
      <c r="G15" s="69">
        <f>F15+1</f>
        <v>23.4</v>
      </c>
      <c r="H15" s="69">
        <f>G15+1</f>
        <v>24.4</v>
      </c>
      <c r="I15" s="62"/>
      <c r="J15" s="62" t="s">
        <v>145</v>
      </c>
      <c r="K15" s="62" t="s">
        <v>145</v>
      </c>
      <c r="L15" s="62" t="s">
        <v>145</v>
      </c>
      <c r="M15" s="62" t="s">
        <v>145</v>
      </c>
      <c r="N15" s="62" t="s">
        <v>145</v>
      </c>
      <c r="O15" s="62" t="s">
        <v>145</v>
      </c>
      <c r="P15" s="62" t="s">
        <v>145</v>
      </c>
    </row>
    <row r="16" s="59" customFormat="1" ht="21" customHeight="1" spans="1:16">
      <c r="A16" s="69" t="s">
        <v>172</v>
      </c>
      <c r="B16" s="69">
        <f t="shared" ref="B16:B19" si="10">C16-0.5</f>
        <v>13.5</v>
      </c>
      <c r="C16" s="69">
        <f t="shared" ref="C16:C19" si="11">D16-0.5</f>
        <v>14</v>
      </c>
      <c r="D16" s="69">
        <v>14.5</v>
      </c>
      <c r="E16" s="69">
        <f t="shared" ref="E16:E21" si="12">D16+0.5</f>
        <v>15</v>
      </c>
      <c r="F16" s="69">
        <f t="shared" ref="F16:F21" si="13">E16+0.5</f>
        <v>15.5</v>
      </c>
      <c r="G16" s="69">
        <f>F16+0.7</f>
        <v>16.2</v>
      </c>
      <c r="H16" s="69">
        <f>G16+0.7</f>
        <v>16.9</v>
      </c>
      <c r="I16" s="62"/>
      <c r="J16" s="62" t="s">
        <v>145</v>
      </c>
      <c r="K16" s="62" t="s">
        <v>145</v>
      </c>
      <c r="L16" s="62" t="s">
        <v>145</v>
      </c>
      <c r="M16" s="62" t="s">
        <v>145</v>
      </c>
      <c r="N16" s="62" t="s">
        <v>145</v>
      </c>
      <c r="O16" s="62" t="s">
        <v>145</v>
      </c>
      <c r="P16" s="62" t="s">
        <v>145</v>
      </c>
    </row>
    <row r="17" s="59" customFormat="1" ht="21" customHeight="1" spans="1:16">
      <c r="A17" s="69" t="s">
        <v>173</v>
      </c>
      <c r="B17" s="69">
        <f>C17-1</f>
        <v>55</v>
      </c>
      <c r="C17" s="69">
        <f>D17-1</f>
        <v>56</v>
      </c>
      <c r="D17" s="69">
        <v>57</v>
      </c>
      <c r="E17" s="69">
        <f>D17+1</f>
        <v>58</v>
      </c>
      <c r="F17" s="69">
        <f>E17+1</f>
        <v>59</v>
      </c>
      <c r="G17" s="69">
        <f>F17+1.5</f>
        <v>60.5</v>
      </c>
      <c r="H17" s="69">
        <f>G17+1.5</f>
        <v>62</v>
      </c>
      <c r="I17" s="62"/>
      <c r="J17" s="62"/>
      <c r="K17" s="62" t="s">
        <v>145</v>
      </c>
      <c r="L17" s="62" t="s">
        <v>145</v>
      </c>
      <c r="M17" s="62" t="s">
        <v>145</v>
      </c>
      <c r="N17" s="62" t="s">
        <v>145</v>
      </c>
      <c r="O17" s="62" t="s">
        <v>145</v>
      </c>
      <c r="P17" s="62"/>
    </row>
    <row r="18" s="59" customFormat="1" ht="21" customHeight="1" spans="1:16">
      <c r="A18" s="69" t="s">
        <v>174</v>
      </c>
      <c r="B18" s="69">
        <f t="shared" si="10"/>
        <v>36</v>
      </c>
      <c r="C18" s="69">
        <f t="shared" si="11"/>
        <v>36.5</v>
      </c>
      <c r="D18" s="69">
        <v>37</v>
      </c>
      <c r="E18" s="69">
        <f t="shared" ref="E18:G18" si="14">D18+0.5</f>
        <v>37.5</v>
      </c>
      <c r="F18" s="69">
        <f t="shared" si="14"/>
        <v>38</v>
      </c>
      <c r="G18" s="69">
        <f t="shared" si="14"/>
        <v>38.5</v>
      </c>
      <c r="H18" s="69">
        <f t="shared" ref="H18:H20" si="15">G18</f>
        <v>38.5</v>
      </c>
      <c r="I18" s="62"/>
      <c r="J18" s="62" t="s">
        <v>175</v>
      </c>
      <c r="K18" s="62" t="s">
        <v>169</v>
      </c>
      <c r="L18" s="62" t="s">
        <v>169</v>
      </c>
      <c r="M18" s="62" t="s">
        <v>176</v>
      </c>
      <c r="N18" s="62" t="s">
        <v>169</v>
      </c>
      <c r="O18" s="62" t="s">
        <v>144</v>
      </c>
      <c r="P18" s="62" t="s">
        <v>175</v>
      </c>
    </row>
    <row r="19" s="59" customFormat="1" ht="21" customHeight="1" spans="1:16">
      <c r="A19" s="69" t="s">
        <v>177</v>
      </c>
      <c r="B19" s="69">
        <f t="shared" si="10"/>
        <v>26</v>
      </c>
      <c r="C19" s="69">
        <f t="shared" si="11"/>
        <v>26.5</v>
      </c>
      <c r="D19" s="69">
        <v>27</v>
      </c>
      <c r="E19" s="69">
        <f t="shared" si="12"/>
        <v>27.5</v>
      </c>
      <c r="F19" s="69">
        <f t="shared" si="13"/>
        <v>28</v>
      </c>
      <c r="G19" s="69">
        <f>F19+0.75</f>
        <v>28.75</v>
      </c>
      <c r="H19" s="69">
        <f t="shared" si="15"/>
        <v>28.75</v>
      </c>
      <c r="I19" s="62"/>
      <c r="J19" s="62" t="s">
        <v>146</v>
      </c>
      <c r="K19" s="62" t="s">
        <v>145</v>
      </c>
      <c r="L19" s="62" t="s">
        <v>168</v>
      </c>
      <c r="M19" s="62" t="s">
        <v>168</v>
      </c>
      <c r="N19" s="62" t="s">
        <v>169</v>
      </c>
      <c r="O19" s="62" t="s">
        <v>169</v>
      </c>
      <c r="P19" s="62" t="s">
        <v>146</v>
      </c>
    </row>
    <row r="20" s="59" customFormat="1" ht="21" customHeight="1" spans="1:16">
      <c r="A20" s="69" t="s">
        <v>178</v>
      </c>
      <c r="B20" s="69">
        <f>C20</f>
        <v>20</v>
      </c>
      <c r="C20" s="69">
        <f>D20-1</f>
        <v>20</v>
      </c>
      <c r="D20" s="69">
        <v>21</v>
      </c>
      <c r="E20" s="69">
        <f>D20</f>
        <v>21</v>
      </c>
      <c r="F20" s="69">
        <f>E20+1.5</f>
        <v>22.5</v>
      </c>
      <c r="G20" s="69">
        <f>F20</f>
        <v>22.5</v>
      </c>
      <c r="H20" s="69">
        <f t="shared" si="15"/>
        <v>22.5</v>
      </c>
      <c r="I20" s="62"/>
      <c r="J20" s="62" t="s">
        <v>164</v>
      </c>
      <c r="K20" s="62" t="s">
        <v>165</v>
      </c>
      <c r="L20" s="62" t="s">
        <v>145</v>
      </c>
      <c r="M20" s="62" t="s">
        <v>155</v>
      </c>
      <c r="N20" s="62" t="s">
        <v>145</v>
      </c>
      <c r="O20" s="62" t="s">
        <v>166</v>
      </c>
      <c r="P20" s="62" t="s">
        <v>164</v>
      </c>
    </row>
    <row r="21" s="59" customFormat="1" ht="19" customHeight="1" spans="1:16">
      <c r="A21" s="69" t="s">
        <v>179</v>
      </c>
      <c r="B21" s="69">
        <f>C21-0.5</f>
        <v>16</v>
      </c>
      <c r="C21" s="69">
        <f>D21-0.5</f>
        <v>16.5</v>
      </c>
      <c r="D21" s="69">
        <v>17</v>
      </c>
      <c r="E21" s="69">
        <f t="shared" si="12"/>
        <v>17.5</v>
      </c>
      <c r="F21" s="69">
        <f t="shared" si="13"/>
        <v>18</v>
      </c>
      <c r="G21" s="69">
        <f>F21+0.5</f>
        <v>18.5</v>
      </c>
      <c r="H21" s="69">
        <f>G21+0.5</f>
        <v>19</v>
      </c>
      <c r="I21" s="77"/>
      <c r="J21" s="62" t="s">
        <v>168</v>
      </c>
      <c r="K21" s="62" t="s">
        <v>169</v>
      </c>
      <c r="L21" s="62" t="s">
        <v>169</v>
      </c>
      <c r="M21" s="62" t="s">
        <v>169</v>
      </c>
      <c r="N21" s="62" t="s">
        <v>169</v>
      </c>
      <c r="O21" s="62" t="s">
        <v>169</v>
      </c>
      <c r="P21" s="62" t="s">
        <v>168</v>
      </c>
    </row>
    <row r="22" s="58" customFormat="1" ht="47" customHeight="1" spans="1:14">
      <c r="A22" s="71"/>
      <c r="B22" s="71"/>
      <c r="C22" s="71"/>
      <c r="D22" s="71"/>
      <c r="E22" s="71"/>
      <c r="F22" s="71"/>
      <c r="G22" s="71"/>
      <c r="H22" s="71"/>
      <c r="I22" s="71"/>
      <c r="J22" s="58" t="s">
        <v>180</v>
      </c>
      <c r="K22" s="78"/>
      <c r="L22" s="58" t="s">
        <v>181</v>
      </c>
      <c r="M22" s="58"/>
      <c r="N22" s="58" t="s">
        <v>182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1" sqref="A11:D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257</v>
      </c>
      <c r="B2" s="7" t="s">
        <v>258</v>
      </c>
      <c r="C2" s="7" t="s">
        <v>259</v>
      </c>
      <c r="D2" s="7" t="s">
        <v>260</v>
      </c>
      <c r="E2" s="7" t="s">
        <v>261</v>
      </c>
      <c r="F2" s="7" t="s">
        <v>262</v>
      </c>
      <c r="G2" s="7" t="s">
        <v>263</v>
      </c>
      <c r="H2" s="7" t="s">
        <v>264</v>
      </c>
      <c r="I2" s="6" t="s">
        <v>265</v>
      </c>
      <c r="J2" s="6" t="s">
        <v>266</v>
      </c>
      <c r="K2" s="6" t="s">
        <v>267</v>
      </c>
      <c r="L2" s="6" t="s">
        <v>268</v>
      </c>
      <c r="M2" s="6" t="s">
        <v>269</v>
      </c>
      <c r="N2" s="7" t="s">
        <v>270</v>
      </c>
      <c r="O2" s="7" t="s">
        <v>271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272</v>
      </c>
      <c r="J3" s="6" t="s">
        <v>272</v>
      </c>
      <c r="K3" s="6" t="s">
        <v>272</v>
      </c>
      <c r="L3" s="6" t="s">
        <v>272</v>
      </c>
      <c r="M3" s="6" t="s">
        <v>272</v>
      </c>
      <c r="N3" s="9"/>
      <c r="O3" s="9"/>
    </row>
    <row r="4" s="2" customFormat="1" ht="18" customHeight="1" spans="1:15">
      <c r="A4" s="6">
        <v>1</v>
      </c>
      <c r="B4" s="29" t="s">
        <v>273</v>
      </c>
      <c r="C4" s="378" t="s">
        <v>274</v>
      </c>
      <c r="D4" s="12" t="s">
        <v>102</v>
      </c>
      <c r="E4" s="13" t="s">
        <v>47</v>
      </c>
      <c r="F4" s="11" t="s">
        <v>275</v>
      </c>
      <c r="G4" s="57" t="s">
        <v>79</v>
      </c>
      <c r="H4" s="9"/>
      <c r="I4" s="6">
        <v>1</v>
      </c>
      <c r="J4" s="6"/>
      <c r="K4" s="6">
        <v>1</v>
      </c>
      <c r="L4" s="6"/>
      <c r="M4" s="6">
        <v>1</v>
      </c>
      <c r="N4" s="9">
        <f>SUM(I4:M4)</f>
        <v>3</v>
      </c>
      <c r="O4" s="9"/>
    </row>
    <row r="5" s="2" customFormat="1" ht="18" customHeight="1" spans="1:15">
      <c r="A5" s="6">
        <v>2</v>
      </c>
      <c r="B5" s="29" t="s">
        <v>276</v>
      </c>
      <c r="C5" s="378" t="s">
        <v>274</v>
      </c>
      <c r="D5" s="12" t="s">
        <v>101</v>
      </c>
      <c r="E5" s="13" t="s">
        <v>47</v>
      </c>
      <c r="F5" s="11" t="s">
        <v>275</v>
      </c>
      <c r="G5" s="57" t="s">
        <v>79</v>
      </c>
      <c r="H5" s="9"/>
      <c r="I5" s="6"/>
      <c r="J5" s="6">
        <v>1</v>
      </c>
      <c r="K5" s="6"/>
      <c r="L5" s="6">
        <v>1</v>
      </c>
      <c r="M5" s="6">
        <v>1</v>
      </c>
      <c r="N5" s="9">
        <f>SUM(I5:M5)</f>
        <v>3</v>
      </c>
      <c r="O5" s="9"/>
    </row>
    <row r="6" s="2" customFormat="1" ht="18" customHeight="1" spans="1:15">
      <c r="A6" s="6">
        <v>3</v>
      </c>
      <c r="B6" s="29" t="s">
        <v>277</v>
      </c>
      <c r="C6" s="378" t="s">
        <v>274</v>
      </c>
      <c r="D6" s="12" t="s">
        <v>103</v>
      </c>
      <c r="E6" s="13" t="s">
        <v>47</v>
      </c>
      <c r="F6" s="11" t="s">
        <v>275</v>
      </c>
      <c r="G6" s="57" t="s">
        <v>79</v>
      </c>
      <c r="H6" s="9"/>
      <c r="I6" s="6">
        <v>1</v>
      </c>
      <c r="J6" s="6">
        <v>1</v>
      </c>
      <c r="K6" s="6"/>
      <c r="L6" s="6">
        <v>1</v>
      </c>
      <c r="M6" s="6"/>
      <c r="N6" s="9">
        <f>SUM(I6:M6)</f>
        <v>3</v>
      </c>
      <c r="O6" s="9"/>
    </row>
    <row r="7" s="2" customFormat="1" ht="18" customHeight="1" spans="1:15">
      <c r="A7" s="6">
        <v>4</v>
      </c>
      <c r="B7" s="29" t="s">
        <v>278</v>
      </c>
      <c r="C7" s="378" t="s">
        <v>274</v>
      </c>
      <c r="D7" s="12" t="s">
        <v>104</v>
      </c>
      <c r="E7" s="13" t="s">
        <v>47</v>
      </c>
      <c r="F7" s="11" t="s">
        <v>275</v>
      </c>
      <c r="G7" s="57" t="s">
        <v>79</v>
      </c>
      <c r="H7" s="9"/>
      <c r="I7" s="6">
        <v>1</v>
      </c>
      <c r="J7" s="6"/>
      <c r="K7" s="6">
        <v>1</v>
      </c>
      <c r="L7" s="6"/>
      <c r="M7" s="6">
        <v>1</v>
      </c>
      <c r="N7" s="9">
        <f>SUM(I7:M7)</f>
        <v>3</v>
      </c>
      <c r="O7" s="9"/>
    </row>
    <row r="8" s="2" customFormat="1" ht="18" customHeight="1" spans="1:15">
      <c r="A8" s="6"/>
      <c r="B8" s="29"/>
      <c r="C8" s="30"/>
      <c r="D8" s="12"/>
      <c r="E8" s="13"/>
      <c r="F8" s="11"/>
      <c r="G8" s="57"/>
      <c r="H8" s="9"/>
      <c r="I8" s="6"/>
      <c r="J8" s="6"/>
      <c r="K8" s="6"/>
      <c r="L8" s="6"/>
      <c r="M8" s="6"/>
      <c r="N8" s="9"/>
      <c r="O8" s="9"/>
    </row>
    <row r="9" s="2" customFormat="1" ht="18" customHeight="1" spans="1:15">
      <c r="A9" s="6"/>
      <c r="B9" s="13"/>
      <c r="C9" s="30"/>
      <c r="D9" s="12"/>
      <c r="E9" s="13"/>
      <c r="F9" s="11"/>
      <c r="G9" s="57"/>
      <c r="H9" s="9"/>
      <c r="I9" s="6"/>
      <c r="J9" s="6"/>
      <c r="K9" s="6"/>
      <c r="L9" s="6"/>
      <c r="M9" s="6"/>
      <c r="N9" s="9"/>
      <c r="O9" s="9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279</v>
      </c>
      <c r="B11" s="19"/>
      <c r="C11" s="19"/>
      <c r="D11" s="20"/>
      <c r="E11" s="21"/>
      <c r="F11" s="37"/>
      <c r="G11" s="37"/>
      <c r="H11" s="37"/>
      <c r="I11" s="32"/>
      <c r="J11" s="18" t="s">
        <v>280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281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2024-09-07T00:18:27Z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