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<sst xmlns="http://schemas.openxmlformats.org/spreadsheetml/2006/main" count="1326" uniqueCount="353">
  <si>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</si>
  <si>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</si>
  <si>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</si>
  <si>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</si>
  <si>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</si>
  <si>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</si>
  <si>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</si>
  <si>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</si>
  <si>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</si>
  <si>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</si>
  <si>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</si>
  <si>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</si>
  <si>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</si>
  <si>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</si>
  <si>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</si>
  <si>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</si>
  <si>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</si>
  <si>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</si>
  <si>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</si>
  <si>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</si>
  <si>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</si>
  <si>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</si>
  <si>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</si>
  <si>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</si>
  <si>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</si>
  <si>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</si>
  <si>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</si>
  <si>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</si>
  <si>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</si>
  <si>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</si>
  <si>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</si>
  <si>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</si>
  <si>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</si>
  <si>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</si>
  <si>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</si>
  <si>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</si>
  <si>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</si>
  <si>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</si>
  <si>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</si>
  <si>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</si>
  <si>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</si>
  <si>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</si>
  <si>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</si>
  <si>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</si>
  <si>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</si>
  <si>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</si>
  <si>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</si>
  <si>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TAWWCM92863</t>
  </si>
  <si>
    <t>合同交期</t>
  </si>
  <si>
    <t>产前确认样</t>
  </si>
  <si>
    <t>有</t>
  </si>
  <si>
    <t>无</t>
  </si>
  <si>
    <t>品名</t>
  </si>
  <si>
    <t>女式套绒冲锋衣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</si>
  <si>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</si>
  <si>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</si>
  <si>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</si>
  <si>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</si>
  <si>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</si>
  <si>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</si>
  <si>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</si>
  <si>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</si>
  <si>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</si>
  <si>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</si>
  <si>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</si>
  <si>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</si>
  <si>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</si>
  <si>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</si>
  <si>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</si>
  <si>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</si>
  <si>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</si>
  <si>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</si>
  <si>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</si>
  <si>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</si>
  <si>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</si>
  <si>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</si>
  <si>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</si>
  <si>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</si>
  <si>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</si>
  <si>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</si>
  <si>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</si>
  <si>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</si>
  <si>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</si>
  <si>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</si>
  <si>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</si>
  <si>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</si>
  <si>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</si>
  <si>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</si>
  <si>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</si>
  <si>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</si>
  <si>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</si>
  <si>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</si>
  <si>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</si>
  <si>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</si>
  <si>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</si>
  <si>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</si>
  <si>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</si>
  <si>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</si>
  <si>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</si>
  <si>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</si>
  <si>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</si>
  <si>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莎草色\黑色</t>
  </si>
  <si>
    <t>冷灰紫</t>
  </si>
  <si>
    <t>黑色</t>
  </si>
  <si>
    <t>瓷瓦粉\黑色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</si>
  <si>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</si>
  <si>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          冷灰紫/35件        莎草色\黑色/40件       瓷瓦粉\黑色/30件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</si>
  <si>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</si>
  <si>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</si>
  <si>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</si>
  <si>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</si>
  <si>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</si>
  <si>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注意下摆贴条不要紧，</t>
  </si>
  <si>
    <t>避免面上褶皱斜柳，保证宽窄一致，效果一致</t>
  </si>
  <si>
    <t>注意对称部位，拼缝位置要左右</t>
  </si>
  <si>
    <t>压胶不要褶皱，左右效果一致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</si>
  <si>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</si>
  <si>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</si>
  <si>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</si>
  <si>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</si>
  <si>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</si>
  <si>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</si>
  <si>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</si>
  <si>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</si>
  <si>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</si>
  <si>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</si>
  <si>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</si>
  <si>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</si>
  <si>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</si>
  <si>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</si>
  <si>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</si>
  <si>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</si>
  <si>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</si>
  <si>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</si>
  <si>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</si>
  <si>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</si>
  <si>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</si>
  <si>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</si>
  <si>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</si>
  <si>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</si>
  <si>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</si>
  <si>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</si>
  <si>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</si>
  <si>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</si>
  <si>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</si>
  <si>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</si>
  <si>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</si>
  <si>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</si>
  <si>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</si>
  <si>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</si>
  <si>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</si>
  <si>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</si>
  <si>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</si>
  <si>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</si>
  <si>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</si>
  <si>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</si>
  <si>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</si>
  <si>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</si>
  <si>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</si>
  <si>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</si>
  <si>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</si>
  <si>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</si>
  <si>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</si>
  <si>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前领高</t>
  </si>
  <si>
    <t>0/-0.1</t>
  </si>
  <si>
    <t>-0.2/-0.2</t>
  </si>
  <si>
    <t>0/-0.3</t>
  </si>
  <si>
    <t>后领高</t>
  </si>
  <si>
    <t>+0.2/+0.2</t>
  </si>
  <si>
    <t>+0.3/+0.3</t>
  </si>
  <si>
    <t>上领围</t>
  </si>
  <si>
    <t>下领围</t>
  </si>
  <si>
    <t>后中袖长</t>
  </si>
  <si>
    <t>袖肥/2（参考值）</t>
  </si>
  <si>
    <t>袖肘围/2</t>
  </si>
  <si>
    <t>+0.4/+0.3</t>
  </si>
  <si>
    <t>+0.5/+0.3</t>
  </si>
  <si>
    <t>袖口围/2(松量)</t>
  </si>
  <si>
    <t>帽高</t>
  </si>
  <si>
    <t>帽宽</t>
  </si>
  <si>
    <t>外插手袋口长</t>
  </si>
  <si>
    <t>胸袋</t>
  </si>
  <si>
    <t>帽后拉链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</si>
  <si>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</si>
  <si>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</si>
  <si>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</si>
  <si>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</si>
  <si>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</si>
  <si>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</si>
  <si>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</si>
  <si>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</si>
  <si>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</si>
  <si>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</si>
  <si>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</si>
  <si>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</si>
  <si>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</si>
  <si>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</si>
  <si>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莎草色\黑色：3#6#8#9#</t>
  </si>
  <si>
    <t>瓷瓦粉\黑色:6#7#10#</t>
  </si>
  <si>
    <t>黑色：2#4#8#10#</t>
  </si>
  <si>
    <t>冷灰紫：4#6#7#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</si>
  <si>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</si>
  <si>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</si>
  <si>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</si>
  <si>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</si>
  <si>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</si>
  <si>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</si>
  <si>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</si>
  <si>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</si>
  <si>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</si>
  <si>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</si>
  <si>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</si>
  <si>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</si>
  <si>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</si>
  <si>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</si>
  <si>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</si>
  <si>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</si>
  <si>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</si>
  <si>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</si>
  <si>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美妙仓库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</si>
  <si>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</si>
  <si>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</si>
  <si>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</si>
  <si>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</si>
  <si>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</si>
  <si>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</si>
  <si>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</si>
  <si>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</si>
  <si>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</si>
  <si>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</si>
  <si>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</si>
  <si>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</si>
  <si>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</si>
  <si>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</si>
  <si>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</si>
  <si>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</si>
  <si>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</si>
  <si>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</si>
  <si>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</si>
  <si>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</si>
  <si>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</si>
  <si>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</si>
  <si>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</si>
  <si>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</si>
  <si>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</si>
  <si>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</si>
  <si>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冷灰紫：3#6#8#16#19#</t>
  </si>
  <si>
    <t>黑色：4#6#7#13#</t>
  </si>
  <si>
    <t>莎草色\黑色：5#9#11#14#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</si>
  <si>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</si>
  <si>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</si>
  <si>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</si>
  <si>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</si>
  <si>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</si>
  <si>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</si>
  <si>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</si>
  <si>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</si>
  <si>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</si>
  <si>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</si>
  <si>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</si>
  <si>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</si>
  <si>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</si>
  <si>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</si>
  <si>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</si>
  <si>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</si>
  <si>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</si>
  <si>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</si>
  <si>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</si>
  <si>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</si>
  <si>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</si>
  <si>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</si>
  <si>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</si>
  <si>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</si>
  <si>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</si>
  <si>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</si>
  <si>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</si>
  <si>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</si>
  <si>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</si>
  <si>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</si>
  <si>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FW11590</t>
  </si>
  <si>
    <t>赢合纺织</t>
  </si>
  <si>
    <t>5/9</t>
  </si>
  <si>
    <t>1/4</t>
  </si>
  <si>
    <t>8/12</t>
  </si>
  <si>
    <t>制表时间：2024/8/26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</si>
  <si>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</si>
  <si>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</si>
  <si>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</si>
  <si>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</si>
  <si>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</si>
  <si>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</si>
  <si>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</si>
  <si>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</si>
  <si>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</si>
  <si>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</si>
  <si>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赢合</t>
  </si>
  <si>
    <t>1/2</t>
  </si>
  <si>
    <t>3/6</t>
  </si>
  <si>
    <t>3/4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</si>
  <si>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</si>
  <si>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</si>
  <si>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</si>
  <si>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</si>
  <si>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</si>
  <si>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</si>
  <si>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</si>
  <si>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</si>
  <si>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</si>
  <si>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</si>
  <si>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</si>
  <si>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</si>
  <si>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</si>
  <si>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</si>
  <si>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</si>
  <si>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</si>
  <si>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</si>
  <si>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</si>
  <si>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</si>
  <si>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2/4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</si>
  <si>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</si>
  <si>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</si>
  <si>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</si>
  <si>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</si>
  <si>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</si>
  <si>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</si>
  <si>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</si>
  <si>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</si>
  <si>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</si>
  <si>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</si>
  <si>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</si>
  <si>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</si>
  <si>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</si>
  <si>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</si>
  <si>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</si>
  <si>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</si>
  <si>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</si>
  <si>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</si>
  <si>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</si>
  <si>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</si>
  <si>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</si>
  <si>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</si>
  <si>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</si>
  <si>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</si>
  <si>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</si>
  <si>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</si>
  <si>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</si>
  <si>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</si>
  <si>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</si>
  <si>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</si>
  <si>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莎草色</t>
  </si>
  <si>
    <t>瓷瓦粉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</si>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</sst>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b/>
      <sz val="12"/>
      <name val="华文楷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66" applyNumberFormat="0" applyAlignment="0" applyProtection="0">
      <alignment vertical="center"/>
    </xf>
    <xf numFmtId="0" fontId="47" fillId="9" borderId="67" applyNumberFormat="0" applyAlignment="0" applyProtection="0">
      <alignment vertical="center"/>
    </xf>
    <xf numFmtId="0" fontId="48" fillId="9" borderId="66" applyNumberFormat="0" applyAlignment="0" applyProtection="0">
      <alignment vertical="center"/>
    </xf>
    <xf numFmtId="0" fontId="49" fillId="10" borderId="68" applyNumberFormat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8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4" fillId="0" borderId="0">
      <alignment vertical="center"/>
    </xf>
    <xf numFmtId="0" fontId="59" fillId="0" borderId="0">
      <alignment vertical="center"/>
    </xf>
  </cellStyleXfs>
  <cellXfs count="36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9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9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4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7" fillId="0" borderId="23" xfId="54" applyFont="1" applyFill="1" applyBorder="1" applyAlignment="1">
      <alignment horizontal="left" vertical="center"/>
    </xf>
    <xf numFmtId="0" fontId="17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7" fillId="0" borderId="14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center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7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7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7" fillId="0" borderId="35" xfId="54" applyFont="1" applyBorder="1" applyAlignment="1">
      <alignment horizontal="left" vertical="center"/>
    </xf>
    <xf numFmtId="0" fontId="17" fillId="0" borderId="14" xfId="54" applyFont="1" applyBorder="1" applyAlignment="1">
      <alignment horizontal="center" vertical="center"/>
    </xf>
    <xf numFmtId="0" fontId="17" fillId="0" borderId="15" xfId="54" applyFont="1" applyBorder="1" applyAlignment="1">
      <alignment horizontal="center" vertical="center"/>
    </xf>
    <xf numFmtId="0" fontId="17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7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7" fillId="0" borderId="16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17" fillId="0" borderId="16" xfId="54" applyFont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7" fillId="0" borderId="17" xfId="54" applyFont="1" applyBorder="1" applyAlignment="1">
      <alignment horizontal="left" vertical="center"/>
    </xf>
    <xf numFmtId="0" fontId="17" fillId="0" borderId="18" xfId="54" applyFont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4" xfId="54" applyFont="1" applyBorder="1" applyAlignment="1">
      <alignment vertical="center"/>
    </xf>
    <xf numFmtId="0" fontId="21" fillId="0" borderId="15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1" fillId="0" borderId="15" xfId="54" applyFont="1" applyBorder="1" applyAlignment="1">
      <alignment vertical="center"/>
    </xf>
    <xf numFmtId="0" fontId="17" fillId="0" borderId="15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7" fillId="0" borderId="10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16" xfId="54" applyFont="1" applyFill="1" applyBorder="1" applyAlignment="1">
      <alignment horizontal="left" vertical="center"/>
    </xf>
    <xf numFmtId="0" fontId="17" fillId="0" borderId="17" xfId="54" applyFont="1" applyBorder="1" applyAlignment="1">
      <alignment horizontal="center" vertical="center"/>
    </xf>
    <xf numFmtId="0" fontId="17" fillId="0" borderId="18" xfId="54" applyFont="1" applyBorder="1" applyAlignment="1">
      <alignment horizontal="center" vertical="center"/>
    </xf>
    <xf numFmtId="0" fontId="17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17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7" fillId="0" borderId="11" xfId="54" applyFont="1" applyBorder="1" applyAlignment="1">
      <alignment horizontal="center" vertical="center"/>
    </xf>
    <xf numFmtId="0" fontId="17" fillId="0" borderId="30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7" fillId="0" borderId="3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7" fillId="0" borderId="33" xfId="54" applyFont="1" applyFill="1" applyBorder="1" applyAlignment="1">
      <alignment horizontal="left" vertical="center"/>
    </xf>
    <xf numFmtId="0" fontId="17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3" xfId="54" applyFont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7" fillId="0" borderId="45" xfId="54" applyFont="1" applyBorder="1" applyAlignment="1">
      <alignment horizontal="left" vertical="center"/>
    </xf>
    <xf numFmtId="0" fontId="17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7" fillId="0" borderId="39" xfId="54" applyFont="1" applyBorder="1" applyAlignment="1">
      <alignment vertical="center"/>
    </xf>
    <xf numFmtId="0" fontId="21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1" fillId="0" borderId="40" xfId="54" applyFont="1" applyBorder="1" applyAlignment="1">
      <alignment vertical="center"/>
    </xf>
    <xf numFmtId="0" fontId="17" fillId="0" borderId="40" xfId="54" applyFont="1" applyBorder="1" applyAlignment="1">
      <alignment vertical="center"/>
    </xf>
    <xf numFmtId="0" fontId="17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center" vertical="center"/>
    </xf>
    <xf numFmtId="0" fontId="17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7" fillId="0" borderId="26" xfId="54" applyFont="1" applyBorder="1" applyAlignment="1">
      <alignment horizontal="left" vertical="center" wrapText="1"/>
    </xf>
    <xf numFmtId="0" fontId="17" fillId="0" borderId="27" xfId="54" applyFont="1" applyBorder="1" applyAlignment="1">
      <alignment horizontal="left" vertical="center" wrapText="1"/>
    </xf>
    <xf numFmtId="0" fontId="17" fillId="0" borderId="39" xfId="54" applyFont="1" applyBorder="1" applyAlignment="1">
      <alignment horizontal="left" vertical="center"/>
    </xf>
    <xf numFmtId="0" fontId="17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Fill="1" applyBorder="1" applyAlignment="1">
      <alignment horizontal="center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1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17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3" xfId="54" applyFont="1" applyBorder="1" applyAlignment="1">
      <alignment horizontal="left" vertical="center" wrapText="1"/>
    </xf>
    <xf numFmtId="0" fontId="17" fillId="0" borderId="44" xfId="54" applyFont="1" applyBorder="1" applyAlignment="1">
      <alignment horizontal="left" vertical="center"/>
    </xf>
    <xf numFmtId="0" fontId="33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4" fillId="0" borderId="54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5" fillId="0" borderId="56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2" xfId="0" applyFont="1" applyFill="1" applyBorder="1"/>
    <xf numFmtId="0" fontId="0" fillId="0" borderId="56" xfId="0" applyBorder="1"/>
    <xf numFmtId="0" fontId="0" fillId="0" borderId="2" xfId="0" applyBorder="1"/>
    <xf numFmtId="0" fontId="0" fillId="3" borderId="2" xfId="0" applyFill="1" applyBorder="1"/>
    <xf numFmtId="0" fontId="0" fillId="0" borderId="57" xfId="0" applyBorder="1"/>
    <xf numFmtId="0" fontId="0" fillId="0" borderId="58" xfId="0" applyBorder="1"/>
    <xf numFmtId="0" fontId="0" fillId="3" borderId="58" xfId="0" applyFill="1" applyBorder="1"/>
    <xf numFmtId="0" fontId="0" fillId="4" borderId="0" xfId="0" applyFill="1"/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6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5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5781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5781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266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916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2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2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70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8016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971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204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204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8016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97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513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0032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2122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2122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6" customWidth="1"/>
    <col min="2" max="2" width="96.3333333333333" style="357" customWidth="1"/>
    <col min="3" max="3" width="10.1666666666667" customWidth="1"/>
  </cols>
  <sheetData>
    <row r="1" customFormat="1" ht="21" customHeight="1" spans="1:2">
      <c r="A1" s="358"/>
      <c r="B1" s="359" t="s">
        <v>0</v>
      </c>
    </row>
    <row r="2" customFormat="1" spans="1:2">
      <c r="A2" s="360">
        <v>1</v>
      </c>
      <c r="B2" s="361" t="s">
        <v>1</v>
      </c>
    </row>
    <row r="3" customFormat="1" spans="1:2">
      <c r="A3" s="360">
        <v>2</v>
      </c>
      <c r="B3" s="361" t="s">
        <v>2</v>
      </c>
    </row>
    <row r="4" customFormat="1" spans="1:2">
      <c r="A4" s="360">
        <v>3</v>
      </c>
      <c r="B4" s="361" t="s">
        <v>3</v>
      </c>
    </row>
    <row r="5" customFormat="1" spans="1:2">
      <c r="A5" s="360">
        <v>4</v>
      </c>
      <c r="B5" s="361" t="s">
        <v>4</v>
      </c>
    </row>
    <row r="6" customFormat="1" spans="1:2">
      <c r="A6" s="360">
        <v>5</v>
      </c>
      <c r="B6" s="361" t="s">
        <v>5</v>
      </c>
    </row>
    <row r="7" customFormat="1" spans="1:2">
      <c r="A7" s="360">
        <v>6</v>
      </c>
      <c r="B7" s="361" t="s">
        <v>6</v>
      </c>
    </row>
    <row r="8" s="355" customFormat="1" ht="35" customHeight="1" spans="1:2">
      <c r="A8" s="362">
        <v>7</v>
      </c>
      <c r="B8" s="363" t="s">
        <v>7</v>
      </c>
    </row>
    <row r="9" customFormat="1" ht="19" customHeight="1" spans="1:2">
      <c r="A9" s="358"/>
      <c r="B9" s="364" t="s">
        <v>8</v>
      </c>
    </row>
    <row r="10" customFormat="1" ht="30" customHeight="1" spans="1:2">
      <c r="A10" s="360">
        <v>1</v>
      </c>
      <c r="B10" s="365" t="s">
        <v>9</v>
      </c>
    </row>
    <row r="11" customFormat="1" spans="1:2">
      <c r="A11" s="360">
        <v>2</v>
      </c>
      <c r="B11" s="363" t="s">
        <v>10</v>
      </c>
    </row>
    <row r="12" customFormat="1" spans="1:2">
      <c r="A12" s="360"/>
      <c r="B12" s="361"/>
    </row>
    <row r="13" customFormat="1" ht="20.4" spans="1:2">
      <c r="A13" s="358"/>
      <c r="B13" s="364" t="s">
        <v>11</v>
      </c>
    </row>
    <row r="14" customFormat="1" ht="31.2" spans="1:2">
      <c r="A14" s="360">
        <v>1</v>
      </c>
      <c r="B14" s="365" t="s">
        <v>12</v>
      </c>
    </row>
    <row r="15" customFormat="1" spans="1:2">
      <c r="A15" s="360">
        <v>2</v>
      </c>
      <c r="B15" s="361" t="s">
        <v>13</v>
      </c>
    </row>
    <row r="16" customFormat="1" spans="1:2">
      <c r="A16" s="360">
        <v>3</v>
      </c>
      <c r="B16" s="361" t="s">
        <v>14</v>
      </c>
    </row>
    <row r="17" customFormat="1" spans="1:2">
      <c r="A17" s="360"/>
      <c r="B17" s="361"/>
    </row>
    <row r="18" customFormat="1" ht="20.4" spans="1:2">
      <c r="A18" s="358"/>
      <c r="B18" s="364" t="s">
        <v>15</v>
      </c>
    </row>
    <row r="19" customFormat="1" ht="31.2" spans="1:2">
      <c r="A19" s="360">
        <v>1</v>
      </c>
      <c r="B19" s="365" t="s">
        <v>16</v>
      </c>
    </row>
    <row r="20" customFormat="1" spans="1:2">
      <c r="A20" s="360">
        <v>2</v>
      </c>
      <c r="B20" s="361" t="s">
        <v>17</v>
      </c>
    </row>
    <row r="21" customFormat="1" ht="31.2" spans="1:2">
      <c r="A21" s="360">
        <v>3</v>
      </c>
      <c r="B21" s="361" t="s">
        <v>18</v>
      </c>
    </row>
    <row r="22" customFormat="1" spans="1:2">
      <c r="A22" s="360"/>
      <c r="B22" s="361"/>
    </row>
    <row r="24" customFormat="1" spans="1:2">
      <c r="A24" s="366"/>
      <c r="B24" s="36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D4" sqref="D4:D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288</v>
      </c>
      <c r="H2" s="6"/>
      <c r="I2" s="6" t="s">
        <v>289</v>
      </c>
      <c r="J2" s="6"/>
      <c r="K2" s="8" t="s">
        <v>290</v>
      </c>
      <c r="L2" s="57" t="s">
        <v>291</v>
      </c>
      <c r="M2" s="24" t="s">
        <v>292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293</v>
      </c>
      <c r="H3" s="6" t="s">
        <v>294</v>
      </c>
      <c r="I3" s="6" t="s">
        <v>293</v>
      </c>
      <c r="J3" s="6" t="s">
        <v>294</v>
      </c>
      <c r="K3" s="10"/>
      <c r="L3" s="58"/>
      <c r="M3" s="25"/>
    </row>
    <row r="4" s="54" customFormat="1" ht="18" customHeight="1" spans="1:13">
      <c r="A4" s="11">
        <v>1</v>
      </c>
      <c r="B4" s="11" t="s">
        <v>295</v>
      </c>
      <c r="C4" s="29" t="s">
        <v>296</v>
      </c>
      <c r="D4" s="30" t="s">
        <v>279</v>
      </c>
      <c r="E4" s="30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4" customFormat="1" ht="18" customHeight="1" spans="1:13">
      <c r="A5" s="11">
        <v>2</v>
      </c>
      <c r="B5" s="11" t="s">
        <v>295</v>
      </c>
      <c r="C5" s="29" t="s">
        <v>297</v>
      </c>
      <c r="D5" s="30" t="s">
        <v>279</v>
      </c>
      <c r="E5" s="30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4" customFormat="1" ht="18" customHeight="1" spans="1:13">
      <c r="A6" s="11">
        <v>3</v>
      </c>
      <c r="B6" s="11" t="s">
        <v>295</v>
      </c>
      <c r="C6" s="29" t="s">
        <v>298</v>
      </c>
      <c r="D6" s="30" t="s">
        <v>279</v>
      </c>
      <c r="E6" s="30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4" customFormat="1" ht="18" customHeight="1" spans="1:13">
      <c r="A7" s="11">
        <v>4</v>
      </c>
      <c r="B7" s="11" t="s">
        <v>295</v>
      </c>
      <c r="C7" s="29" t="s">
        <v>299</v>
      </c>
      <c r="D7" s="30" t="s">
        <v>279</v>
      </c>
      <c r="E7" s="30" t="s">
        <v>104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/>
    </row>
    <row r="8" s="54" customFormat="1" ht="18" customHeight="1" spans="1:13">
      <c r="A8" s="11"/>
      <c r="B8" s="11"/>
      <c r="C8" s="29"/>
      <c r="D8" s="30"/>
      <c r="E8" s="12"/>
      <c r="F8" s="13"/>
      <c r="G8" s="14"/>
      <c r="H8" s="14"/>
      <c r="I8" s="15"/>
      <c r="J8" s="15"/>
      <c r="K8" s="14"/>
      <c r="L8" s="11"/>
      <c r="M8" s="11"/>
    </row>
    <row r="9" s="55" customFormat="1" ht="14.25" customHeight="1" spans="1:1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="1" customFormat="1" ht="14.25" customHeight="1" spans="1:1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="4" customFormat="1" ht="29.25" customHeight="1" spans="1:13">
      <c r="A11" s="18" t="s">
        <v>284</v>
      </c>
      <c r="B11" s="19"/>
      <c r="C11" s="19"/>
      <c r="D11" s="19"/>
      <c r="E11" s="20"/>
      <c r="F11" s="21"/>
      <c r="G11" s="32"/>
      <c r="H11" s="18" t="s">
        <v>285</v>
      </c>
      <c r="I11" s="19"/>
      <c r="J11" s="19"/>
      <c r="K11" s="20"/>
      <c r="L11" s="59"/>
      <c r="M11" s="27"/>
    </row>
    <row r="12" s="1" customFormat="1" ht="105" customHeight="1" spans="1:13">
      <c r="A12" s="56" t="s">
        <v>300</v>
      </c>
      <c r="B12" s="5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D4" sqref="D4:D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43" t="s">
        <v>303</v>
      </c>
      <c r="H2" s="44"/>
      <c r="I2" s="50"/>
      <c r="J2" s="43" t="s">
        <v>304</v>
      </c>
      <c r="K2" s="44"/>
      <c r="L2" s="50"/>
      <c r="M2" s="43" t="s">
        <v>305</v>
      </c>
      <c r="N2" s="44"/>
      <c r="O2" s="50"/>
      <c r="P2" s="43" t="s">
        <v>306</v>
      </c>
      <c r="Q2" s="44"/>
      <c r="R2" s="50"/>
      <c r="S2" s="44" t="s">
        <v>307</v>
      </c>
      <c r="T2" s="44"/>
      <c r="U2" s="50"/>
      <c r="V2" s="35" t="s">
        <v>308</v>
      </c>
      <c r="W2" s="35" t="s">
        <v>276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309</v>
      </c>
      <c r="H3" s="6" t="s">
        <v>52</v>
      </c>
      <c r="I3" s="6" t="s">
        <v>267</v>
      </c>
      <c r="J3" s="6" t="s">
        <v>309</v>
      </c>
      <c r="K3" s="6" t="s">
        <v>52</v>
      </c>
      <c r="L3" s="6" t="s">
        <v>267</v>
      </c>
      <c r="M3" s="6" t="s">
        <v>309</v>
      </c>
      <c r="N3" s="6" t="s">
        <v>52</v>
      </c>
      <c r="O3" s="6" t="s">
        <v>267</v>
      </c>
      <c r="P3" s="6" t="s">
        <v>309</v>
      </c>
      <c r="Q3" s="6" t="s">
        <v>52</v>
      </c>
      <c r="R3" s="6" t="s">
        <v>267</v>
      </c>
      <c r="S3" s="6" t="s">
        <v>309</v>
      </c>
      <c r="T3" s="6" t="s">
        <v>52</v>
      </c>
      <c r="U3" s="6" t="s">
        <v>267</v>
      </c>
      <c r="V3" s="52"/>
      <c r="W3" s="52"/>
    </row>
    <row r="4" s="1" customFormat="1" ht="18" customHeight="1" spans="1:23">
      <c r="A4" s="17"/>
      <c r="B4" s="11" t="s">
        <v>295</v>
      </c>
      <c r="C4" s="29" t="s">
        <v>296</v>
      </c>
      <c r="D4" s="30" t="s">
        <v>279</v>
      </c>
      <c r="E4" s="30" t="s">
        <v>101</v>
      </c>
      <c r="F4" s="13" t="s">
        <v>47</v>
      </c>
      <c r="G4" s="30" t="s">
        <v>310</v>
      </c>
      <c r="H4" s="46" t="s">
        <v>311</v>
      </c>
      <c r="I4" s="12" t="s">
        <v>295</v>
      </c>
      <c r="J4" s="51" t="s">
        <v>312</v>
      </c>
      <c r="K4" s="40" t="s">
        <v>313</v>
      </c>
      <c r="L4" s="40" t="s">
        <v>314</v>
      </c>
      <c r="M4" s="51" t="s">
        <v>315</v>
      </c>
      <c r="N4" s="40" t="s">
        <v>316</v>
      </c>
      <c r="O4" s="40" t="s">
        <v>317</v>
      </c>
      <c r="P4" s="40"/>
      <c r="Q4" s="40"/>
      <c r="R4" s="40"/>
      <c r="S4" s="40"/>
      <c r="T4" s="40"/>
      <c r="U4" s="40"/>
      <c r="V4" s="40" t="s">
        <v>79</v>
      </c>
      <c r="W4" s="40"/>
    </row>
    <row r="5" s="1" customFormat="1" ht="18" customHeight="1" spans="1:23">
      <c r="A5" s="17"/>
      <c r="B5" s="11" t="s">
        <v>295</v>
      </c>
      <c r="C5" s="29" t="s">
        <v>298</v>
      </c>
      <c r="D5" s="30" t="s">
        <v>279</v>
      </c>
      <c r="E5" s="30" t="s">
        <v>102</v>
      </c>
      <c r="F5" s="13" t="s">
        <v>47</v>
      </c>
      <c r="G5" s="29"/>
      <c r="H5" s="30"/>
      <c r="I5" s="12"/>
      <c r="J5" s="13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="1" customFormat="1" ht="14.25" customHeight="1" spans="1:23">
      <c r="A6" s="17"/>
      <c r="B6" s="11" t="s">
        <v>295</v>
      </c>
      <c r="C6" s="29" t="s">
        <v>318</v>
      </c>
      <c r="D6" s="30" t="s">
        <v>279</v>
      </c>
      <c r="E6" s="30" t="s">
        <v>103</v>
      </c>
      <c r="F6" s="13" t="s">
        <v>47</v>
      </c>
      <c r="G6" s="30" t="s">
        <v>310</v>
      </c>
      <c r="H6" s="46" t="s">
        <v>311</v>
      </c>
      <c r="I6" s="12" t="s">
        <v>295</v>
      </c>
      <c r="J6" s="51" t="s">
        <v>312</v>
      </c>
      <c r="K6" s="40" t="s">
        <v>313</v>
      </c>
      <c r="L6" s="40" t="s">
        <v>314</v>
      </c>
      <c r="M6" s="51" t="s">
        <v>315</v>
      </c>
      <c r="N6" s="40" t="s">
        <v>316</v>
      </c>
      <c r="O6" s="40" t="s">
        <v>317</v>
      </c>
      <c r="P6" s="17"/>
      <c r="Q6" s="17"/>
      <c r="R6" s="17"/>
      <c r="S6" s="17"/>
      <c r="T6" s="17"/>
      <c r="U6" s="17"/>
      <c r="V6" s="40" t="s">
        <v>79</v>
      </c>
      <c r="W6" s="17"/>
    </row>
    <row r="7" s="1" customFormat="1" ht="14.25" customHeight="1" spans="1:23">
      <c r="A7" s="47"/>
      <c r="B7" s="11" t="s">
        <v>295</v>
      </c>
      <c r="C7" s="29" t="s">
        <v>299</v>
      </c>
      <c r="D7" s="30" t="s">
        <v>279</v>
      </c>
      <c r="E7" s="30" t="s">
        <v>104</v>
      </c>
      <c r="F7" s="13" t="s">
        <v>47</v>
      </c>
      <c r="G7" s="30" t="s">
        <v>310</v>
      </c>
      <c r="H7" s="46" t="s">
        <v>311</v>
      </c>
      <c r="I7" s="12" t="s">
        <v>295</v>
      </c>
      <c r="J7" s="51" t="s">
        <v>312</v>
      </c>
      <c r="K7" s="40" t="s">
        <v>313</v>
      </c>
      <c r="L7" s="40" t="s">
        <v>314</v>
      </c>
      <c r="M7" s="51" t="s">
        <v>315</v>
      </c>
      <c r="N7" s="40" t="s">
        <v>316</v>
      </c>
      <c r="O7" s="40" t="s">
        <v>317</v>
      </c>
      <c r="P7" s="48"/>
      <c r="Q7" s="48"/>
      <c r="R7" s="48"/>
      <c r="S7" s="48"/>
      <c r="T7" s="48"/>
      <c r="U7" s="53"/>
      <c r="V7" s="40"/>
      <c r="W7" s="53"/>
    </row>
    <row r="8" s="1" customFormat="1" ht="14.25" customHeight="1" spans="1:23">
      <c r="A8" s="47"/>
      <c r="B8" s="48"/>
      <c r="C8" s="48"/>
      <c r="D8" s="48"/>
      <c r="E8" s="49"/>
      <c r="F8" s="47"/>
      <c r="G8" s="13"/>
      <c r="H8" s="48"/>
      <c r="I8" s="48"/>
      <c r="J8" s="47"/>
      <c r="K8" s="48"/>
      <c r="L8" s="48"/>
      <c r="M8" s="48"/>
      <c r="N8" s="48"/>
      <c r="O8" s="48"/>
      <c r="P8" s="48"/>
      <c r="Q8" s="48"/>
      <c r="R8" s="48"/>
      <c r="S8" s="48"/>
      <c r="T8" s="48"/>
      <c r="U8" s="53"/>
      <c r="V8" s="40"/>
      <c r="W8" s="53"/>
    </row>
    <row r="9" s="4" customFormat="1" ht="29.25" customHeight="1" spans="1:23">
      <c r="A9" s="18" t="s">
        <v>284</v>
      </c>
      <c r="B9" s="19"/>
      <c r="C9" s="19"/>
      <c r="D9" s="19"/>
      <c r="E9" s="20"/>
      <c r="F9" s="21"/>
      <c r="G9" s="32"/>
      <c r="H9" s="39"/>
      <c r="I9" s="39"/>
      <c r="J9" s="18" t="s">
        <v>285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  <c r="V9" s="19"/>
      <c r="W9" s="27"/>
    </row>
    <row r="10" s="1" customFormat="1" ht="72.95" customHeight="1" spans="1:23">
      <c r="A10" s="22" t="s">
        <v>319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C3" sqref="C3:C6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11.6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4" t="s">
        <v>321</v>
      </c>
      <c r="B2" s="35" t="s">
        <v>263</v>
      </c>
      <c r="C2" s="35" t="s">
        <v>264</v>
      </c>
      <c r="D2" s="35" t="s">
        <v>265</v>
      </c>
      <c r="E2" s="34" t="s">
        <v>266</v>
      </c>
      <c r="F2" s="35" t="s">
        <v>267</v>
      </c>
      <c r="G2" s="34" t="s">
        <v>322</v>
      </c>
      <c r="H2" s="34" t="s">
        <v>323</v>
      </c>
      <c r="I2" s="34" t="s">
        <v>324</v>
      </c>
      <c r="J2" s="34" t="s">
        <v>323</v>
      </c>
      <c r="K2" s="34" t="s">
        <v>325</v>
      </c>
      <c r="L2" s="34" t="s">
        <v>323</v>
      </c>
      <c r="M2" s="35" t="s">
        <v>308</v>
      </c>
      <c r="N2" s="35" t="s">
        <v>276</v>
      </c>
    </row>
    <row r="3" s="1" customFormat="1" ht="14.25" customHeight="1" spans="1:15">
      <c r="A3" s="36">
        <v>45493</v>
      </c>
      <c r="B3" s="29" t="s">
        <v>296</v>
      </c>
      <c r="C3" s="30" t="s">
        <v>279</v>
      </c>
      <c r="D3" s="30" t="s">
        <v>101</v>
      </c>
      <c r="E3" s="13" t="s">
        <v>47</v>
      </c>
      <c r="F3" s="11" t="s">
        <v>295</v>
      </c>
      <c r="G3" s="37">
        <v>0.333333333333333</v>
      </c>
      <c r="H3" s="38" t="s">
        <v>326</v>
      </c>
      <c r="I3" s="37">
        <v>0.583333333333333</v>
      </c>
      <c r="J3" s="38" t="s">
        <v>326</v>
      </c>
      <c r="K3" s="17"/>
      <c r="L3" s="40"/>
      <c r="M3" s="40"/>
      <c r="N3" s="40" t="s">
        <v>327</v>
      </c>
      <c r="O3" s="40"/>
    </row>
    <row r="4" s="1" customFormat="1" ht="14.25" customHeight="1" spans="1:15">
      <c r="A4" s="36">
        <v>45493</v>
      </c>
      <c r="B4" s="29" t="s">
        <v>278</v>
      </c>
      <c r="C4" s="30" t="s">
        <v>279</v>
      </c>
      <c r="D4" s="30" t="s">
        <v>102</v>
      </c>
      <c r="E4" s="13" t="s">
        <v>47</v>
      </c>
      <c r="F4" s="11" t="s">
        <v>295</v>
      </c>
      <c r="G4" s="37">
        <v>0.375</v>
      </c>
      <c r="H4" s="38" t="s">
        <v>326</v>
      </c>
      <c r="I4" s="37">
        <v>0.604166666666667</v>
      </c>
      <c r="J4" s="38" t="s">
        <v>326</v>
      </c>
      <c r="K4" s="17"/>
      <c r="L4" s="34"/>
      <c r="M4" s="34"/>
      <c r="N4" s="35" t="s">
        <v>328</v>
      </c>
      <c r="O4" s="35"/>
    </row>
    <row r="5" s="1" customFormat="1" ht="14.25" customHeight="1" spans="1:15">
      <c r="A5" s="36">
        <v>45493</v>
      </c>
      <c r="B5" s="29" t="s">
        <v>282</v>
      </c>
      <c r="C5" s="30" t="s">
        <v>279</v>
      </c>
      <c r="D5" s="30" t="s">
        <v>103</v>
      </c>
      <c r="E5" s="13" t="s">
        <v>47</v>
      </c>
      <c r="F5" s="11" t="s">
        <v>295</v>
      </c>
      <c r="G5" s="37">
        <v>0.395833333333333</v>
      </c>
      <c r="H5" s="38" t="s">
        <v>326</v>
      </c>
      <c r="I5" s="37">
        <v>0.625</v>
      </c>
      <c r="J5" s="38" t="s">
        <v>326</v>
      </c>
      <c r="K5" s="17"/>
      <c r="L5" s="40"/>
      <c r="M5" s="40"/>
      <c r="N5" s="40" t="s">
        <v>329</v>
      </c>
      <c r="O5" s="40"/>
    </row>
    <row r="6" s="1" customFormat="1" ht="14.25" customHeight="1" spans="1:15">
      <c r="A6" s="36">
        <v>45493</v>
      </c>
      <c r="B6" s="29" t="s">
        <v>299</v>
      </c>
      <c r="C6" s="30" t="s">
        <v>279</v>
      </c>
      <c r="D6" s="30" t="s">
        <v>104</v>
      </c>
      <c r="E6" s="13" t="s">
        <v>47</v>
      </c>
      <c r="F6" s="11" t="s">
        <v>295</v>
      </c>
      <c r="G6" s="37">
        <v>0.416666666666667</v>
      </c>
      <c r="H6" s="38" t="s">
        <v>326</v>
      </c>
      <c r="I6" s="37">
        <v>0.645833333333334</v>
      </c>
      <c r="J6" s="41" t="s">
        <v>326</v>
      </c>
      <c r="L6" s="42"/>
      <c r="M6" s="17"/>
      <c r="N6" s="40" t="s">
        <v>329</v>
      </c>
      <c r="O6" s="17"/>
    </row>
    <row r="7" s="4" customFormat="1" ht="29.25" customHeight="1" spans="1:14">
      <c r="A7" s="18" t="s">
        <v>284</v>
      </c>
      <c r="B7" s="19"/>
      <c r="C7" s="19"/>
      <c r="D7" s="20"/>
      <c r="E7" s="21"/>
      <c r="F7" s="39"/>
      <c r="G7" s="32"/>
      <c r="H7" s="39"/>
      <c r="I7" s="18" t="s">
        <v>285</v>
      </c>
      <c r="J7" s="19"/>
      <c r="K7" s="19"/>
      <c r="L7" s="19"/>
      <c r="M7" s="19"/>
      <c r="N7" s="27"/>
    </row>
    <row r="8" s="1" customFormat="1" ht="72.95" customHeight="1" spans="1:14">
      <c r="A8" s="22" t="s">
        <v>330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F12" sqref="F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332</v>
      </c>
      <c r="H2" s="6" t="s">
        <v>333</v>
      </c>
      <c r="I2" s="6" t="s">
        <v>334</v>
      </c>
      <c r="J2" s="6" t="s">
        <v>335</v>
      </c>
      <c r="K2" s="7" t="s">
        <v>308</v>
      </c>
      <c r="L2" s="7" t="s">
        <v>276</v>
      </c>
    </row>
    <row r="3" s="2" customFormat="1" ht="15.95" customHeight="1" spans="1:12">
      <c r="A3" s="28" t="s">
        <v>336</v>
      </c>
      <c r="B3" s="11" t="s">
        <v>295</v>
      </c>
      <c r="C3" s="29" t="s">
        <v>296</v>
      </c>
      <c r="D3" s="30" t="s">
        <v>279</v>
      </c>
      <c r="E3" s="30" t="s">
        <v>101</v>
      </c>
      <c r="F3" s="13" t="s">
        <v>47</v>
      </c>
      <c r="G3" s="31" t="s">
        <v>337</v>
      </c>
      <c r="H3" s="31" t="s">
        <v>338</v>
      </c>
      <c r="I3" s="31" t="s">
        <v>339</v>
      </c>
      <c r="J3" s="33" t="s">
        <v>340</v>
      </c>
      <c r="K3" s="33" t="s">
        <v>328</v>
      </c>
      <c r="L3" s="33"/>
    </row>
    <row r="4" s="2" customFormat="1" ht="15.95" customHeight="1" spans="1:12">
      <c r="A4" s="28" t="s">
        <v>341</v>
      </c>
      <c r="B4" s="11" t="s">
        <v>295</v>
      </c>
      <c r="C4" s="29" t="s">
        <v>298</v>
      </c>
      <c r="D4" s="30" t="s">
        <v>279</v>
      </c>
      <c r="E4" s="30" t="s">
        <v>102</v>
      </c>
      <c r="F4" s="13" t="s">
        <v>47</v>
      </c>
      <c r="G4" s="31" t="s">
        <v>337</v>
      </c>
      <c r="H4" s="31" t="s">
        <v>338</v>
      </c>
      <c r="I4" s="31" t="s">
        <v>339</v>
      </c>
      <c r="J4" s="33" t="s">
        <v>340</v>
      </c>
      <c r="K4" s="33" t="s">
        <v>328</v>
      </c>
      <c r="L4" s="33"/>
    </row>
    <row r="5" s="2" customFormat="1" ht="15.95" customHeight="1" spans="1:12">
      <c r="A5" s="28" t="s">
        <v>336</v>
      </c>
      <c r="B5" s="11" t="s">
        <v>295</v>
      </c>
      <c r="C5" s="29" t="s">
        <v>318</v>
      </c>
      <c r="D5" s="30" t="s">
        <v>279</v>
      </c>
      <c r="E5" s="30" t="s">
        <v>103</v>
      </c>
      <c r="F5" s="13" t="s">
        <v>47</v>
      </c>
      <c r="G5" s="31" t="s">
        <v>337</v>
      </c>
      <c r="H5" s="31" t="s">
        <v>338</v>
      </c>
      <c r="I5" s="31" t="s">
        <v>339</v>
      </c>
      <c r="J5" s="33" t="s">
        <v>340</v>
      </c>
      <c r="K5" s="33" t="s">
        <v>328</v>
      </c>
      <c r="L5" s="33"/>
    </row>
    <row r="6" s="2" customFormat="1" ht="15.95" customHeight="1" spans="1:12">
      <c r="A6" s="28" t="s">
        <v>342</v>
      </c>
      <c r="B6" s="11" t="s">
        <v>295</v>
      </c>
      <c r="C6" s="29" t="s">
        <v>299</v>
      </c>
      <c r="D6" s="30" t="s">
        <v>279</v>
      </c>
      <c r="E6" s="30" t="s">
        <v>104</v>
      </c>
      <c r="F6" s="13" t="s">
        <v>47</v>
      </c>
      <c r="G6" s="31" t="s">
        <v>337</v>
      </c>
      <c r="H6" s="31" t="s">
        <v>338</v>
      </c>
      <c r="I6" s="31" t="s">
        <v>339</v>
      </c>
      <c r="J6" s="33" t="s">
        <v>340</v>
      </c>
      <c r="K6" s="33" t="s">
        <v>328</v>
      </c>
      <c r="L6" s="28"/>
    </row>
    <row r="7" s="2" customFormat="1" ht="15.95" customHeight="1" spans="1:12">
      <c r="A7" s="28"/>
      <c r="B7" s="11"/>
      <c r="C7" s="29"/>
      <c r="D7" s="30"/>
      <c r="E7" s="12"/>
      <c r="F7" s="13"/>
      <c r="G7" s="31"/>
      <c r="H7" s="31"/>
      <c r="I7" s="31"/>
      <c r="J7" s="33"/>
      <c r="K7" s="33"/>
      <c r="L7" s="28"/>
    </row>
    <row r="8" s="2" customFormat="1" ht="15.95" customHeight="1" spans="1:12">
      <c r="A8" s="28"/>
      <c r="B8" s="11"/>
      <c r="C8" s="29"/>
      <c r="D8" s="30"/>
      <c r="E8" s="12"/>
      <c r="F8" s="13"/>
      <c r="G8" s="31"/>
      <c r="H8" s="31"/>
      <c r="I8" s="31"/>
      <c r="J8" s="33"/>
      <c r="K8" s="33"/>
      <c r="L8" s="28"/>
    </row>
    <row r="9" s="2" customFormat="1" ht="15.95" customHeight="1" spans="1:12">
      <c r="A9" s="28"/>
      <c r="B9" s="11"/>
      <c r="C9" s="29"/>
      <c r="D9" s="30"/>
      <c r="E9" s="12"/>
      <c r="F9" s="13"/>
      <c r="G9" s="31"/>
      <c r="H9" s="31"/>
      <c r="I9" s="31"/>
      <c r="J9" s="33"/>
      <c r="K9" s="33"/>
      <c r="L9" s="28"/>
    </row>
    <row r="10" s="4" customFormat="1" ht="29.25" customHeight="1" spans="1:12">
      <c r="A10" s="18" t="s">
        <v>284</v>
      </c>
      <c r="B10" s="19"/>
      <c r="C10" s="19"/>
      <c r="D10" s="19"/>
      <c r="E10" s="20"/>
      <c r="F10" s="21"/>
      <c r="G10" s="32"/>
      <c r="H10" s="18" t="s">
        <v>285</v>
      </c>
      <c r="I10" s="19"/>
      <c r="J10" s="19"/>
      <c r="K10" s="19"/>
      <c r="L10" s="27"/>
    </row>
    <row r="11" s="1" customFormat="1" ht="72.95" customHeight="1" spans="1:12">
      <c r="A11" s="22" t="s">
        <v>343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topLeftCell="A2" workbookViewId="0">
      <selection activeCell="D6" sqref="D6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344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262</v>
      </c>
      <c r="B2" s="7" t="s">
        <v>267</v>
      </c>
      <c r="C2" s="7" t="s">
        <v>309</v>
      </c>
      <c r="D2" s="7" t="s">
        <v>265</v>
      </c>
      <c r="E2" s="7" t="s">
        <v>266</v>
      </c>
      <c r="F2" s="6" t="s">
        <v>345</v>
      </c>
      <c r="G2" s="6" t="s">
        <v>289</v>
      </c>
      <c r="H2" s="8" t="s">
        <v>290</v>
      </c>
      <c r="I2" s="24" t="s">
        <v>292</v>
      </c>
    </row>
    <row r="3" s="2" customFormat="1" ht="18" customHeight="1" spans="1:9">
      <c r="A3" s="6"/>
      <c r="B3" s="9"/>
      <c r="C3" s="9"/>
      <c r="D3" s="9"/>
      <c r="E3" s="9"/>
      <c r="F3" s="6" t="s">
        <v>346</v>
      </c>
      <c r="G3" s="6" t="s">
        <v>293</v>
      </c>
      <c r="H3" s="10"/>
      <c r="I3" s="25"/>
    </row>
    <row r="4" s="3" customFormat="1" ht="18" customHeight="1" spans="1:9">
      <c r="A4" s="11">
        <v>1</v>
      </c>
      <c r="B4" s="11" t="s">
        <v>347</v>
      </c>
      <c r="C4" s="12" t="s">
        <v>348</v>
      </c>
      <c r="D4" s="12" t="s">
        <v>103</v>
      </c>
      <c r="E4" s="13" t="s">
        <v>47</v>
      </c>
      <c r="F4" s="14">
        <v>-0.008</v>
      </c>
      <c r="G4" s="14">
        <v>-0.01</v>
      </c>
      <c r="H4" s="15">
        <f t="shared" ref="H4:H11" si="0">SUM(F4:G4)</f>
        <v>-0.018</v>
      </c>
      <c r="I4" s="11"/>
    </row>
    <row r="5" s="3" customFormat="1" ht="18" customHeight="1" spans="1:9">
      <c r="A5" s="11">
        <v>2</v>
      </c>
      <c r="B5" s="11" t="s">
        <v>347</v>
      </c>
      <c r="C5" s="12" t="s">
        <v>348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347</v>
      </c>
      <c r="C6" s="12" t="s">
        <v>348</v>
      </c>
      <c r="D6" s="12" t="s">
        <v>349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347</v>
      </c>
      <c r="C7" s="12" t="s">
        <v>348</v>
      </c>
      <c r="D7" s="12" t="s">
        <v>350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347</v>
      </c>
      <c r="C8" s="16" t="s">
        <v>351</v>
      </c>
      <c r="D8" s="12" t="s">
        <v>103</v>
      </c>
      <c r="E8" s="13" t="s">
        <v>47</v>
      </c>
      <c r="F8" s="14">
        <v>-0.008</v>
      </c>
      <c r="G8" s="14">
        <v>-0.01</v>
      </c>
      <c r="H8" s="15">
        <f t="shared" si="0"/>
        <v>-0.018</v>
      </c>
      <c r="I8" s="26"/>
    </row>
    <row r="9" s="3" customFormat="1" ht="18" customHeight="1" spans="1:9">
      <c r="A9" s="11">
        <v>6</v>
      </c>
      <c r="B9" s="11" t="s">
        <v>347</v>
      </c>
      <c r="C9" s="16" t="s">
        <v>351</v>
      </c>
      <c r="D9" s="12" t="s">
        <v>102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26"/>
    </row>
    <row r="10" s="1" customFormat="1" ht="18" customHeight="1" spans="1:9">
      <c r="A10" s="11">
        <v>7</v>
      </c>
      <c r="B10" s="11" t="s">
        <v>347</v>
      </c>
      <c r="C10" s="16" t="s">
        <v>351</v>
      </c>
      <c r="D10" s="12" t="s">
        <v>349</v>
      </c>
      <c r="E10" s="13" t="s">
        <v>47</v>
      </c>
      <c r="F10" s="14">
        <v>-0.007</v>
      </c>
      <c r="G10" s="14">
        <v>-0.008</v>
      </c>
      <c r="H10" s="15">
        <f t="shared" si="0"/>
        <v>-0.015</v>
      </c>
      <c r="I10" s="17"/>
    </row>
    <row r="11" s="1" customFormat="1" ht="18" customHeight="1" spans="1:9">
      <c r="A11" s="11">
        <v>8</v>
      </c>
      <c r="B11" s="11" t="s">
        <v>347</v>
      </c>
      <c r="C11" s="16" t="s">
        <v>351</v>
      </c>
      <c r="D11" s="12" t="s">
        <v>350</v>
      </c>
      <c r="E11" s="13" t="s">
        <v>47</v>
      </c>
      <c r="F11" s="14">
        <v>0.006</v>
      </c>
      <c r="G11" s="14">
        <v>-0.01</v>
      </c>
      <c r="H11" s="15">
        <f t="shared" si="0"/>
        <v>-0.004</v>
      </c>
      <c r="I11" s="17"/>
    </row>
    <row r="12" s="1" customFormat="1" ht="18" customHeight="1" spans="1:9">
      <c r="A12" s="17"/>
      <c r="B12" s="17"/>
      <c r="C12" s="17"/>
      <c r="D12" s="17"/>
      <c r="E12" s="17"/>
      <c r="F12" s="17"/>
      <c r="G12" s="17"/>
      <c r="H12" s="17"/>
      <c r="I12" s="17"/>
    </row>
    <row r="13" s="4" customFormat="1" ht="29.25" customHeight="1" spans="1:9">
      <c r="A13" s="18" t="s">
        <v>284</v>
      </c>
      <c r="B13" s="19"/>
      <c r="C13" s="19"/>
      <c r="D13" s="20"/>
      <c r="E13" s="21"/>
      <c r="F13" s="18" t="s">
        <v>285</v>
      </c>
      <c r="G13" s="19"/>
      <c r="H13" s="20"/>
      <c r="I13" s="27"/>
    </row>
    <row r="14" s="1" customFormat="1" ht="51.95" customHeight="1" spans="1:9">
      <c r="A14" s="22" t="s">
        <v>352</v>
      </c>
      <c r="B14" s="22"/>
      <c r="C14" s="23"/>
      <c r="D14" s="23"/>
      <c r="E14" s="23"/>
      <c r="F14" s="23"/>
      <c r="G14" s="23"/>
      <c r="H14" s="23"/>
      <c r="I14" s="23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4" t="s">
        <v>19</v>
      </c>
      <c r="C2" s="335"/>
      <c r="D2" s="335"/>
      <c r="E2" s="335"/>
      <c r="F2" s="335"/>
      <c r="G2" s="335"/>
      <c r="H2" s="335"/>
      <c r="I2" s="350"/>
    </row>
    <row r="3" ht="28" customHeight="1" spans="2:9">
      <c r="B3" s="336"/>
      <c r="C3" s="337"/>
      <c r="D3" s="338" t="s">
        <v>20</v>
      </c>
      <c r="E3" s="339"/>
      <c r="F3" s="340" t="s">
        <v>21</v>
      </c>
      <c r="G3" s="341"/>
      <c r="H3" s="338" t="s">
        <v>22</v>
      </c>
      <c r="I3" s="351"/>
    </row>
    <row r="4" ht="28" customHeight="1" spans="2:9">
      <c r="B4" s="336" t="s">
        <v>23</v>
      </c>
      <c r="C4" s="337" t="s">
        <v>24</v>
      </c>
      <c r="D4" s="337" t="s">
        <v>25</v>
      </c>
      <c r="E4" s="337" t="s">
        <v>26</v>
      </c>
      <c r="F4" s="342" t="s">
        <v>25</v>
      </c>
      <c r="G4" s="342" t="s">
        <v>26</v>
      </c>
      <c r="H4" s="337" t="s">
        <v>25</v>
      </c>
      <c r="I4" s="352" t="s">
        <v>26</v>
      </c>
    </row>
    <row r="5" ht="28" customHeight="1" spans="2:9">
      <c r="B5" s="343" t="s">
        <v>27</v>
      </c>
      <c r="C5" s="344">
        <v>13</v>
      </c>
      <c r="D5" s="344">
        <v>0</v>
      </c>
      <c r="E5" s="344">
        <v>1</v>
      </c>
      <c r="F5" s="345">
        <v>0</v>
      </c>
      <c r="G5" s="345">
        <v>1</v>
      </c>
      <c r="H5" s="344">
        <v>1</v>
      </c>
      <c r="I5" s="353">
        <v>2</v>
      </c>
    </row>
    <row r="6" ht="28" customHeight="1" spans="2:9">
      <c r="B6" s="343" t="s">
        <v>28</v>
      </c>
      <c r="C6" s="344">
        <v>20</v>
      </c>
      <c r="D6" s="344">
        <v>0</v>
      </c>
      <c r="E6" s="344">
        <v>1</v>
      </c>
      <c r="F6" s="345">
        <v>1</v>
      </c>
      <c r="G6" s="345">
        <v>2</v>
      </c>
      <c r="H6" s="344">
        <v>2</v>
      </c>
      <c r="I6" s="353">
        <v>3</v>
      </c>
    </row>
    <row r="7" ht="28" customHeight="1" spans="2:9">
      <c r="B7" s="343" t="s">
        <v>29</v>
      </c>
      <c r="C7" s="344">
        <v>32</v>
      </c>
      <c r="D7" s="344">
        <v>0</v>
      </c>
      <c r="E7" s="344">
        <v>1</v>
      </c>
      <c r="F7" s="345">
        <v>2</v>
      </c>
      <c r="G7" s="345">
        <v>3</v>
      </c>
      <c r="H7" s="344">
        <v>3</v>
      </c>
      <c r="I7" s="353">
        <v>4</v>
      </c>
    </row>
    <row r="8" ht="28" customHeight="1" spans="2:9">
      <c r="B8" s="343" t="s">
        <v>30</v>
      </c>
      <c r="C8" s="344">
        <v>50</v>
      </c>
      <c r="D8" s="344">
        <v>1</v>
      </c>
      <c r="E8" s="344">
        <v>2</v>
      </c>
      <c r="F8" s="345">
        <v>3</v>
      </c>
      <c r="G8" s="345">
        <v>4</v>
      </c>
      <c r="H8" s="344">
        <v>5</v>
      </c>
      <c r="I8" s="353">
        <v>6</v>
      </c>
    </row>
    <row r="9" ht="28" customHeight="1" spans="2:9">
      <c r="B9" s="343" t="s">
        <v>31</v>
      </c>
      <c r="C9" s="344">
        <v>80</v>
      </c>
      <c r="D9" s="344">
        <v>2</v>
      </c>
      <c r="E9" s="344">
        <v>3</v>
      </c>
      <c r="F9" s="345">
        <v>5</v>
      </c>
      <c r="G9" s="345">
        <v>6</v>
      </c>
      <c r="H9" s="344">
        <v>7</v>
      </c>
      <c r="I9" s="353">
        <v>8</v>
      </c>
    </row>
    <row r="10" ht="28" customHeight="1" spans="2:9">
      <c r="B10" s="343" t="s">
        <v>32</v>
      </c>
      <c r="C10" s="344">
        <v>125</v>
      </c>
      <c r="D10" s="344">
        <v>3</v>
      </c>
      <c r="E10" s="344">
        <v>4</v>
      </c>
      <c r="F10" s="345">
        <v>7</v>
      </c>
      <c r="G10" s="345">
        <v>8</v>
      </c>
      <c r="H10" s="344">
        <v>10</v>
      </c>
      <c r="I10" s="353">
        <v>11</v>
      </c>
    </row>
    <row r="11" ht="28" customHeight="1" spans="2:9">
      <c r="B11" s="343" t="s">
        <v>33</v>
      </c>
      <c r="C11" s="344">
        <v>200</v>
      </c>
      <c r="D11" s="344">
        <v>5</v>
      </c>
      <c r="E11" s="344">
        <v>6</v>
      </c>
      <c r="F11" s="345">
        <v>10</v>
      </c>
      <c r="G11" s="345">
        <v>11</v>
      </c>
      <c r="H11" s="344">
        <v>14</v>
      </c>
      <c r="I11" s="353">
        <v>15</v>
      </c>
    </row>
    <row r="12" ht="28" customHeight="1" spans="2:9">
      <c r="B12" s="346" t="s">
        <v>34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35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N8" sqref="N8"/>
    </sheetView>
  </sheetViews>
  <sheetFormatPr defaultColWidth="10.3333333333333" defaultRowHeight="16.5" customHeight="1"/>
  <cols>
    <col min="1" max="1" width="11.7" style="162" customWidth="1"/>
    <col min="2" max="9" width="10.3333333333333" style="162"/>
    <col min="10" max="10" width="8.83333333333333" style="162" customWidth="1"/>
    <col min="11" max="11" width="12" style="162" customWidth="1"/>
    <col min="12" max="16384" width="10.3333333333333" style="162"/>
  </cols>
  <sheetData>
    <row r="1" ht="21.15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6.35" spans="1:11">
      <c r="A2" s="164" t="s">
        <v>37</v>
      </c>
      <c r="B2" s="165" t="s">
        <v>38</v>
      </c>
      <c r="C2" s="165"/>
      <c r="D2" s="166" t="s">
        <v>39</v>
      </c>
      <c r="E2" s="166"/>
      <c r="F2" s="165" t="s">
        <v>40</v>
      </c>
      <c r="G2" s="165"/>
      <c r="H2" s="167" t="s">
        <v>41</v>
      </c>
      <c r="I2" s="241" t="s">
        <v>42</v>
      </c>
      <c r="J2" s="241"/>
      <c r="K2" s="242"/>
    </row>
    <row r="3" ht="15.6" spans="1:11">
      <c r="A3" s="168" t="s">
        <v>43</v>
      </c>
      <c r="B3" s="169"/>
      <c r="C3" s="170"/>
      <c r="D3" s="171" t="s">
        <v>44</v>
      </c>
      <c r="E3" s="172"/>
      <c r="F3" s="172"/>
      <c r="G3" s="173"/>
      <c r="H3" s="171" t="s">
        <v>45</v>
      </c>
      <c r="I3" s="172"/>
      <c r="J3" s="172"/>
      <c r="K3" s="173"/>
    </row>
    <row r="4" spans="1:11">
      <c r="A4" s="174" t="s">
        <v>46</v>
      </c>
      <c r="B4" s="175" t="s">
        <v>47</v>
      </c>
      <c r="C4" s="176"/>
      <c r="D4" s="174" t="s">
        <v>48</v>
      </c>
      <c r="E4" s="177"/>
      <c r="F4" s="178">
        <v>45505</v>
      </c>
      <c r="G4" s="179"/>
      <c r="H4" s="174" t="s">
        <v>49</v>
      </c>
      <c r="I4" s="177"/>
      <c r="J4" s="201" t="s">
        <v>50</v>
      </c>
      <c r="K4" s="243" t="s">
        <v>51</v>
      </c>
    </row>
    <row r="5" ht="15.6" spans="1:11">
      <c r="A5" s="180" t="s">
        <v>52</v>
      </c>
      <c r="B5" s="92" t="s">
        <v>53</v>
      </c>
      <c r="C5" s="92"/>
      <c r="D5" s="174" t="s">
        <v>54</v>
      </c>
      <c r="E5" s="177"/>
      <c r="F5" s="178">
        <v>45460</v>
      </c>
      <c r="G5" s="179"/>
      <c r="H5" s="174" t="s">
        <v>55</v>
      </c>
      <c r="I5" s="177"/>
      <c r="J5" s="201" t="s">
        <v>50</v>
      </c>
      <c r="K5" s="243" t="s">
        <v>51</v>
      </c>
    </row>
    <row r="6" ht="15.6" spans="1:11">
      <c r="A6" s="174" t="s">
        <v>56</v>
      </c>
      <c r="B6" s="265">
        <v>4</v>
      </c>
      <c r="C6" s="266">
        <v>5</v>
      </c>
      <c r="D6" s="180" t="s">
        <v>57</v>
      </c>
      <c r="E6" s="203"/>
      <c r="F6" s="178">
        <v>45498</v>
      </c>
      <c r="G6" s="179"/>
      <c r="H6" s="174" t="s">
        <v>58</v>
      </c>
      <c r="I6" s="177"/>
      <c r="J6" s="201" t="s">
        <v>50</v>
      </c>
      <c r="K6" s="243" t="s">
        <v>51</v>
      </c>
    </row>
    <row r="7" spans="1:11">
      <c r="A7" s="174" t="s">
        <v>59</v>
      </c>
      <c r="B7" s="184">
        <v>5025</v>
      </c>
      <c r="C7" s="185"/>
      <c r="D7" s="180" t="s">
        <v>60</v>
      </c>
      <c r="E7" s="202"/>
      <c r="F7" s="178">
        <v>45503</v>
      </c>
      <c r="G7" s="179"/>
      <c r="H7" s="174" t="s">
        <v>61</v>
      </c>
      <c r="I7" s="177"/>
      <c r="J7" s="201" t="s">
        <v>50</v>
      </c>
      <c r="K7" s="243" t="s">
        <v>51</v>
      </c>
    </row>
    <row r="8" ht="28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267">
        <v>45540</v>
      </c>
      <c r="G8" s="268"/>
      <c r="H8" s="190" t="s">
        <v>65</v>
      </c>
      <c r="I8" s="191"/>
      <c r="J8" s="213" t="s">
        <v>50</v>
      </c>
      <c r="K8" s="252" t="s">
        <v>51</v>
      </c>
    </row>
    <row r="9" spans="1:11">
      <c r="A9" s="269" t="s">
        <v>66</v>
      </c>
      <c r="B9" s="270"/>
      <c r="C9" s="270"/>
      <c r="D9" s="270"/>
      <c r="E9" s="270"/>
      <c r="F9" s="270"/>
      <c r="G9" s="270"/>
      <c r="H9" s="270"/>
      <c r="I9" s="270"/>
      <c r="J9" s="270"/>
      <c r="K9" s="316"/>
    </row>
    <row r="10" ht="16.35" spans="1:11">
      <c r="A10" s="271" t="s">
        <v>67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7"/>
    </row>
    <row r="11" ht="15.6" spans="1:11">
      <c r="A11" s="273" t="s">
        <v>68</v>
      </c>
      <c r="B11" s="274" t="s">
        <v>69</v>
      </c>
      <c r="C11" s="275" t="s">
        <v>70</v>
      </c>
      <c r="D11" s="276"/>
      <c r="E11" s="277" t="s">
        <v>71</v>
      </c>
      <c r="F11" s="274" t="s">
        <v>69</v>
      </c>
      <c r="G11" s="275" t="s">
        <v>70</v>
      </c>
      <c r="H11" s="275" t="s">
        <v>72</v>
      </c>
      <c r="I11" s="277" t="s">
        <v>73</v>
      </c>
      <c r="J11" s="274" t="s">
        <v>69</v>
      </c>
      <c r="K11" s="318" t="s">
        <v>70</v>
      </c>
    </row>
    <row r="12" ht="15.6" spans="1:11">
      <c r="A12" s="180" t="s">
        <v>74</v>
      </c>
      <c r="B12" s="200" t="s">
        <v>69</v>
      </c>
      <c r="C12" s="201" t="s">
        <v>70</v>
      </c>
      <c r="D12" s="202"/>
      <c r="E12" s="203" t="s">
        <v>75</v>
      </c>
      <c r="F12" s="200" t="s">
        <v>69</v>
      </c>
      <c r="G12" s="201" t="s">
        <v>70</v>
      </c>
      <c r="H12" s="201" t="s">
        <v>72</v>
      </c>
      <c r="I12" s="203" t="s">
        <v>76</v>
      </c>
      <c r="J12" s="200" t="s">
        <v>69</v>
      </c>
      <c r="K12" s="243" t="s">
        <v>70</v>
      </c>
    </row>
    <row r="13" ht="15.6" spans="1:11">
      <c r="A13" s="180" t="s">
        <v>77</v>
      </c>
      <c r="B13" s="200" t="s">
        <v>69</v>
      </c>
      <c r="C13" s="201" t="s">
        <v>70</v>
      </c>
      <c r="D13" s="202"/>
      <c r="E13" s="203" t="s">
        <v>78</v>
      </c>
      <c r="F13" s="201" t="s">
        <v>79</v>
      </c>
      <c r="G13" s="201" t="s">
        <v>80</v>
      </c>
      <c r="H13" s="201" t="s">
        <v>72</v>
      </c>
      <c r="I13" s="203" t="s">
        <v>81</v>
      </c>
      <c r="J13" s="200" t="s">
        <v>69</v>
      </c>
      <c r="K13" s="243" t="s">
        <v>70</v>
      </c>
    </row>
    <row r="14" ht="16.35" spans="1:11">
      <c r="A14" s="190" t="s">
        <v>82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5"/>
    </row>
    <row r="15" ht="16.35" spans="1:11">
      <c r="A15" s="271" t="s">
        <v>83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7"/>
    </row>
    <row r="16" ht="15.6" spans="1:11">
      <c r="A16" s="278" t="s">
        <v>84</v>
      </c>
      <c r="B16" s="275" t="s">
        <v>79</v>
      </c>
      <c r="C16" s="275" t="s">
        <v>80</v>
      </c>
      <c r="D16" s="279"/>
      <c r="E16" s="280" t="s">
        <v>85</v>
      </c>
      <c r="F16" s="275" t="s">
        <v>79</v>
      </c>
      <c r="G16" s="275" t="s">
        <v>80</v>
      </c>
      <c r="H16" s="281"/>
      <c r="I16" s="280" t="s">
        <v>86</v>
      </c>
      <c r="J16" s="275" t="s">
        <v>79</v>
      </c>
      <c r="K16" s="318" t="s">
        <v>80</v>
      </c>
    </row>
    <row r="17" customHeight="1" spans="1:22">
      <c r="A17" s="183" t="s">
        <v>87</v>
      </c>
      <c r="B17" s="201" t="s">
        <v>79</v>
      </c>
      <c r="C17" s="201" t="s">
        <v>80</v>
      </c>
      <c r="D17" s="282"/>
      <c r="E17" s="219" t="s">
        <v>88</v>
      </c>
      <c r="F17" s="201" t="s">
        <v>79</v>
      </c>
      <c r="G17" s="201" t="s">
        <v>80</v>
      </c>
      <c r="H17" s="283"/>
      <c r="I17" s="219" t="s">
        <v>89</v>
      </c>
      <c r="J17" s="201" t="s">
        <v>79</v>
      </c>
      <c r="K17" s="243" t="s">
        <v>80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4" t="s">
        <v>90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20"/>
    </row>
    <row r="19" s="263" customFormat="1" ht="18" customHeight="1" spans="1:11">
      <c r="A19" s="271" t="s">
        <v>91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7"/>
    </row>
    <row r="20" customHeight="1" spans="1:11">
      <c r="A20" s="286" t="s">
        <v>92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1"/>
    </row>
    <row r="21" ht="21.75" customHeight="1" spans="1:11">
      <c r="A21" s="288" t="s">
        <v>93</v>
      </c>
      <c r="B21" s="219" t="s">
        <v>94</v>
      </c>
      <c r="C21" s="219" t="s">
        <v>95</v>
      </c>
      <c r="D21" s="219" t="s">
        <v>96</v>
      </c>
      <c r="E21" s="219" t="s">
        <v>97</v>
      </c>
      <c r="F21" s="219" t="s">
        <v>98</v>
      </c>
      <c r="G21" s="219" t="s">
        <v>99</v>
      </c>
      <c r="H21" s="219"/>
      <c r="I21" s="219"/>
      <c r="J21" s="219"/>
      <c r="K21" s="254" t="s">
        <v>100</v>
      </c>
    </row>
    <row r="22" customHeight="1" spans="1:11">
      <c r="A22" s="289" t="s">
        <v>101</v>
      </c>
      <c r="B22" s="290">
        <v>1</v>
      </c>
      <c r="C22" s="290">
        <v>1</v>
      </c>
      <c r="D22" s="290">
        <v>1</v>
      </c>
      <c r="E22" s="290">
        <v>1</v>
      </c>
      <c r="F22" s="290">
        <v>1</v>
      </c>
      <c r="G22" s="290">
        <v>1</v>
      </c>
      <c r="H22" s="290"/>
      <c r="I22" s="290"/>
      <c r="J22" s="290"/>
      <c r="K22" s="322"/>
    </row>
    <row r="23" customHeight="1" spans="1:11">
      <c r="A23" s="289" t="s">
        <v>102</v>
      </c>
      <c r="B23" s="290">
        <v>1</v>
      </c>
      <c r="C23" s="290">
        <v>1</v>
      </c>
      <c r="D23" s="290">
        <v>1</v>
      </c>
      <c r="E23" s="290">
        <v>1</v>
      </c>
      <c r="F23" s="290">
        <v>1</v>
      </c>
      <c r="G23" s="290">
        <v>1</v>
      </c>
      <c r="H23" s="290"/>
      <c r="I23" s="290"/>
      <c r="J23" s="290"/>
      <c r="K23" s="322"/>
    </row>
    <row r="24" customHeight="1" spans="1:11">
      <c r="A24" s="289" t="s">
        <v>103</v>
      </c>
      <c r="B24" s="290">
        <v>1</v>
      </c>
      <c r="C24" s="290">
        <v>1</v>
      </c>
      <c r="D24" s="290">
        <v>1</v>
      </c>
      <c r="E24" s="290">
        <v>1</v>
      </c>
      <c r="F24" s="290">
        <v>1</v>
      </c>
      <c r="G24" s="290">
        <v>1</v>
      </c>
      <c r="H24" s="290"/>
      <c r="I24" s="290"/>
      <c r="J24" s="290"/>
      <c r="K24" s="322"/>
    </row>
    <row r="25" customHeight="1" spans="1:11">
      <c r="A25" s="289" t="s">
        <v>104</v>
      </c>
      <c r="B25" s="290">
        <v>1</v>
      </c>
      <c r="C25" s="290">
        <v>1</v>
      </c>
      <c r="D25" s="290">
        <v>1</v>
      </c>
      <c r="E25" s="290">
        <v>1</v>
      </c>
      <c r="F25" s="290">
        <v>1</v>
      </c>
      <c r="G25" s="290">
        <v>1</v>
      </c>
      <c r="H25" s="290"/>
      <c r="I25" s="290"/>
      <c r="J25" s="290"/>
      <c r="K25" s="322"/>
    </row>
    <row r="26" customHeight="1" spans="1:11">
      <c r="A26" s="186"/>
      <c r="B26" s="291"/>
      <c r="C26" s="291"/>
      <c r="D26" s="291"/>
      <c r="E26" s="291"/>
      <c r="F26" s="291"/>
      <c r="G26" s="291"/>
      <c r="H26" s="291"/>
      <c r="I26" s="291"/>
      <c r="J26" s="291"/>
      <c r="K26" s="323"/>
    </row>
    <row r="27" customHeight="1" spans="1:11">
      <c r="A27" s="186"/>
      <c r="B27" s="291"/>
      <c r="C27" s="291"/>
      <c r="D27" s="291"/>
      <c r="E27" s="291"/>
      <c r="F27" s="291"/>
      <c r="G27" s="291"/>
      <c r="H27" s="291"/>
      <c r="I27" s="291"/>
      <c r="J27" s="291"/>
      <c r="K27" s="323"/>
    </row>
    <row r="28" customHeight="1" spans="1:11">
      <c r="A28" s="186"/>
      <c r="B28" s="291"/>
      <c r="C28" s="291"/>
      <c r="D28" s="291"/>
      <c r="E28" s="291"/>
      <c r="F28" s="291"/>
      <c r="G28" s="291"/>
      <c r="H28" s="291"/>
      <c r="I28" s="291"/>
      <c r="J28" s="291"/>
      <c r="K28" s="323"/>
    </row>
    <row r="29" ht="18" customHeight="1" spans="1:11">
      <c r="A29" s="292" t="s">
        <v>105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4"/>
    </row>
    <row r="30" ht="18.75" customHeight="1" spans="1:11">
      <c r="A30" s="294" t="s">
        <v>106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5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6"/>
    </row>
    <row r="32" ht="18" customHeight="1" spans="1:11">
      <c r="A32" s="292" t="s">
        <v>107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4"/>
    </row>
    <row r="33" ht="15.6" spans="1:11">
      <c r="A33" s="298" t="s">
        <v>108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7"/>
    </row>
    <row r="34" ht="16.35" spans="1:11">
      <c r="A34" s="98" t="s">
        <v>109</v>
      </c>
      <c r="B34" s="100"/>
      <c r="C34" s="201" t="s">
        <v>50</v>
      </c>
      <c r="D34" s="201" t="s">
        <v>51</v>
      </c>
      <c r="E34" s="300" t="s">
        <v>110</v>
      </c>
      <c r="F34" s="301"/>
      <c r="G34" s="301"/>
      <c r="H34" s="301"/>
      <c r="I34" s="301"/>
      <c r="J34" s="301"/>
      <c r="K34" s="328"/>
    </row>
    <row r="35" ht="16.35" spans="1:11">
      <c r="A35" s="302" t="s">
        <v>111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5.6" spans="1:11">
      <c r="A36" s="224" t="s">
        <v>112</v>
      </c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5.6" spans="1:11">
      <c r="A37" s="224" t="s">
        <v>113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5.6" spans="1:11">
      <c r="A38" s="224" t="s">
        <v>114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5.6" spans="1:11">
      <c r="A39" s="224" t="s">
        <v>115</v>
      </c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5.6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5.6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5.6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ht="16.35" spans="1:11">
      <c r="A43" s="221" t="s">
        <v>116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ht="16.35" spans="1:11">
      <c r="A44" s="271" t="s">
        <v>117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17"/>
    </row>
    <row r="45" ht="15.6" spans="1:11">
      <c r="A45" s="278" t="s">
        <v>118</v>
      </c>
      <c r="B45" s="275" t="s">
        <v>79</v>
      </c>
      <c r="C45" s="275" t="s">
        <v>80</v>
      </c>
      <c r="D45" s="275" t="s">
        <v>72</v>
      </c>
      <c r="E45" s="280" t="s">
        <v>119</v>
      </c>
      <c r="F45" s="275" t="s">
        <v>79</v>
      </c>
      <c r="G45" s="275" t="s">
        <v>80</v>
      </c>
      <c r="H45" s="275" t="s">
        <v>72</v>
      </c>
      <c r="I45" s="280" t="s">
        <v>120</v>
      </c>
      <c r="J45" s="275" t="s">
        <v>79</v>
      </c>
      <c r="K45" s="318" t="s">
        <v>80</v>
      </c>
    </row>
    <row r="46" ht="15.6" spans="1:11">
      <c r="A46" s="183" t="s">
        <v>71</v>
      </c>
      <c r="B46" s="201" t="s">
        <v>79</v>
      </c>
      <c r="C46" s="201" t="s">
        <v>80</v>
      </c>
      <c r="D46" s="201" t="s">
        <v>72</v>
      </c>
      <c r="E46" s="219" t="s">
        <v>78</v>
      </c>
      <c r="F46" s="201" t="s">
        <v>79</v>
      </c>
      <c r="G46" s="201" t="s">
        <v>80</v>
      </c>
      <c r="H46" s="201" t="s">
        <v>72</v>
      </c>
      <c r="I46" s="219" t="s">
        <v>89</v>
      </c>
      <c r="J46" s="201" t="s">
        <v>79</v>
      </c>
      <c r="K46" s="243" t="s">
        <v>80</v>
      </c>
    </row>
    <row r="47" ht="16.35" spans="1:11">
      <c r="A47" s="190" t="s">
        <v>82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5"/>
    </row>
    <row r="48" ht="16.35" spans="1:11">
      <c r="A48" s="302" t="s">
        <v>121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6.3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9"/>
    </row>
    <row r="50" ht="16.35" spans="1:11">
      <c r="A50" s="305" t="s">
        <v>122</v>
      </c>
      <c r="B50" s="306" t="s">
        <v>123</v>
      </c>
      <c r="C50" s="306"/>
      <c r="D50" s="307" t="s">
        <v>124</v>
      </c>
      <c r="E50" s="308"/>
      <c r="F50" s="309" t="s">
        <v>125</v>
      </c>
      <c r="G50" s="310"/>
      <c r="H50" s="311" t="s">
        <v>126</v>
      </c>
      <c r="I50" s="330"/>
      <c r="J50" s="331" t="s">
        <v>127</v>
      </c>
      <c r="K50" s="332"/>
    </row>
    <row r="51" ht="16.35" spans="1:11">
      <c r="A51" s="302" t="s">
        <v>128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6.3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3"/>
    </row>
    <row r="53" ht="16.35" spans="1:11">
      <c r="A53" s="305" t="s">
        <v>122</v>
      </c>
      <c r="B53" s="306" t="s">
        <v>123</v>
      </c>
      <c r="C53" s="306"/>
      <c r="D53" s="307" t="s">
        <v>124</v>
      </c>
      <c r="E53" s="314"/>
      <c r="F53" s="309" t="s">
        <v>129</v>
      </c>
      <c r="G53" s="315">
        <v>45530</v>
      </c>
      <c r="H53" s="311" t="s">
        <v>126</v>
      </c>
      <c r="I53" s="330"/>
      <c r="J53" s="331" t="s">
        <v>127</v>
      </c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90" zoomScaleNormal="90" workbookViewId="0">
      <selection activeCell="E20" sqref="E20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8.375" style="63" customWidth="1"/>
    <col min="12" max="12" width="10.5" style="63" customWidth="1"/>
    <col min="13" max="13" width="8.375" style="63" customWidth="1"/>
    <col min="14" max="15" width="10.875" style="63" customWidth="1"/>
    <col min="16" max="16" width="11" style="63" customWidth="1"/>
    <col min="17" max="16384" width="9" style="63"/>
  </cols>
  <sheetData>
    <row r="1" s="63" customFormat="1" ht="30" customHeight="1" spans="1:16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4" customFormat="1" ht="25" customHeight="1" spans="1:16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5"/>
      <c r="J2" s="76" t="s">
        <v>41</v>
      </c>
      <c r="K2" s="77" t="s">
        <v>42</v>
      </c>
      <c r="L2" s="78"/>
      <c r="M2" s="78"/>
      <c r="N2" s="78"/>
      <c r="O2" s="78"/>
      <c r="P2" s="79"/>
    </row>
    <row r="3" s="64" customFormat="1" ht="23" customHeight="1" spans="1:16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67"/>
      <c r="J3" s="73" t="s">
        <v>134</v>
      </c>
      <c r="K3" s="72"/>
      <c r="L3" s="72"/>
      <c r="M3" s="72"/>
      <c r="N3" s="72"/>
      <c r="O3" s="72"/>
      <c r="P3" s="72"/>
    </row>
    <row r="4" s="64" customFormat="1" ht="23" customHeight="1" spans="1:16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67"/>
      <c r="J4" s="74" t="s">
        <v>135</v>
      </c>
      <c r="K4" s="74" t="s">
        <v>94</v>
      </c>
      <c r="L4" s="74" t="s">
        <v>95</v>
      </c>
      <c r="M4" s="74" t="s">
        <v>96</v>
      </c>
      <c r="N4" s="74" t="s">
        <v>97</v>
      </c>
      <c r="O4" s="74" t="s">
        <v>98</v>
      </c>
      <c r="P4" s="74" t="s">
        <v>99</v>
      </c>
    </row>
    <row r="5" s="64" customFormat="1" ht="23" customHeight="1" spans="1:16">
      <c r="A5" s="72"/>
      <c r="B5" s="74" t="s">
        <v>136</v>
      </c>
      <c r="C5" s="74" t="s">
        <v>137</v>
      </c>
      <c r="D5" s="74" t="s">
        <v>138</v>
      </c>
      <c r="E5" s="74" t="s">
        <v>139</v>
      </c>
      <c r="F5" s="74" t="s">
        <v>140</v>
      </c>
      <c r="G5" s="74" t="s">
        <v>141</v>
      </c>
      <c r="H5" s="74" t="s">
        <v>142</v>
      </c>
      <c r="I5" s="67"/>
      <c r="J5" s="74" t="s">
        <v>136</v>
      </c>
      <c r="K5" s="74" t="s">
        <v>137</v>
      </c>
      <c r="L5" s="74" t="s">
        <v>138</v>
      </c>
      <c r="M5" s="74" t="s">
        <v>139</v>
      </c>
      <c r="N5" s="74" t="s">
        <v>140</v>
      </c>
      <c r="O5" s="74" t="s">
        <v>141</v>
      </c>
      <c r="P5" s="74" t="s">
        <v>142</v>
      </c>
    </row>
    <row r="6" s="64" customFormat="1" ht="21" customHeight="1" spans="1:16">
      <c r="A6" s="74" t="s">
        <v>143</v>
      </c>
      <c r="B6" s="74">
        <f t="shared" ref="B6:B8" si="0">C6-1</f>
        <v>64</v>
      </c>
      <c r="C6" s="74">
        <f t="shared" ref="C6:C8" si="1">D6-2</f>
        <v>65</v>
      </c>
      <c r="D6" s="74">
        <v>67</v>
      </c>
      <c r="E6" s="74">
        <f t="shared" ref="E6:E8" si="2">D6+2</f>
        <v>69</v>
      </c>
      <c r="F6" s="74">
        <f t="shared" ref="F6:F8" si="3">E6+2</f>
        <v>71</v>
      </c>
      <c r="G6" s="74">
        <f t="shared" ref="G6:G8" si="4">F6+1</f>
        <v>72</v>
      </c>
      <c r="H6" s="74">
        <f t="shared" ref="H6:H8" si="5">G6+1</f>
        <v>73</v>
      </c>
      <c r="I6" s="67"/>
      <c r="J6" s="67" t="s">
        <v>144</v>
      </c>
      <c r="K6" s="67" t="s">
        <v>145</v>
      </c>
      <c r="L6" s="67" t="s">
        <v>146</v>
      </c>
      <c r="M6" s="67" t="s">
        <v>145</v>
      </c>
      <c r="N6" s="67" t="s">
        <v>144</v>
      </c>
      <c r="O6" s="67" t="s">
        <v>147</v>
      </c>
      <c r="P6" s="67" t="s">
        <v>145</v>
      </c>
    </row>
    <row r="7" s="64" customFormat="1" ht="21" customHeight="1" spans="1:16">
      <c r="A7" s="74" t="s">
        <v>148</v>
      </c>
      <c r="B7" s="74">
        <f t="shared" si="0"/>
        <v>63</v>
      </c>
      <c r="C7" s="74">
        <f t="shared" si="1"/>
        <v>64</v>
      </c>
      <c r="D7" s="74">
        <v>66</v>
      </c>
      <c r="E7" s="74">
        <f t="shared" si="2"/>
        <v>68</v>
      </c>
      <c r="F7" s="74">
        <f t="shared" si="3"/>
        <v>70</v>
      </c>
      <c r="G7" s="74">
        <f t="shared" si="4"/>
        <v>71</v>
      </c>
      <c r="H7" s="74">
        <f t="shared" si="5"/>
        <v>72</v>
      </c>
      <c r="I7" s="67"/>
      <c r="J7" s="67" t="s">
        <v>149</v>
      </c>
      <c r="K7" s="67" t="s">
        <v>145</v>
      </c>
      <c r="L7" s="67">
        <f>0.3/0.3</f>
        <v>1</v>
      </c>
      <c r="M7" s="67" t="s">
        <v>146</v>
      </c>
      <c r="N7" s="67" t="s">
        <v>150</v>
      </c>
      <c r="O7" s="67" t="s">
        <v>151</v>
      </c>
      <c r="P7" s="67" t="s">
        <v>146</v>
      </c>
    </row>
    <row r="8" s="64" customFormat="1" ht="21" customHeight="1" spans="1:16">
      <c r="A8" s="74" t="s">
        <v>152</v>
      </c>
      <c r="B8" s="74">
        <f t="shared" si="0"/>
        <v>56</v>
      </c>
      <c r="C8" s="74">
        <f t="shared" si="1"/>
        <v>57</v>
      </c>
      <c r="D8" s="74">
        <v>59</v>
      </c>
      <c r="E8" s="74">
        <f t="shared" si="2"/>
        <v>61</v>
      </c>
      <c r="F8" s="74">
        <f t="shared" si="3"/>
        <v>63</v>
      </c>
      <c r="G8" s="74">
        <f t="shared" si="4"/>
        <v>64</v>
      </c>
      <c r="H8" s="74">
        <f t="shared" si="5"/>
        <v>65</v>
      </c>
      <c r="I8" s="67"/>
      <c r="J8" s="67" t="s">
        <v>153</v>
      </c>
      <c r="K8" s="67" t="s">
        <v>145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</row>
    <row r="9" s="64" customFormat="1" ht="21" customHeight="1" spans="1:16">
      <c r="A9" s="74" t="s">
        <v>154</v>
      </c>
      <c r="B9" s="74">
        <f t="shared" ref="B9:B11" si="6">C9-4</f>
        <v>100</v>
      </c>
      <c r="C9" s="74">
        <f t="shared" ref="C9:C11" si="7">D9-4</f>
        <v>104</v>
      </c>
      <c r="D9" s="74">
        <v>108</v>
      </c>
      <c r="E9" s="74">
        <f t="shared" ref="E9:E11" si="8">D9+4</f>
        <v>112</v>
      </c>
      <c r="F9" s="74">
        <f>E9+4</f>
        <v>116</v>
      </c>
      <c r="G9" s="74">
        <f t="shared" ref="G9:G11" si="9">F9+6</f>
        <v>122</v>
      </c>
      <c r="H9" s="74">
        <f>G9+6</f>
        <v>128</v>
      </c>
      <c r="I9" s="67"/>
      <c r="J9" s="67" t="s">
        <v>145</v>
      </c>
      <c r="K9" s="67" t="s">
        <v>145</v>
      </c>
      <c r="L9" s="67" t="s">
        <v>145</v>
      </c>
      <c r="M9" s="67" t="s">
        <v>155</v>
      </c>
      <c r="N9" s="67" t="s">
        <v>145</v>
      </c>
      <c r="O9" s="67" t="s">
        <v>145</v>
      </c>
      <c r="P9" s="67" t="s">
        <v>155</v>
      </c>
    </row>
    <row r="10" s="64" customFormat="1" ht="21" customHeight="1" spans="1:16">
      <c r="A10" s="74" t="s">
        <v>156</v>
      </c>
      <c r="B10" s="74">
        <f t="shared" si="6"/>
        <v>90</v>
      </c>
      <c r="C10" s="74">
        <f t="shared" si="7"/>
        <v>94</v>
      </c>
      <c r="D10" s="74">
        <v>98</v>
      </c>
      <c r="E10" s="74">
        <f t="shared" si="8"/>
        <v>102</v>
      </c>
      <c r="F10" s="74">
        <f>E10+5</f>
        <v>107</v>
      </c>
      <c r="G10" s="74">
        <f t="shared" si="9"/>
        <v>113</v>
      </c>
      <c r="H10" s="74">
        <f>G10+7</f>
        <v>120</v>
      </c>
      <c r="I10" s="67"/>
      <c r="J10" s="67" t="s">
        <v>145</v>
      </c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</row>
    <row r="11" s="64" customFormat="1" ht="21" customHeight="1" spans="1:16">
      <c r="A11" s="74" t="s">
        <v>157</v>
      </c>
      <c r="B11" s="74">
        <f t="shared" si="6"/>
        <v>106</v>
      </c>
      <c r="C11" s="74">
        <f t="shared" si="7"/>
        <v>110</v>
      </c>
      <c r="D11" s="74">
        <v>114</v>
      </c>
      <c r="E11" s="74">
        <f t="shared" si="8"/>
        <v>118</v>
      </c>
      <c r="F11" s="74">
        <f>E11+5</f>
        <v>123</v>
      </c>
      <c r="G11" s="74">
        <f t="shared" si="9"/>
        <v>129</v>
      </c>
      <c r="H11" s="74">
        <f>G11+7</f>
        <v>136</v>
      </c>
      <c r="I11" s="67"/>
      <c r="J11" s="67" t="s">
        <v>158</v>
      </c>
      <c r="K11" s="67" t="s">
        <v>159</v>
      </c>
      <c r="L11" s="67" t="s">
        <v>160</v>
      </c>
      <c r="M11" s="67" t="s">
        <v>161</v>
      </c>
      <c r="N11" s="67" t="s">
        <v>159</v>
      </c>
      <c r="O11" s="67" t="s">
        <v>162</v>
      </c>
      <c r="P11" s="67" t="s">
        <v>161</v>
      </c>
    </row>
    <row r="12" s="64" customFormat="1" ht="21" customHeight="1" spans="1:16">
      <c r="A12" s="74" t="s">
        <v>163</v>
      </c>
      <c r="B12" s="74">
        <f>C12</f>
        <v>9.5</v>
      </c>
      <c r="C12" s="74">
        <f>D12</f>
        <v>9.5</v>
      </c>
      <c r="D12" s="74">
        <v>9.5</v>
      </c>
      <c r="E12" s="74">
        <f t="shared" ref="E12:H12" si="10">D12</f>
        <v>9.5</v>
      </c>
      <c r="F12" s="74">
        <f t="shared" si="10"/>
        <v>9.5</v>
      </c>
      <c r="G12" s="74">
        <f t="shared" si="10"/>
        <v>9.5</v>
      </c>
      <c r="H12" s="74">
        <f t="shared" si="10"/>
        <v>9.5</v>
      </c>
      <c r="I12" s="67"/>
      <c r="J12" s="67" t="s">
        <v>164</v>
      </c>
      <c r="K12" s="67" t="s">
        <v>165</v>
      </c>
      <c r="L12" s="67" t="s">
        <v>145</v>
      </c>
      <c r="M12" s="67" t="s">
        <v>155</v>
      </c>
      <c r="N12" s="67" t="s">
        <v>145</v>
      </c>
      <c r="O12" s="67" t="s">
        <v>166</v>
      </c>
      <c r="P12" s="67" t="s">
        <v>155</v>
      </c>
    </row>
    <row r="13" s="64" customFormat="1" ht="21" customHeight="1" spans="1:16">
      <c r="A13" s="74" t="s">
        <v>167</v>
      </c>
      <c r="B13" s="74">
        <f>C13</f>
        <v>9</v>
      </c>
      <c r="C13" s="74">
        <f>D13</f>
        <v>9</v>
      </c>
      <c r="D13" s="74">
        <v>9</v>
      </c>
      <c r="E13" s="74">
        <f t="shared" ref="E13:H13" si="11">D13</f>
        <v>9</v>
      </c>
      <c r="F13" s="74">
        <f t="shared" si="11"/>
        <v>9</v>
      </c>
      <c r="G13" s="74">
        <f t="shared" si="11"/>
        <v>9</v>
      </c>
      <c r="H13" s="74">
        <f t="shared" si="11"/>
        <v>9</v>
      </c>
      <c r="I13" s="67"/>
      <c r="J13" s="67" t="s">
        <v>168</v>
      </c>
      <c r="K13" s="67" t="s">
        <v>169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</row>
    <row r="14" s="64" customFormat="1" ht="21" customHeight="1" spans="1:16">
      <c r="A14" s="74" t="s">
        <v>170</v>
      </c>
      <c r="B14" s="74">
        <f t="shared" ref="B14:B16" si="12">C14-1</f>
        <v>53</v>
      </c>
      <c r="C14" s="74">
        <f>D14-1</f>
        <v>54</v>
      </c>
      <c r="D14" s="74">
        <v>55</v>
      </c>
      <c r="E14" s="74">
        <f>D14+1</f>
        <v>56</v>
      </c>
      <c r="F14" s="74">
        <f>E14+1</f>
        <v>57</v>
      </c>
      <c r="G14" s="74">
        <f>F14+1.5</f>
        <v>58.5</v>
      </c>
      <c r="H14" s="74">
        <f>G14+1.5</f>
        <v>60</v>
      </c>
      <c r="I14" s="67"/>
      <c r="J14" s="67" t="s">
        <v>146</v>
      </c>
      <c r="K14" s="67" t="s">
        <v>145</v>
      </c>
      <c r="L14" s="67" t="s">
        <v>168</v>
      </c>
      <c r="M14" s="67" t="s">
        <v>168</v>
      </c>
      <c r="N14" s="67" t="s">
        <v>169</v>
      </c>
      <c r="O14" s="67" t="s">
        <v>169</v>
      </c>
      <c r="P14" s="67" t="s">
        <v>168</v>
      </c>
    </row>
    <row r="15" s="64" customFormat="1" ht="21" customHeight="1" spans="1:16">
      <c r="A15" s="74" t="s">
        <v>171</v>
      </c>
      <c r="B15" s="74">
        <f t="shared" si="12"/>
        <v>52</v>
      </c>
      <c r="C15" s="74">
        <f>D15-1</f>
        <v>53</v>
      </c>
      <c r="D15" s="74">
        <v>54</v>
      </c>
      <c r="E15" s="74">
        <f>D15+1</f>
        <v>55</v>
      </c>
      <c r="F15" s="74">
        <f>E15+1</f>
        <v>56</v>
      </c>
      <c r="G15" s="74">
        <f>F15+1.5</f>
        <v>57.5</v>
      </c>
      <c r="H15" s="74">
        <f>G15+1.5</f>
        <v>59</v>
      </c>
      <c r="I15" s="67"/>
      <c r="J15" s="67" t="s">
        <v>145</v>
      </c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</row>
    <row r="16" s="64" customFormat="1" ht="21" customHeight="1" spans="1:16">
      <c r="A16" s="74" t="s">
        <v>172</v>
      </c>
      <c r="B16" s="74">
        <f t="shared" si="12"/>
        <v>81</v>
      </c>
      <c r="C16" s="74">
        <f>D16-1.5</f>
        <v>82</v>
      </c>
      <c r="D16" s="74">
        <v>83.5</v>
      </c>
      <c r="E16" s="74">
        <f>D16+1.5</f>
        <v>85</v>
      </c>
      <c r="F16" s="74">
        <f>E16+1.5</f>
        <v>86.5</v>
      </c>
      <c r="G16" s="74">
        <f>F16+1.1</f>
        <v>87.6</v>
      </c>
      <c r="H16" s="74">
        <f>G16+1.1</f>
        <v>88.7</v>
      </c>
      <c r="I16" s="67"/>
      <c r="J16" s="67" t="s">
        <v>145</v>
      </c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</row>
    <row r="17" s="64" customFormat="1" ht="21" customHeight="1" spans="1:16">
      <c r="A17" s="74" t="s">
        <v>173</v>
      </c>
      <c r="B17" s="74">
        <f>C17-0.8</f>
        <v>19.9</v>
      </c>
      <c r="C17" s="74">
        <f>D17-0.8</f>
        <v>20.7</v>
      </c>
      <c r="D17" s="74">
        <v>21.5</v>
      </c>
      <c r="E17" s="74">
        <f>D17+0.8</f>
        <v>22.3</v>
      </c>
      <c r="F17" s="74">
        <f>E17+0.8</f>
        <v>23.1</v>
      </c>
      <c r="G17" s="74">
        <f>F17+1.3</f>
        <v>24.4</v>
      </c>
      <c r="H17" s="74">
        <f>G17+1.3</f>
        <v>25.7</v>
      </c>
      <c r="I17" s="67"/>
      <c r="J17" s="67"/>
      <c r="K17" s="67" t="s">
        <v>145</v>
      </c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</row>
    <row r="18" s="64" customFormat="1" ht="21" customHeight="1" spans="1:16">
      <c r="A18" s="74" t="s">
        <v>174</v>
      </c>
      <c r="B18" s="74">
        <f>C18-0.7</f>
        <v>17.1</v>
      </c>
      <c r="C18" s="74">
        <f>D18-0.7</f>
        <v>17.8</v>
      </c>
      <c r="D18" s="74">
        <v>18.5</v>
      </c>
      <c r="E18" s="74">
        <f>D18+0.7</f>
        <v>19.2</v>
      </c>
      <c r="F18" s="74">
        <f>E18+0.7</f>
        <v>19.9</v>
      </c>
      <c r="G18" s="74">
        <f>F18+0.9</f>
        <v>20.8</v>
      </c>
      <c r="H18" s="74">
        <f>G18+0.9</f>
        <v>21.7</v>
      </c>
      <c r="I18" s="67"/>
      <c r="J18" s="67" t="s">
        <v>175</v>
      </c>
      <c r="K18" s="67" t="s">
        <v>169</v>
      </c>
      <c r="L18" s="67" t="s">
        <v>169</v>
      </c>
      <c r="M18" s="67" t="s">
        <v>176</v>
      </c>
      <c r="N18" s="67" t="s">
        <v>169</v>
      </c>
      <c r="O18" s="67" t="s">
        <v>144</v>
      </c>
      <c r="P18" s="67" t="s">
        <v>176</v>
      </c>
    </row>
    <row r="19" s="64" customFormat="1" ht="21" customHeight="1" spans="1:16">
      <c r="A19" s="74" t="s">
        <v>177</v>
      </c>
      <c r="B19" s="74">
        <f t="shared" ref="B19:B21" si="13">C19-0.5</f>
        <v>12.5</v>
      </c>
      <c r="C19" s="74">
        <f t="shared" ref="C19:C21" si="14">D19-0.5</f>
        <v>13</v>
      </c>
      <c r="D19" s="74">
        <v>13.5</v>
      </c>
      <c r="E19" s="74">
        <f>D19+0.5</f>
        <v>14</v>
      </c>
      <c r="F19" s="74">
        <f>E19+0.5</f>
        <v>14.5</v>
      </c>
      <c r="G19" s="74">
        <f>F19+0.7</f>
        <v>15.2</v>
      </c>
      <c r="H19" s="74">
        <f>G19+0.7</f>
        <v>15.9</v>
      </c>
      <c r="I19" s="67"/>
      <c r="J19" s="67" t="s">
        <v>146</v>
      </c>
      <c r="K19" s="67" t="s">
        <v>145</v>
      </c>
      <c r="L19" s="67" t="s">
        <v>168</v>
      </c>
      <c r="M19" s="67" t="s">
        <v>168</v>
      </c>
      <c r="N19" s="67" t="s">
        <v>169</v>
      </c>
      <c r="O19" s="67" t="s">
        <v>169</v>
      </c>
      <c r="P19" s="67" t="s">
        <v>168</v>
      </c>
    </row>
    <row r="20" s="64" customFormat="1" ht="21" customHeight="1" spans="1:16">
      <c r="A20" s="74" t="s">
        <v>178</v>
      </c>
      <c r="B20" s="74">
        <f t="shared" si="13"/>
        <v>35</v>
      </c>
      <c r="C20" s="74">
        <f t="shared" si="14"/>
        <v>35.5</v>
      </c>
      <c r="D20" s="74">
        <v>36</v>
      </c>
      <c r="E20" s="74">
        <f t="shared" ref="E20:G20" si="15">D20+0.5</f>
        <v>36.5</v>
      </c>
      <c r="F20" s="74">
        <f t="shared" si="15"/>
        <v>37</v>
      </c>
      <c r="G20" s="74">
        <f t="shared" si="15"/>
        <v>37.5</v>
      </c>
      <c r="H20" s="74">
        <f t="shared" ref="H20:H25" si="16">G20</f>
        <v>37.5</v>
      </c>
      <c r="I20" s="67"/>
      <c r="J20" s="67" t="s">
        <v>164</v>
      </c>
      <c r="K20" s="67" t="s">
        <v>165</v>
      </c>
      <c r="L20" s="67" t="s">
        <v>145</v>
      </c>
      <c r="M20" s="67" t="s">
        <v>155</v>
      </c>
      <c r="N20" s="67" t="s">
        <v>145</v>
      </c>
      <c r="O20" s="67" t="s">
        <v>166</v>
      </c>
      <c r="P20" s="67" t="s">
        <v>155</v>
      </c>
    </row>
    <row r="21" s="64" customFormat="1" ht="19" customHeight="1" spans="1:16">
      <c r="A21" s="74" t="s">
        <v>179</v>
      </c>
      <c r="B21" s="74">
        <f t="shared" si="13"/>
        <v>25</v>
      </c>
      <c r="C21" s="74">
        <f t="shared" si="14"/>
        <v>25.5</v>
      </c>
      <c r="D21" s="74">
        <v>26</v>
      </c>
      <c r="E21" s="74">
        <f>D21+0.5</f>
        <v>26.5</v>
      </c>
      <c r="F21" s="74">
        <f>E21+0.5</f>
        <v>27</v>
      </c>
      <c r="G21" s="74">
        <f>F21+0.75</f>
        <v>27.75</v>
      </c>
      <c r="H21" s="74">
        <f t="shared" si="16"/>
        <v>27.75</v>
      </c>
      <c r="I21" s="80"/>
      <c r="J21" s="67" t="s">
        <v>168</v>
      </c>
      <c r="K21" s="67" t="s">
        <v>169</v>
      </c>
      <c r="L21" s="67" t="s">
        <v>169</v>
      </c>
      <c r="M21" s="67" t="s">
        <v>169</v>
      </c>
      <c r="N21" s="67" t="s">
        <v>169</v>
      </c>
      <c r="O21" s="67" t="s">
        <v>169</v>
      </c>
      <c r="P21" s="67" t="s">
        <v>169</v>
      </c>
    </row>
    <row r="22" s="63" customFormat="1" ht="47" customHeight="1" spans="1:16">
      <c r="A22" s="74" t="s">
        <v>180</v>
      </c>
      <c r="B22" s="74">
        <f>C22</f>
        <v>17</v>
      </c>
      <c r="C22" s="74">
        <f>D22-1</f>
        <v>17</v>
      </c>
      <c r="D22" s="74">
        <v>18</v>
      </c>
      <c r="E22" s="74">
        <f>D22</f>
        <v>18</v>
      </c>
      <c r="F22" s="74">
        <f>E22+1.5</f>
        <v>19.5</v>
      </c>
      <c r="G22" s="74">
        <f>F22</f>
        <v>19.5</v>
      </c>
      <c r="H22" s="74">
        <f t="shared" si="16"/>
        <v>19.5</v>
      </c>
      <c r="I22" s="81"/>
      <c r="J22" s="67" t="s">
        <v>145</v>
      </c>
      <c r="K22" s="67" t="s">
        <v>145</v>
      </c>
      <c r="L22" s="67" t="s">
        <v>145</v>
      </c>
      <c r="M22" s="67" t="s">
        <v>145</v>
      </c>
      <c r="N22" s="67" t="s">
        <v>145</v>
      </c>
      <c r="O22" s="67" t="s">
        <v>145</v>
      </c>
      <c r="P22" s="67" t="s">
        <v>145</v>
      </c>
    </row>
    <row r="23" customHeight="1" spans="1:16">
      <c r="A23" s="74" t="s">
        <v>181</v>
      </c>
      <c r="B23" s="74">
        <f>C23</f>
        <v>14</v>
      </c>
      <c r="C23" s="74">
        <f>D23-1</f>
        <v>14</v>
      </c>
      <c r="D23" s="74">
        <v>15</v>
      </c>
      <c r="E23" s="74">
        <f>D23</f>
        <v>15</v>
      </c>
      <c r="F23" s="74">
        <f>E23+1.5</f>
        <v>16.5</v>
      </c>
      <c r="G23" s="74">
        <f>F23</f>
        <v>16.5</v>
      </c>
      <c r="H23" s="74">
        <f t="shared" si="16"/>
        <v>16.5</v>
      </c>
      <c r="J23" s="67"/>
      <c r="K23" s="67" t="s">
        <v>145</v>
      </c>
      <c r="L23" s="67" t="s">
        <v>145</v>
      </c>
      <c r="M23" s="67" t="s">
        <v>145</v>
      </c>
      <c r="N23" s="67" t="s">
        <v>145</v>
      </c>
      <c r="O23" s="67" t="s">
        <v>145</v>
      </c>
      <c r="P23" s="67" t="s">
        <v>145</v>
      </c>
    </row>
    <row r="24" customHeight="1" spans="1:16">
      <c r="A24" s="74" t="s">
        <v>182</v>
      </c>
      <c r="B24" s="74">
        <v>13</v>
      </c>
      <c r="C24" s="74">
        <f>D24</f>
        <v>13</v>
      </c>
      <c r="D24" s="74">
        <v>13</v>
      </c>
      <c r="E24" s="74">
        <f>D24</f>
        <v>13</v>
      </c>
      <c r="F24" s="74">
        <f>E24+2</f>
        <v>15</v>
      </c>
      <c r="G24" s="74">
        <f>F24</f>
        <v>15</v>
      </c>
      <c r="H24" s="74">
        <f t="shared" si="16"/>
        <v>15</v>
      </c>
      <c r="J24" s="67" t="s">
        <v>175</v>
      </c>
      <c r="K24" s="67" t="s">
        <v>169</v>
      </c>
      <c r="L24" s="67" t="s">
        <v>169</v>
      </c>
      <c r="M24" s="67" t="s">
        <v>176</v>
      </c>
      <c r="N24" s="67" t="s">
        <v>169</v>
      </c>
      <c r="O24" s="67" t="s">
        <v>144</v>
      </c>
      <c r="P24" s="67" t="s">
        <v>176</v>
      </c>
    </row>
    <row r="25" customHeight="1" spans="1:16">
      <c r="A25" s="74" t="s">
        <v>183</v>
      </c>
      <c r="B25" s="74">
        <f>D25</f>
        <v>5.5</v>
      </c>
      <c r="C25" s="74">
        <f>D25</f>
        <v>5.5</v>
      </c>
      <c r="D25" s="74">
        <v>5.5</v>
      </c>
      <c r="E25" s="74">
        <f>D25</f>
        <v>5.5</v>
      </c>
      <c r="F25" s="74">
        <f>D25</f>
        <v>5.5</v>
      </c>
      <c r="G25" s="74">
        <f>F25</f>
        <v>5.5</v>
      </c>
      <c r="H25" s="74">
        <f t="shared" si="16"/>
        <v>5.5</v>
      </c>
      <c r="J25" s="67" t="s">
        <v>146</v>
      </c>
      <c r="K25" s="67" t="s">
        <v>145</v>
      </c>
      <c r="L25" s="67" t="s">
        <v>168</v>
      </c>
      <c r="M25" s="67" t="s">
        <v>168</v>
      </c>
      <c r="N25" s="67" t="s">
        <v>169</v>
      </c>
      <c r="O25" s="67" t="s">
        <v>169</v>
      </c>
      <c r="P25" s="67" t="s">
        <v>168</v>
      </c>
    </row>
    <row r="26" customHeight="1" spans="10:14">
      <c r="J26" s="63" t="s">
        <v>184</v>
      </c>
      <c r="K26" s="82"/>
      <c r="L26" s="63" t="s">
        <v>185</v>
      </c>
      <c r="M26" s="63"/>
      <c r="N26" s="63" t="s">
        <v>186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9" sqref="M9"/>
    </sheetView>
  </sheetViews>
  <sheetFormatPr defaultColWidth="10" defaultRowHeight="16.5" customHeight="1"/>
  <cols>
    <col min="1" max="1" width="10.875" style="162" customWidth="1"/>
    <col min="2" max="6" width="10" style="162"/>
    <col min="7" max="7" width="10.1" style="162"/>
    <col min="8" max="16384" width="10" style="162"/>
  </cols>
  <sheetData>
    <row r="1" ht="22.5" customHeight="1" spans="1:11">
      <c r="A1" s="163" t="s">
        <v>187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37</v>
      </c>
      <c r="B2" s="165" t="s">
        <v>38</v>
      </c>
      <c r="C2" s="165"/>
      <c r="D2" s="166" t="s">
        <v>39</v>
      </c>
      <c r="E2" s="166"/>
      <c r="F2" s="165" t="s">
        <v>40</v>
      </c>
      <c r="G2" s="165"/>
      <c r="H2" s="167" t="s">
        <v>41</v>
      </c>
      <c r="I2" s="241" t="s">
        <v>42</v>
      </c>
      <c r="J2" s="241"/>
      <c r="K2" s="242"/>
    </row>
    <row r="3" customHeight="1" spans="1:11">
      <c r="A3" s="168" t="s">
        <v>43</v>
      </c>
      <c r="B3" s="169"/>
      <c r="C3" s="170"/>
      <c r="D3" s="171" t="s">
        <v>44</v>
      </c>
      <c r="E3" s="172"/>
      <c r="F3" s="172"/>
      <c r="G3" s="173"/>
      <c r="H3" s="171" t="s">
        <v>45</v>
      </c>
      <c r="I3" s="172"/>
      <c r="J3" s="172"/>
      <c r="K3" s="173"/>
    </row>
    <row r="4" customHeight="1" spans="1:11">
      <c r="A4" s="174" t="s">
        <v>46</v>
      </c>
      <c r="B4" s="175" t="s">
        <v>47</v>
      </c>
      <c r="C4" s="176"/>
      <c r="D4" s="174" t="s">
        <v>48</v>
      </c>
      <c r="E4" s="177"/>
      <c r="F4" s="178">
        <v>45505</v>
      </c>
      <c r="G4" s="179"/>
      <c r="H4" s="174" t="s">
        <v>188</v>
      </c>
      <c r="I4" s="177"/>
      <c r="J4" s="201" t="s">
        <v>50</v>
      </c>
      <c r="K4" s="243" t="s">
        <v>51</v>
      </c>
    </row>
    <row r="5" customHeight="1" spans="1:11">
      <c r="A5" s="180" t="s">
        <v>52</v>
      </c>
      <c r="B5" s="92" t="s">
        <v>53</v>
      </c>
      <c r="C5" s="92"/>
      <c r="D5" s="174" t="s">
        <v>189</v>
      </c>
      <c r="E5" s="177"/>
      <c r="F5" s="181">
        <v>1</v>
      </c>
      <c r="G5" s="182"/>
      <c r="H5" s="174" t="s">
        <v>190</v>
      </c>
      <c r="I5" s="177"/>
      <c r="J5" s="201" t="s">
        <v>50</v>
      </c>
      <c r="K5" s="243" t="s">
        <v>51</v>
      </c>
    </row>
    <row r="6" customHeight="1" spans="1:11">
      <c r="A6" s="174" t="s">
        <v>56</v>
      </c>
      <c r="B6" s="175">
        <v>4</v>
      </c>
      <c r="C6" s="176">
        <v>5</v>
      </c>
      <c r="D6" s="174" t="s">
        <v>191</v>
      </c>
      <c r="E6" s="177"/>
      <c r="F6" s="181">
        <v>1</v>
      </c>
      <c r="G6" s="182"/>
      <c r="H6" s="183" t="s">
        <v>192</v>
      </c>
      <c r="I6" s="219"/>
      <c r="J6" s="219"/>
      <c r="K6" s="244"/>
    </row>
    <row r="7" customHeight="1" spans="1:11">
      <c r="A7" s="174" t="s">
        <v>59</v>
      </c>
      <c r="B7" s="184">
        <v>5025</v>
      </c>
      <c r="C7" s="185"/>
      <c r="D7" s="174" t="s">
        <v>193</v>
      </c>
      <c r="E7" s="177"/>
      <c r="F7" s="181">
        <v>1</v>
      </c>
      <c r="G7" s="182"/>
      <c r="H7" s="186"/>
      <c r="I7" s="201"/>
      <c r="J7" s="201"/>
      <c r="K7" s="243"/>
    </row>
    <row r="8" ht="34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192">
        <v>45540</v>
      </c>
      <c r="G8" s="193"/>
      <c r="H8" s="190" t="s">
        <v>194</v>
      </c>
      <c r="I8" s="191"/>
      <c r="J8" s="191"/>
      <c r="K8" s="245"/>
    </row>
    <row r="9" customHeight="1" spans="1:11">
      <c r="A9" s="194" t="s">
        <v>195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68</v>
      </c>
      <c r="B10" s="196" t="s">
        <v>69</v>
      </c>
      <c r="C10" s="197" t="s">
        <v>70</v>
      </c>
      <c r="D10" s="198"/>
      <c r="E10" s="199" t="s">
        <v>73</v>
      </c>
      <c r="F10" s="196" t="s">
        <v>69</v>
      </c>
      <c r="G10" s="197" t="s">
        <v>70</v>
      </c>
      <c r="H10" s="196"/>
      <c r="I10" s="199" t="s">
        <v>71</v>
      </c>
      <c r="J10" s="196" t="s">
        <v>69</v>
      </c>
      <c r="K10" s="246" t="s">
        <v>70</v>
      </c>
    </row>
    <row r="11" customHeight="1" spans="1:11">
      <c r="A11" s="180" t="s">
        <v>74</v>
      </c>
      <c r="B11" s="200" t="s">
        <v>69</v>
      </c>
      <c r="C11" s="201" t="s">
        <v>70</v>
      </c>
      <c r="D11" s="202"/>
      <c r="E11" s="203" t="s">
        <v>76</v>
      </c>
      <c r="F11" s="200" t="s">
        <v>69</v>
      </c>
      <c r="G11" s="201" t="s">
        <v>70</v>
      </c>
      <c r="H11" s="200"/>
      <c r="I11" s="203" t="s">
        <v>81</v>
      </c>
      <c r="J11" s="200" t="s">
        <v>69</v>
      </c>
      <c r="K11" s="243" t="s">
        <v>70</v>
      </c>
    </row>
    <row r="12" customHeight="1" spans="1:11">
      <c r="A12" s="190" t="s">
        <v>110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5"/>
    </row>
    <row r="13" customHeight="1" spans="1:11">
      <c r="A13" s="204" t="s">
        <v>196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 t="s">
        <v>197</v>
      </c>
      <c r="B14" s="206"/>
      <c r="C14" s="206"/>
      <c r="D14" s="206"/>
      <c r="E14" s="207" t="s">
        <v>198</v>
      </c>
      <c r="F14" s="207"/>
      <c r="G14" s="207"/>
      <c r="H14" s="207"/>
      <c r="I14" s="247"/>
      <c r="J14" s="247"/>
      <c r="K14" s="248"/>
    </row>
    <row r="15" customHeight="1" spans="1:11">
      <c r="A15" s="208" t="s">
        <v>199</v>
      </c>
      <c r="B15" s="209"/>
      <c r="C15" s="209"/>
      <c r="D15" s="210"/>
      <c r="E15" s="211"/>
      <c r="F15" s="209"/>
      <c r="G15" s="209"/>
      <c r="H15" s="210"/>
      <c r="I15" s="249"/>
      <c r="J15" s="250"/>
      <c r="K15" s="251"/>
    </row>
    <row r="16" customHeight="1" spans="1:11">
      <c r="A16" s="212" t="s">
        <v>200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52"/>
    </row>
    <row r="17" customHeight="1" spans="1:11">
      <c r="A17" s="204" t="s">
        <v>201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14" t="s">
        <v>194</v>
      </c>
      <c r="B18" s="207"/>
      <c r="C18" s="207"/>
      <c r="D18" s="207"/>
      <c r="E18" s="207"/>
      <c r="F18" s="207"/>
      <c r="G18" s="207"/>
      <c r="H18" s="207"/>
      <c r="I18" s="247"/>
      <c r="J18" s="247"/>
      <c r="K18" s="248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9"/>
      <c r="J19" s="250"/>
      <c r="K19" s="251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2"/>
    </row>
    <row r="21" customHeight="1" spans="1:11">
      <c r="A21" s="215" t="s">
        <v>107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7" t="s">
        <v>108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customHeight="1" spans="1:11">
      <c r="A23" s="98" t="s">
        <v>109</v>
      </c>
      <c r="B23" s="100"/>
      <c r="C23" s="201" t="s">
        <v>50</v>
      </c>
      <c r="D23" s="201" t="s">
        <v>51</v>
      </c>
      <c r="E23" s="97"/>
      <c r="F23" s="97"/>
      <c r="G23" s="97"/>
      <c r="H23" s="97"/>
      <c r="I23" s="97"/>
      <c r="J23" s="97"/>
      <c r="K23" s="147"/>
    </row>
    <row r="24" customHeight="1" spans="1:11">
      <c r="A24" s="216" t="s">
        <v>202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3"/>
    </row>
    <row r="26" customHeight="1" spans="1:11">
      <c r="A26" s="194" t="s">
        <v>117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8" t="s">
        <v>118</v>
      </c>
      <c r="B27" s="197" t="s">
        <v>79</v>
      </c>
      <c r="C27" s="197" t="s">
        <v>80</v>
      </c>
      <c r="D27" s="197" t="s">
        <v>72</v>
      </c>
      <c r="E27" s="169" t="s">
        <v>119</v>
      </c>
      <c r="F27" s="197" t="s">
        <v>79</v>
      </c>
      <c r="G27" s="197" t="s">
        <v>80</v>
      </c>
      <c r="H27" s="197" t="s">
        <v>72</v>
      </c>
      <c r="I27" s="169" t="s">
        <v>120</v>
      </c>
      <c r="J27" s="197" t="s">
        <v>79</v>
      </c>
      <c r="K27" s="246" t="s">
        <v>80</v>
      </c>
    </row>
    <row r="28" customHeight="1" spans="1:11">
      <c r="A28" s="183" t="s">
        <v>71</v>
      </c>
      <c r="B28" s="201" t="s">
        <v>79</v>
      </c>
      <c r="C28" s="201" t="s">
        <v>80</v>
      </c>
      <c r="D28" s="201" t="s">
        <v>72</v>
      </c>
      <c r="E28" s="219" t="s">
        <v>78</v>
      </c>
      <c r="F28" s="201" t="s">
        <v>79</v>
      </c>
      <c r="G28" s="201" t="s">
        <v>80</v>
      </c>
      <c r="H28" s="201" t="s">
        <v>72</v>
      </c>
      <c r="I28" s="219" t="s">
        <v>89</v>
      </c>
      <c r="J28" s="201" t="s">
        <v>79</v>
      </c>
      <c r="K28" s="243" t="s">
        <v>80</v>
      </c>
    </row>
    <row r="29" customHeight="1" spans="1:11">
      <c r="A29" s="174" t="s">
        <v>82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4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5"/>
    </row>
    <row r="31" customHeight="1" spans="1:11">
      <c r="A31" s="223" t="s">
        <v>203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204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185"/>
    </row>
    <row r="33" ht="17.25" customHeight="1" spans="1:11">
      <c r="A33" s="224" t="s">
        <v>205</v>
      </c>
      <c r="B33" s="225"/>
      <c r="C33" s="225"/>
      <c r="D33" s="225"/>
      <c r="E33" s="225"/>
      <c r="F33" s="225"/>
      <c r="G33" s="225"/>
      <c r="H33" s="225"/>
      <c r="I33" s="225"/>
      <c r="J33" s="225"/>
      <c r="K33" s="185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185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185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ht="17.25" customHeight="1" spans="1:11">
      <c r="A43" s="221" t="s">
        <v>116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customHeight="1" spans="1:11">
      <c r="A44" s="223" t="s">
        <v>206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6" t="s">
        <v>110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6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6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3"/>
    </row>
    <row r="48" ht="21" customHeight="1" spans="1:11">
      <c r="A48" s="228" t="s">
        <v>122</v>
      </c>
      <c r="B48" s="229" t="s">
        <v>207</v>
      </c>
      <c r="C48" s="229"/>
      <c r="D48" s="230" t="s">
        <v>124</v>
      </c>
      <c r="E48" s="231"/>
      <c r="F48" s="230" t="s">
        <v>125</v>
      </c>
      <c r="G48" s="232"/>
      <c r="H48" s="233" t="s">
        <v>126</v>
      </c>
      <c r="I48" s="233"/>
      <c r="J48" s="229"/>
      <c r="K48" s="257"/>
    </row>
    <row r="49" customHeight="1" spans="1:11">
      <c r="A49" s="234" t="s">
        <v>128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8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9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0"/>
    </row>
    <row r="52" ht="21" customHeight="1" spans="1:11">
      <c r="A52" s="228" t="s">
        <v>122</v>
      </c>
      <c r="B52" s="229" t="s">
        <v>207</v>
      </c>
      <c r="C52" s="229"/>
      <c r="D52" s="230" t="s">
        <v>124</v>
      </c>
      <c r="E52" s="230" t="s">
        <v>208</v>
      </c>
      <c r="F52" s="230" t="s">
        <v>125</v>
      </c>
      <c r="G52" s="240">
        <v>45530</v>
      </c>
      <c r="H52" s="233" t="s">
        <v>126</v>
      </c>
      <c r="I52" s="233"/>
      <c r="J52" s="261" t="s">
        <v>127</v>
      </c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80" zoomScaleNormal="90" workbookViewId="0">
      <selection activeCell="F19" sqref="F19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8.375" style="63" customWidth="1"/>
    <col min="12" max="12" width="10.5" style="63" customWidth="1"/>
    <col min="13" max="13" width="8.375" style="63" customWidth="1"/>
    <col min="14" max="15" width="10.875" style="63" customWidth="1"/>
    <col min="16" max="16" width="11" style="63" customWidth="1"/>
    <col min="17" max="16384" width="9" style="63"/>
  </cols>
  <sheetData>
    <row r="1" s="63" customFormat="1" ht="30" customHeight="1" spans="1:16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4" customFormat="1" ht="25" customHeight="1" spans="1:16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5"/>
      <c r="J2" s="76" t="s">
        <v>41</v>
      </c>
      <c r="K2" s="77" t="s">
        <v>42</v>
      </c>
      <c r="L2" s="78"/>
      <c r="M2" s="78"/>
      <c r="N2" s="78"/>
      <c r="O2" s="78"/>
      <c r="P2" s="79"/>
    </row>
    <row r="3" s="64" customFormat="1" ht="23" customHeight="1" spans="1:16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67"/>
      <c r="J3" s="73" t="s">
        <v>134</v>
      </c>
      <c r="K3" s="72"/>
      <c r="L3" s="72"/>
      <c r="M3" s="72"/>
      <c r="N3" s="72"/>
      <c r="O3" s="72"/>
      <c r="P3" s="72"/>
    </row>
    <row r="4" s="64" customFormat="1" ht="23" customHeight="1" spans="1:16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67"/>
      <c r="J4" s="74" t="s">
        <v>135</v>
      </c>
      <c r="K4" s="74" t="s">
        <v>94</v>
      </c>
      <c r="L4" s="74" t="s">
        <v>95</v>
      </c>
      <c r="M4" s="74" t="s">
        <v>96</v>
      </c>
      <c r="N4" s="74" t="s">
        <v>97</v>
      </c>
      <c r="O4" s="74" t="s">
        <v>98</v>
      </c>
      <c r="P4" s="74" t="s">
        <v>99</v>
      </c>
    </row>
    <row r="5" s="64" customFormat="1" ht="23" customHeight="1" spans="1:16">
      <c r="A5" s="72"/>
      <c r="B5" s="74" t="s">
        <v>136</v>
      </c>
      <c r="C5" s="74" t="s">
        <v>137</v>
      </c>
      <c r="D5" s="74" t="s">
        <v>138</v>
      </c>
      <c r="E5" s="74" t="s">
        <v>139</v>
      </c>
      <c r="F5" s="74" t="s">
        <v>140</v>
      </c>
      <c r="G5" s="74" t="s">
        <v>141</v>
      </c>
      <c r="H5" s="74" t="s">
        <v>142</v>
      </c>
      <c r="I5" s="67"/>
      <c r="J5" s="74" t="s">
        <v>136</v>
      </c>
      <c r="K5" s="74" t="s">
        <v>137</v>
      </c>
      <c r="L5" s="74" t="s">
        <v>138</v>
      </c>
      <c r="M5" s="74" t="s">
        <v>139</v>
      </c>
      <c r="N5" s="74" t="s">
        <v>140</v>
      </c>
      <c r="O5" s="74" t="s">
        <v>141</v>
      </c>
      <c r="P5" s="74" t="s">
        <v>142</v>
      </c>
    </row>
    <row r="6" s="64" customFormat="1" ht="21" customHeight="1" spans="1:16">
      <c r="A6" s="74" t="s">
        <v>143</v>
      </c>
      <c r="B6" s="74">
        <f t="shared" ref="B6:B8" si="0">C6-1</f>
        <v>64</v>
      </c>
      <c r="C6" s="74">
        <f t="shared" ref="C6:C8" si="1">D6-2</f>
        <v>65</v>
      </c>
      <c r="D6" s="74">
        <v>67</v>
      </c>
      <c r="E6" s="74">
        <f t="shared" ref="E6:E8" si="2">D6+2</f>
        <v>69</v>
      </c>
      <c r="F6" s="74">
        <f t="shared" ref="F6:F8" si="3">E6+2</f>
        <v>71</v>
      </c>
      <c r="G6" s="74">
        <f t="shared" ref="G6:G8" si="4">F6+1</f>
        <v>72</v>
      </c>
      <c r="H6" s="74">
        <f t="shared" ref="H6:H8" si="5">G6+1</f>
        <v>73</v>
      </c>
      <c r="I6" s="67"/>
      <c r="J6" s="67" t="s">
        <v>144</v>
      </c>
      <c r="K6" s="67" t="s">
        <v>145</v>
      </c>
      <c r="L6" s="67" t="s">
        <v>146</v>
      </c>
      <c r="M6" s="67" t="s">
        <v>145</v>
      </c>
      <c r="N6" s="67" t="s">
        <v>144</v>
      </c>
      <c r="O6" s="67" t="s">
        <v>147</v>
      </c>
      <c r="P6" s="67" t="s">
        <v>145</v>
      </c>
    </row>
    <row r="7" s="64" customFormat="1" ht="21" customHeight="1" spans="1:16">
      <c r="A7" s="74" t="s">
        <v>148</v>
      </c>
      <c r="B7" s="74">
        <f t="shared" si="0"/>
        <v>63</v>
      </c>
      <c r="C7" s="74">
        <f t="shared" si="1"/>
        <v>64</v>
      </c>
      <c r="D7" s="74">
        <v>66</v>
      </c>
      <c r="E7" s="74">
        <f t="shared" si="2"/>
        <v>68</v>
      </c>
      <c r="F7" s="74">
        <f t="shared" si="3"/>
        <v>70</v>
      </c>
      <c r="G7" s="74">
        <f t="shared" si="4"/>
        <v>71</v>
      </c>
      <c r="H7" s="74">
        <f t="shared" si="5"/>
        <v>72</v>
      </c>
      <c r="I7" s="67"/>
      <c r="J7" s="67" t="s">
        <v>149</v>
      </c>
      <c r="K7" s="67" t="s">
        <v>145</v>
      </c>
      <c r="L7" s="67">
        <f>0.3/0.3</f>
        <v>1</v>
      </c>
      <c r="M7" s="67" t="s">
        <v>146</v>
      </c>
      <c r="N7" s="67" t="s">
        <v>150</v>
      </c>
      <c r="O7" s="67" t="s">
        <v>151</v>
      </c>
      <c r="P7" s="67" t="s">
        <v>146</v>
      </c>
    </row>
    <row r="8" s="64" customFormat="1" ht="21" customHeight="1" spans="1:16">
      <c r="A8" s="74" t="s">
        <v>152</v>
      </c>
      <c r="B8" s="74">
        <f t="shared" si="0"/>
        <v>56</v>
      </c>
      <c r="C8" s="74">
        <f t="shared" si="1"/>
        <v>57</v>
      </c>
      <c r="D8" s="74">
        <v>59</v>
      </c>
      <c r="E8" s="74">
        <f t="shared" si="2"/>
        <v>61</v>
      </c>
      <c r="F8" s="74">
        <f t="shared" si="3"/>
        <v>63</v>
      </c>
      <c r="G8" s="74">
        <f t="shared" si="4"/>
        <v>64</v>
      </c>
      <c r="H8" s="74">
        <f t="shared" si="5"/>
        <v>65</v>
      </c>
      <c r="I8" s="67"/>
      <c r="J8" s="67" t="s">
        <v>153</v>
      </c>
      <c r="K8" s="67" t="s">
        <v>145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</row>
    <row r="9" s="64" customFormat="1" ht="21" customHeight="1" spans="1:16">
      <c r="A9" s="74" t="s">
        <v>154</v>
      </c>
      <c r="B9" s="74">
        <f t="shared" ref="B9:B11" si="6">C9-4</f>
        <v>100</v>
      </c>
      <c r="C9" s="74">
        <f t="shared" ref="C9:C11" si="7">D9-4</f>
        <v>104</v>
      </c>
      <c r="D9" s="74">
        <v>108</v>
      </c>
      <c r="E9" s="74">
        <f t="shared" ref="E9:E11" si="8">D9+4</f>
        <v>112</v>
      </c>
      <c r="F9" s="74">
        <f>E9+4</f>
        <v>116</v>
      </c>
      <c r="G9" s="74">
        <f t="shared" ref="G9:G11" si="9">F9+6</f>
        <v>122</v>
      </c>
      <c r="H9" s="74">
        <f>G9+6</f>
        <v>128</v>
      </c>
      <c r="I9" s="67"/>
      <c r="J9" s="67" t="s">
        <v>145</v>
      </c>
      <c r="K9" s="67" t="s">
        <v>145</v>
      </c>
      <c r="L9" s="67" t="s">
        <v>145</v>
      </c>
      <c r="M9" s="67" t="s">
        <v>155</v>
      </c>
      <c r="N9" s="67" t="s">
        <v>145</v>
      </c>
      <c r="O9" s="67" t="s">
        <v>145</v>
      </c>
      <c r="P9" s="67" t="s">
        <v>155</v>
      </c>
    </row>
    <row r="10" s="64" customFormat="1" ht="21" customHeight="1" spans="1:16">
      <c r="A10" s="74" t="s">
        <v>156</v>
      </c>
      <c r="B10" s="74">
        <f t="shared" si="6"/>
        <v>90</v>
      </c>
      <c r="C10" s="74">
        <f t="shared" si="7"/>
        <v>94</v>
      </c>
      <c r="D10" s="74">
        <v>98</v>
      </c>
      <c r="E10" s="74">
        <f t="shared" si="8"/>
        <v>102</v>
      </c>
      <c r="F10" s="74">
        <f>E10+5</f>
        <v>107</v>
      </c>
      <c r="G10" s="74">
        <f t="shared" si="9"/>
        <v>113</v>
      </c>
      <c r="H10" s="74">
        <f>G10+7</f>
        <v>120</v>
      </c>
      <c r="I10" s="67"/>
      <c r="J10" s="67" t="s">
        <v>145</v>
      </c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</row>
    <row r="11" s="64" customFormat="1" ht="21" customHeight="1" spans="1:16">
      <c r="A11" s="74" t="s">
        <v>157</v>
      </c>
      <c r="B11" s="74">
        <f t="shared" si="6"/>
        <v>106</v>
      </c>
      <c r="C11" s="74">
        <f t="shared" si="7"/>
        <v>110</v>
      </c>
      <c r="D11" s="74">
        <v>114</v>
      </c>
      <c r="E11" s="74">
        <f t="shared" si="8"/>
        <v>118</v>
      </c>
      <c r="F11" s="74">
        <f>E11+5</f>
        <v>123</v>
      </c>
      <c r="G11" s="74">
        <f t="shared" si="9"/>
        <v>129</v>
      </c>
      <c r="H11" s="74">
        <f>G11+7</f>
        <v>136</v>
      </c>
      <c r="I11" s="67"/>
      <c r="J11" s="67" t="s">
        <v>158</v>
      </c>
      <c r="K11" s="67" t="s">
        <v>159</v>
      </c>
      <c r="L11" s="67" t="s">
        <v>160</v>
      </c>
      <c r="M11" s="67" t="s">
        <v>161</v>
      </c>
      <c r="N11" s="67" t="s">
        <v>159</v>
      </c>
      <c r="O11" s="67" t="s">
        <v>162</v>
      </c>
      <c r="P11" s="67" t="s">
        <v>161</v>
      </c>
    </row>
    <row r="12" s="64" customFormat="1" ht="21" customHeight="1" spans="1:16">
      <c r="A12" s="74" t="s">
        <v>163</v>
      </c>
      <c r="B12" s="74">
        <f>C12</f>
        <v>9.5</v>
      </c>
      <c r="C12" s="74">
        <f>D12</f>
        <v>9.5</v>
      </c>
      <c r="D12" s="74">
        <v>9.5</v>
      </c>
      <c r="E12" s="74">
        <f t="shared" ref="E12:H12" si="10">D12</f>
        <v>9.5</v>
      </c>
      <c r="F12" s="74">
        <f t="shared" si="10"/>
        <v>9.5</v>
      </c>
      <c r="G12" s="74">
        <f t="shared" si="10"/>
        <v>9.5</v>
      </c>
      <c r="H12" s="74">
        <f t="shared" si="10"/>
        <v>9.5</v>
      </c>
      <c r="I12" s="67"/>
      <c r="J12" s="67" t="s">
        <v>164</v>
      </c>
      <c r="K12" s="67" t="s">
        <v>165</v>
      </c>
      <c r="L12" s="67" t="s">
        <v>145</v>
      </c>
      <c r="M12" s="67" t="s">
        <v>155</v>
      </c>
      <c r="N12" s="67" t="s">
        <v>145</v>
      </c>
      <c r="O12" s="67" t="s">
        <v>166</v>
      </c>
      <c r="P12" s="67" t="s">
        <v>155</v>
      </c>
    </row>
    <row r="13" s="64" customFormat="1" ht="21" customHeight="1" spans="1:16">
      <c r="A13" s="74" t="s">
        <v>167</v>
      </c>
      <c r="B13" s="74">
        <f>C13</f>
        <v>9</v>
      </c>
      <c r="C13" s="74">
        <f>D13</f>
        <v>9</v>
      </c>
      <c r="D13" s="74">
        <v>9</v>
      </c>
      <c r="E13" s="74">
        <f t="shared" ref="E13:H13" si="11">D13</f>
        <v>9</v>
      </c>
      <c r="F13" s="74">
        <f t="shared" si="11"/>
        <v>9</v>
      </c>
      <c r="G13" s="74">
        <f t="shared" si="11"/>
        <v>9</v>
      </c>
      <c r="H13" s="74">
        <f t="shared" si="11"/>
        <v>9</v>
      </c>
      <c r="I13" s="67"/>
      <c r="J13" s="67" t="s">
        <v>168</v>
      </c>
      <c r="K13" s="67" t="s">
        <v>169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</row>
    <row r="14" s="64" customFormat="1" ht="21" customHeight="1" spans="1:16">
      <c r="A14" s="74" t="s">
        <v>170</v>
      </c>
      <c r="B14" s="74">
        <f t="shared" ref="B14:B16" si="12">C14-1</f>
        <v>53</v>
      </c>
      <c r="C14" s="74">
        <f>D14-1</f>
        <v>54</v>
      </c>
      <c r="D14" s="74">
        <v>55</v>
      </c>
      <c r="E14" s="74">
        <f>D14+1</f>
        <v>56</v>
      </c>
      <c r="F14" s="74">
        <f>E14+1</f>
        <v>57</v>
      </c>
      <c r="G14" s="74">
        <f>F14+1.5</f>
        <v>58.5</v>
      </c>
      <c r="H14" s="74">
        <f>G14+1.5</f>
        <v>60</v>
      </c>
      <c r="I14" s="67"/>
      <c r="J14" s="67" t="s">
        <v>146</v>
      </c>
      <c r="K14" s="67" t="s">
        <v>145</v>
      </c>
      <c r="L14" s="67" t="s">
        <v>168</v>
      </c>
      <c r="M14" s="67" t="s">
        <v>168</v>
      </c>
      <c r="N14" s="67" t="s">
        <v>169</v>
      </c>
      <c r="O14" s="67" t="s">
        <v>169</v>
      </c>
      <c r="P14" s="67" t="s">
        <v>168</v>
      </c>
    </row>
    <row r="15" s="64" customFormat="1" ht="21" customHeight="1" spans="1:16">
      <c r="A15" s="74" t="s">
        <v>171</v>
      </c>
      <c r="B15" s="74">
        <f t="shared" si="12"/>
        <v>52</v>
      </c>
      <c r="C15" s="74">
        <f>D15-1</f>
        <v>53</v>
      </c>
      <c r="D15" s="74">
        <v>54</v>
      </c>
      <c r="E15" s="74">
        <f>D15+1</f>
        <v>55</v>
      </c>
      <c r="F15" s="74">
        <f>E15+1</f>
        <v>56</v>
      </c>
      <c r="G15" s="74">
        <f>F15+1.5</f>
        <v>57.5</v>
      </c>
      <c r="H15" s="74">
        <f>G15+1.5</f>
        <v>59</v>
      </c>
      <c r="I15" s="67"/>
      <c r="J15" s="67" t="s">
        <v>145</v>
      </c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</row>
    <row r="16" s="64" customFormat="1" ht="21" customHeight="1" spans="1:16">
      <c r="A16" s="74" t="s">
        <v>172</v>
      </c>
      <c r="B16" s="74">
        <f t="shared" si="12"/>
        <v>81</v>
      </c>
      <c r="C16" s="74">
        <f>D16-1.5</f>
        <v>82</v>
      </c>
      <c r="D16" s="74">
        <v>83.5</v>
      </c>
      <c r="E16" s="74">
        <f>D16+1.5</f>
        <v>85</v>
      </c>
      <c r="F16" s="74">
        <f>E16+1.5</f>
        <v>86.5</v>
      </c>
      <c r="G16" s="74">
        <f>F16+1.1</f>
        <v>87.6</v>
      </c>
      <c r="H16" s="74">
        <f>G16+1.1</f>
        <v>88.7</v>
      </c>
      <c r="I16" s="67"/>
      <c r="J16" s="67" t="s">
        <v>145</v>
      </c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</row>
    <row r="17" s="64" customFormat="1" ht="21" customHeight="1" spans="1:16">
      <c r="A17" s="74" t="s">
        <v>173</v>
      </c>
      <c r="B17" s="74">
        <f>C17-0.8</f>
        <v>19.9</v>
      </c>
      <c r="C17" s="74">
        <f>D17-0.8</f>
        <v>20.7</v>
      </c>
      <c r="D17" s="74">
        <v>21.5</v>
      </c>
      <c r="E17" s="74">
        <f>D17+0.8</f>
        <v>22.3</v>
      </c>
      <c r="F17" s="74">
        <f>E17+0.8</f>
        <v>23.1</v>
      </c>
      <c r="G17" s="74">
        <f>F17+1.3</f>
        <v>24.4</v>
      </c>
      <c r="H17" s="74">
        <f>G17+1.3</f>
        <v>25.7</v>
      </c>
      <c r="I17" s="67"/>
      <c r="J17" s="67"/>
      <c r="K17" s="67" t="s">
        <v>145</v>
      </c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</row>
    <row r="18" s="64" customFormat="1" ht="21" customHeight="1" spans="1:16">
      <c r="A18" s="74" t="s">
        <v>174</v>
      </c>
      <c r="B18" s="74">
        <f>C18-0.7</f>
        <v>17.1</v>
      </c>
      <c r="C18" s="74">
        <f>D18-0.7</f>
        <v>17.8</v>
      </c>
      <c r="D18" s="74">
        <v>18.5</v>
      </c>
      <c r="E18" s="74">
        <f>D18+0.7</f>
        <v>19.2</v>
      </c>
      <c r="F18" s="74">
        <f>E18+0.7</f>
        <v>19.9</v>
      </c>
      <c r="G18" s="74">
        <f>F18+0.9</f>
        <v>20.8</v>
      </c>
      <c r="H18" s="74">
        <f>G18+0.9</f>
        <v>21.7</v>
      </c>
      <c r="I18" s="67"/>
      <c r="J18" s="67" t="s">
        <v>175</v>
      </c>
      <c r="K18" s="67" t="s">
        <v>169</v>
      </c>
      <c r="L18" s="67" t="s">
        <v>169</v>
      </c>
      <c r="M18" s="67" t="s">
        <v>176</v>
      </c>
      <c r="N18" s="67" t="s">
        <v>169</v>
      </c>
      <c r="O18" s="67" t="s">
        <v>144</v>
      </c>
      <c r="P18" s="67" t="s">
        <v>176</v>
      </c>
    </row>
    <row r="19" s="64" customFormat="1" ht="21" customHeight="1" spans="1:16">
      <c r="A19" s="74" t="s">
        <v>177</v>
      </c>
      <c r="B19" s="74">
        <f t="shared" ref="B19:B21" si="13">C19-0.5</f>
        <v>12.5</v>
      </c>
      <c r="C19" s="74">
        <f t="shared" ref="C19:C21" si="14">D19-0.5</f>
        <v>13</v>
      </c>
      <c r="D19" s="74">
        <v>13.5</v>
      </c>
      <c r="E19" s="74">
        <f>D19+0.5</f>
        <v>14</v>
      </c>
      <c r="F19" s="74">
        <f>E19+0.5</f>
        <v>14.5</v>
      </c>
      <c r="G19" s="74">
        <f>F19+0.7</f>
        <v>15.2</v>
      </c>
      <c r="H19" s="74">
        <f>G19+0.7</f>
        <v>15.9</v>
      </c>
      <c r="I19" s="67"/>
      <c r="J19" s="67" t="s">
        <v>146</v>
      </c>
      <c r="K19" s="67" t="s">
        <v>145</v>
      </c>
      <c r="L19" s="67" t="s">
        <v>168</v>
      </c>
      <c r="M19" s="67" t="s">
        <v>168</v>
      </c>
      <c r="N19" s="67" t="s">
        <v>169</v>
      </c>
      <c r="O19" s="67" t="s">
        <v>169</v>
      </c>
      <c r="P19" s="67" t="s">
        <v>168</v>
      </c>
    </row>
    <row r="20" s="64" customFormat="1" ht="21" customHeight="1" spans="1:16">
      <c r="A20" s="74" t="s">
        <v>178</v>
      </c>
      <c r="B20" s="74">
        <f t="shared" si="13"/>
        <v>35</v>
      </c>
      <c r="C20" s="74">
        <f t="shared" si="14"/>
        <v>35.5</v>
      </c>
      <c r="D20" s="74">
        <v>36</v>
      </c>
      <c r="E20" s="74">
        <f t="shared" ref="E20:G20" si="15">D20+0.5</f>
        <v>36.5</v>
      </c>
      <c r="F20" s="74">
        <f t="shared" si="15"/>
        <v>37</v>
      </c>
      <c r="G20" s="74">
        <f t="shared" si="15"/>
        <v>37.5</v>
      </c>
      <c r="H20" s="74">
        <f t="shared" ref="H20:H25" si="16">G20</f>
        <v>37.5</v>
      </c>
      <c r="I20" s="67"/>
      <c r="J20" s="67" t="s">
        <v>164</v>
      </c>
      <c r="K20" s="67" t="s">
        <v>165</v>
      </c>
      <c r="L20" s="67" t="s">
        <v>145</v>
      </c>
      <c r="M20" s="67" t="s">
        <v>155</v>
      </c>
      <c r="N20" s="67" t="s">
        <v>145</v>
      </c>
      <c r="O20" s="67" t="s">
        <v>166</v>
      </c>
      <c r="P20" s="67" t="s">
        <v>155</v>
      </c>
    </row>
    <row r="21" s="64" customFormat="1" ht="19" customHeight="1" spans="1:16">
      <c r="A21" s="74" t="s">
        <v>179</v>
      </c>
      <c r="B21" s="74">
        <f t="shared" si="13"/>
        <v>25</v>
      </c>
      <c r="C21" s="74">
        <f t="shared" si="14"/>
        <v>25.5</v>
      </c>
      <c r="D21" s="74">
        <v>26</v>
      </c>
      <c r="E21" s="74">
        <f>D21+0.5</f>
        <v>26.5</v>
      </c>
      <c r="F21" s="74">
        <f>E21+0.5</f>
        <v>27</v>
      </c>
      <c r="G21" s="74">
        <f>F21+0.75</f>
        <v>27.75</v>
      </c>
      <c r="H21" s="74">
        <f t="shared" si="16"/>
        <v>27.75</v>
      </c>
      <c r="I21" s="80"/>
      <c r="J21" s="67" t="s">
        <v>168</v>
      </c>
      <c r="K21" s="67" t="s">
        <v>169</v>
      </c>
      <c r="L21" s="67" t="s">
        <v>169</v>
      </c>
      <c r="M21" s="67" t="s">
        <v>169</v>
      </c>
      <c r="N21" s="67" t="s">
        <v>169</v>
      </c>
      <c r="O21" s="67" t="s">
        <v>169</v>
      </c>
      <c r="P21" s="67" t="s">
        <v>169</v>
      </c>
    </row>
    <row r="22" s="63" customFormat="1" ht="47" customHeight="1" spans="1:16">
      <c r="A22" s="74" t="s">
        <v>180</v>
      </c>
      <c r="B22" s="74">
        <f>C22</f>
        <v>17</v>
      </c>
      <c r="C22" s="74">
        <f>D22-1</f>
        <v>17</v>
      </c>
      <c r="D22" s="74">
        <v>18</v>
      </c>
      <c r="E22" s="74">
        <f t="shared" ref="E22:E25" si="17">D22</f>
        <v>18</v>
      </c>
      <c r="F22" s="74">
        <f>E22+1.5</f>
        <v>19.5</v>
      </c>
      <c r="G22" s="74">
        <f t="shared" ref="G22:G25" si="18">F22</f>
        <v>19.5</v>
      </c>
      <c r="H22" s="74">
        <f t="shared" si="16"/>
        <v>19.5</v>
      </c>
      <c r="I22" s="81"/>
      <c r="J22" s="67" t="s">
        <v>145</v>
      </c>
      <c r="K22" s="67" t="s">
        <v>145</v>
      </c>
      <c r="L22" s="67" t="s">
        <v>145</v>
      </c>
      <c r="M22" s="67" t="s">
        <v>145</v>
      </c>
      <c r="N22" s="67" t="s">
        <v>145</v>
      </c>
      <c r="O22" s="67" t="s">
        <v>145</v>
      </c>
      <c r="P22" s="67" t="s">
        <v>145</v>
      </c>
    </row>
    <row r="23" s="63" customFormat="1" customHeight="1" spans="1:16">
      <c r="A23" s="74" t="s">
        <v>181</v>
      </c>
      <c r="B23" s="74">
        <f>C23</f>
        <v>14</v>
      </c>
      <c r="C23" s="74">
        <f>D23-1</f>
        <v>14</v>
      </c>
      <c r="D23" s="74">
        <v>15</v>
      </c>
      <c r="E23" s="74">
        <f t="shared" si="17"/>
        <v>15</v>
      </c>
      <c r="F23" s="74">
        <f>E23+1.5</f>
        <v>16.5</v>
      </c>
      <c r="G23" s="74">
        <f t="shared" si="18"/>
        <v>16.5</v>
      </c>
      <c r="H23" s="74">
        <f t="shared" si="16"/>
        <v>16.5</v>
      </c>
      <c r="J23" s="67"/>
      <c r="K23" s="67" t="s">
        <v>145</v>
      </c>
      <c r="L23" s="67" t="s">
        <v>145</v>
      </c>
      <c r="M23" s="67" t="s">
        <v>145</v>
      </c>
      <c r="N23" s="67" t="s">
        <v>145</v>
      </c>
      <c r="O23" s="67" t="s">
        <v>145</v>
      </c>
      <c r="P23" s="67" t="s">
        <v>145</v>
      </c>
    </row>
    <row r="24" s="63" customFormat="1" customHeight="1" spans="1:16">
      <c r="A24" s="74" t="s">
        <v>182</v>
      </c>
      <c r="B24" s="74">
        <v>13</v>
      </c>
      <c r="C24" s="74">
        <f>D24</f>
        <v>13</v>
      </c>
      <c r="D24" s="74">
        <v>13</v>
      </c>
      <c r="E24" s="74">
        <f t="shared" si="17"/>
        <v>13</v>
      </c>
      <c r="F24" s="74">
        <f>E24+2</f>
        <v>15</v>
      </c>
      <c r="G24" s="74">
        <f t="shared" si="18"/>
        <v>15</v>
      </c>
      <c r="H24" s="74">
        <f t="shared" si="16"/>
        <v>15</v>
      </c>
      <c r="J24" s="67" t="s">
        <v>175</v>
      </c>
      <c r="K24" s="67" t="s">
        <v>169</v>
      </c>
      <c r="L24" s="67" t="s">
        <v>169</v>
      </c>
      <c r="M24" s="67" t="s">
        <v>176</v>
      </c>
      <c r="N24" s="67" t="s">
        <v>169</v>
      </c>
      <c r="O24" s="67" t="s">
        <v>144</v>
      </c>
      <c r="P24" s="67" t="s">
        <v>176</v>
      </c>
    </row>
    <row r="25" s="63" customFormat="1" customHeight="1" spans="1:16">
      <c r="A25" s="74" t="s">
        <v>183</v>
      </c>
      <c r="B25" s="74">
        <f>D25</f>
        <v>5.5</v>
      </c>
      <c r="C25" s="74">
        <f>D25</f>
        <v>5.5</v>
      </c>
      <c r="D25" s="74">
        <v>5.5</v>
      </c>
      <c r="E25" s="74">
        <f t="shared" si="17"/>
        <v>5.5</v>
      </c>
      <c r="F25" s="74">
        <f>D25</f>
        <v>5.5</v>
      </c>
      <c r="G25" s="74">
        <f t="shared" si="18"/>
        <v>5.5</v>
      </c>
      <c r="H25" s="74">
        <f t="shared" si="16"/>
        <v>5.5</v>
      </c>
      <c r="J25" s="67" t="s">
        <v>146</v>
      </c>
      <c r="K25" s="67" t="s">
        <v>145</v>
      </c>
      <c r="L25" s="67" t="s">
        <v>168</v>
      </c>
      <c r="M25" s="67" t="s">
        <v>168</v>
      </c>
      <c r="N25" s="67" t="s">
        <v>169</v>
      </c>
      <c r="O25" s="67" t="s">
        <v>169</v>
      </c>
      <c r="P25" s="67" t="s">
        <v>168</v>
      </c>
    </row>
    <row r="26" s="63" customFormat="1" customHeight="1" spans="10:14">
      <c r="J26" s="63" t="s">
        <v>184</v>
      </c>
      <c r="K26" s="82"/>
      <c r="L26" s="63" t="s">
        <v>185</v>
      </c>
      <c r="N26" s="63" t="s">
        <v>186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M10" sqref="M10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55" spans="1:11">
      <c r="A1" s="86" t="s">
        <v>209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37</v>
      </c>
      <c r="B2" s="88" t="s">
        <v>38</v>
      </c>
      <c r="C2" s="88"/>
      <c r="D2" s="89" t="s">
        <v>46</v>
      </c>
      <c r="E2" s="90" t="s">
        <v>47</v>
      </c>
      <c r="F2" s="91" t="s">
        <v>210</v>
      </c>
      <c r="G2" s="92" t="s">
        <v>53</v>
      </c>
      <c r="H2" s="92"/>
      <c r="I2" s="124" t="s">
        <v>41</v>
      </c>
      <c r="J2" s="92" t="s">
        <v>42</v>
      </c>
      <c r="K2" s="146"/>
    </row>
    <row r="3" spans="1:11">
      <c r="A3" s="93" t="s">
        <v>59</v>
      </c>
      <c r="B3" s="94">
        <v>5025</v>
      </c>
      <c r="C3" s="94"/>
      <c r="D3" s="95" t="s">
        <v>211</v>
      </c>
      <c r="E3" s="96">
        <v>45505</v>
      </c>
      <c r="F3" s="96"/>
      <c r="G3" s="96"/>
      <c r="H3" s="97" t="s">
        <v>212</v>
      </c>
      <c r="I3" s="97"/>
      <c r="J3" s="97"/>
      <c r="K3" s="147"/>
    </row>
    <row r="4" spans="1:11">
      <c r="A4" s="98" t="s">
        <v>56</v>
      </c>
      <c r="B4" s="99">
        <v>4</v>
      </c>
      <c r="C4" s="99">
        <v>5</v>
      </c>
      <c r="D4" s="100" t="s">
        <v>213</v>
      </c>
      <c r="E4" s="101" t="s">
        <v>214</v>
      </c>
      <c r="F4" s="101"/>
      <c r="G4" s="101"/>
      <c r="H4" s="100" t="s">
        <v>215</v>
      </c>
      <c r="I4" s="100"/>
      <c r="J4" s="116" t="s">
        <v>50</v>
      </c>
      <c r="K4" s="148" t="s">
        <v>51</v>
      </c>
    </row>
    <row r="5" spans="1:11">
      <c r="A5" s="98" t="s">
        <v>216</v>
      </c>
      <c r="B5" s="102">
        <v>7</v>
      </c>
      <c r="C5" s="102"/>
      <c r="D5" s="95" t="s">
        <v>217</v>
      </c>
      <c r="E5" s="95" t="s">
        <v>218</v>
      </c>
      <c r="F5" s="103" t="s">
        <v>219</v>
      </c>
      <c r="G5" s="95" t="s">
        <v>220</v>
      </c>
      <c r="H5" s="100" t="s">
        <v>221</v>
      </c>
      <c r="I5" s="100"/>
      <c r="J5" s="116" t="s">
        <v>50</v>
      </c>
      <c r="K5" s="148" t="s">
        <v>51</v>
      </c>
    </row>
    <row r="6" spans="1:11">
      <c r="A6" s="104" t="s">
        <v>222</v>
      </c>
      <c r="B6" s="105">
        <v>480</v>
      </c>
      <c r="C6" s="105"/>
      <c r="D6" s="106" t="s">
        <v>223</v>
      </c>
      <c r="E6" s="107"/>
      <c r="F6" s="108">
        <v>5000</v>
      </c>
      <c r="G6" s="106"/>
      <c r="H6" s="109" t="s">
        <v>224</v>
      </c>
      <c r="I6" s="109"/>
      <c r="J6" s="122" t="s">
        <v>50</v>
      </c>
      <c r="K6" s="149" t="s">
        <v>51</v>
      </c>
    </row>
    <row r="7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225</v>
      </c>
      <c r="B8" s="91" t="s">
        <v>226</v>
      </c>
      <c r="C8" s="91" t="s">
        <v>227</v>
      </c>
      <c r="D8" s="91" t="s">
        <v>228</v>
      </c>
      <c r="E8" s="91" t="s">
        <v>229</v>
      </c>
      <c r="F8" s="91" t="s">
        <v>230</v>
      </c>
      <c r="G8" s="114" t="s">
        <v>231</v>
      </c>
      <c r="H8" s="115"/>
      <c r="I8" s="115"/>
      <c r="J8" s="115"/>
      <c r="K8" s="150"/>
    </row>
    <row r="9" spans="1:11">
      <c r="A9" s="98" t="s">
        <v>232</v>
      </c>
      <c r="B9" s="100"/>
      <c r="C9" s="116" t="s">
        <v>50</v>
      </c>
      <c r="D9" s="116" t="s">
        <v>51</v>
      </c>
      <c r="E9" s="95" t="s">
        <v>233</v>
      </c>
      <c r="F9" s="117" t="s">
        <v>234</v>
      </c>
      <c r="G9" s="118"/>
      <c r="H9" s="119"/>
      <c r="I9" s="119"/>
      <c r="J9" s="119"/>
      <c r="K9" s="151"/>
    </row>
    <row r="10" spans="1:11">
      <c r="A10" s="98" t="s">
        <v>235</v>
      </c>
      <c r="B10" s="100"/>
      <c r="C10" s="116" t="s">
        <v>50</v>
      </c>
      <c r="D10" s="116" t="s">
        <v>51</v>
      </c>
      <c r="E10" s="95" t="s">
        <v>236</v>
      </c>
      <c r="F10" s="117" t="s">
        <v>194</v>
      </c>
      <c r="G10" s="118" t="s">
        <v>237</v>
      </c>
      <c r="H10" s="119"/>
      <c r="I10" s="119"/>
      <c r="J10" s="119"/>
      <c r="K10" s="151"/>
    </row>
    <row r="11" spans="1:11">
      <c r="A11" s="120" t="s">
        <v>195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2"/>
    </row>
    <row r="12" spans="1:11">
      <c r="A12" s="93" t="s">
        <v>73</v>
      </c>
      <c r="B12" s="116" t="s">
        <v>69</v>
      </c>
      <c r="C12" s="116" t="s">
        <v>70</v>
      </c>
      <c r="D12" s="117"/>
      <c r="E12" s="95" t="s">
        <v>71</v>
      </c>
      <c r="F12" s="116" t="s">
        <v>69</v>
      </c>
      <c r="G12" s="116" t="s">
        <v>70</v>
      </c>
      <c r="H12" s="116"/>
      <c r="I12" s="95" t="s">
        <v>238</v>
      </c>
      <c r="J12" s="116" t="s">
        <v>69</v>
      </c>
      <c r="K12" s="148" t="s">
        <v>70</v>
      </c>
    </row>
    <row r="13" spans="1:11">
      <c r="A13" s="93" t="s">
        <v>76</v>
      </c>
      <c r="B13" s="116" t="s">
        <v>69</v>
      </c>
      <c r="C13" s="116" t="s">
        <v>70</v>
      </c>
      <c r="D13" s="117"/>
      <c r="E13" s="95" t="s">
        <v>81</v>
      </c>
      <c r="F13" s="116" t="s">
        <v>69</v>
      </c>
      <c r="G13" s="116" t="s">
        <v>70</v>
      </c>
      <c r="H13" s="116"/>
      <c r="I13" s="95" t="s">
        <v>239</v>
      </c>
      <c r="J13" s="116" t="s">
        <v>69</v>
      </c>
      <c r="K13" s="148" t="s">
        <v>70</v>
      </c>
    </row>
    <row r="14" ht="16.35" spans="1:11">
      <c r="A14" s="104" t="s">
        <v>240</v>
      </c>
      <c r="B14" s="122" t="s">
        <v>69</v>
      </c>
      <c r="C14" s="122" t="s">
        <v>70</v>
      </c>
      <c r="D14" s="107"/>
      <c r="E14" s="106" t="s">
        <v>241</v>
      </c>
      <c r="F14" s="122" t="s">
        <v>69</v>
      </c>
      <c r="G14" s="122" t="s">
        <v>70</v>
      </c>
      <c r="H14" s="122"/>
      <c r="I14" s="106" t="s">
        <v>242</v>
      </c>
      <c r="J14" s="122" t="s">
        <v>69</v>
      </c>
      <c r="K14" s="149" t="s">
        <v>70</v>
      </c>
    </row>
    <row r="15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3" customFormat="1" spans="1:11">
      <c r="A16" s="87" t="s">
        <v>243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98" t="s">
        <v>244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4"/>
    </row>
    <row r="18" spans="1:11">
      <c r="A18" s="98" t="s">
        <v>245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4"/>
    </row>
    <row r="19" spans="1:11">
      <c r="A19" s="125" t="s">
        <v>246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8"/>
    </row>
    <row r="20" spans="1:11">
      <c r="A20" s="126" t="s">
        <v>247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248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 t="s">
        <v>198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98" t="s">
        <v>109</v>
      </c>
      <c r="B24" s="100"/>
      <c r="C24" s="116" t="s">
        <v>50</v>
      </c>
      <c r="D24" s="116" t="s">
        <v>51</v>
      </c>
      <c r="E24" s="97"/>
      <c r="F24" s="97"/>
      <c r="G24" s="97"/>
      <c r="H24" s="97"/>
      <c r="I24" s="97"/>
      <c r="J24" s="97"/>
      <c r="K24" s="147"/>
    </row>
    <row r="25" ht="16.35" spans="1:11">
      <c r="A25" s="130" t="s">
        <v>249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250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50"/>
    </row>
    <row r="28" spans="1:11">
      <c r="A28" s="125" t="s">
        <v>251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8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5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252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4" customFormat="1" ht="18.75" customHeight="1" spans="1:11">
      <c r="A38" s="98" t="s">
        <v>253</v>
      </c>
      <c r="B38" s="100"/>
      <c r="C38" s="100"/>
      <c r="D38" s="97" t="s">
        <v>254</v>
      </c>
      <c r="E38" s="97"/>
      <c r="F38" s="141" t="s">
        <v>255</v>
      </c>
      <c r="G38" s="142"/>
      <c r="H38" s="100" t="s">
        <v>256</v>
      </c>
      <c r="I38" s="100"/>
      <c r="J38" s="100" t="s">
        <v>257</v>
      </c>
      <c r="K38" s="154"/>
    </row>
    <row r="39" ht="18.75" customHeight="1" spans="1:13">
      <c r="A39" s="98" t="s">
        <v>110</v>
      </c>
      <c r="B39" s="100" t="s">
        <v>258</v>
      </c>
      <c r="C39" s="100"/>
      <c r="D39" s="100"/>
      <c r="E39" s="100"/>
      <c r="F39" s="100"/>
      <c r="G39" s="100"/>
      <c r="H39" s="100"/>
      <c r="I39" s="100"/>
      <c r="J39" s="100"/>
      <c r="K39" s="154"/>
      <c r="M39" s="84"/>
    </row>
    <row r="40" ht="31" customHeight="1" spans="1:11">
      <c r="A40" s="98" t="s">
        <v>259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54"/>
    </row>
    <row r="41" ht="18.75" customHeight="1" spans="1:11">
      <c r="A41" s="98"/>
      <c r="B41" s="100"/>
      <c r="C41" s="100"/>
      <c r="D41" s="100"/>
      <c r="E41" s="100"/>
      <c r="F41" s="100"/>
      <c r="G41" s="100"/>
      <c r="H41" s="100"/>
      <c r="I41" s="100"/>
      <c r="J41" s="100"/>
      <c r="K41" s="154"/>
    </row>
    <row r="42" ht="32" customHeight="1" spans="1:11">
      <c r="A42" s="104" t="s">
        <v>122</v>
      </c>
      <c r="B42" s="143" t="s">
        <v>207</v>
      </c>
      <c r="C42" s="143"/>
      <c r="D42" s="106" t="s">
        <v>260</v>
      </c>
      <c r="E42" s="107" t="s">
        <v>208</v>
      </c>
      <c r="F42" s="106" t="s">
        <v>125</v>
      </c>
      <c r="G42" s="144">
        <v>45530</v>
      </c>
      <c r="H42" s="145" t="s">
        <v>126</v>
      </c>
      <c r="I42" s="145"/>
      <c r="J42" s="143" t="s">
        <v>127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zoomScale="80" zoomScaleNormal="80" workbookViewId="0">
      <selection activeCell="T21" sqref="T21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8.375" style="63" customWidth="1"/>
    <col min="12" max="12" width="10.5" style="63" customWidth="1"/>
    <col min="13" max="13" width="8.375" style="63" customWidth="1"/>
    <col min="14" max="15" width="10.875" style="63" customWidth="1"/>
    <col min="16" max="16" width="11" style="63" customWidth="1"/>
    <col min="17" max="16384" width="9" style="63"/>
  </cols>
  <sheetData>
    <row r="1" s="63" customFormat="1" ht="30" customHeight="1" spans="1:16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4" customFormat="1" ht="25" customHeight="1" spans="1:16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5"/>
      <c r="J2" s="76" t="s">
        <v>41</v>
      </c>
      <c r="K2" s="77" t="s">
        <v>42</v>
      </c>
      <c r="L2" s="78"/>
      <c r="M2" s="78"/>
      <c r="N2" s="78"/>
      <c r="O2" s="78"/>
      <c r="P2" s="79"/>
    </row>
    <row r="3" s="64" customFormat="1" ht="23" customHeight="1" spans="1:16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67"/>
      <c r="J3" s="73" t="s">
        <v>134</v>
      </c>
      <c r="K3" s="72"/>
      <c r="L3" s="72"/>
      <c r="M3" s="72"/>
      <c r="N3" s="72"/>
      <c r="O3" s="72"/>
      <c r="P3" s="72"/>
    </row>
    <row r="4" s="64" customFormat="1" ht="23" customHeight="1" spans="1:16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67"/>
      <c r="J4" s="74" t="s">
        <v>135</v>
      </c>
      <c r="K4" s="74" t="s">
        <v>94</v>
      </c>
      <c r="L4" s="74" t="s">
        <v>95</v>
      </c>
      <c r="M4" s="74" t="s">
        <v>96</v>
      </c>
      <c r="N4" s="74" t="s">
        <v>97</v>
      </c>
      <c r="O4" s="74" t="s">
        <v>98</v>
      </c>
      <c r="P4" s="74" t="s">
        <v>99</v>
      </c>
    </row>
    <row r="5" s="64" customFormat="1" ht="23" customHeight="1" spans="1:16">
      <c r="A5" s="72"/>
      <c r="B5" s="74" t="s">
        <v>136</v>
      </c>
      <c r="C5" s="74" t="s">
        <v>137</v>
      </c>
      <c r="D5" s="74" t="s">
        <v>138</v>
      </c>
      <c r="E5" s="74" t="s">
        <v>139</v>
      </c>
      <c r="F5" s="74" t="s">
        <v>140</v>
      </c>
      <c r="G5" s="74" t="s">
        <v>141</v>
      </c>
      <c r="H5" s="74" t="s">
        <v>142</v>
      </c>
      <c r="I5" s="67"/>
      <c r="J5" s="74" t="s">
        <v>136</v>
      </c>
      <c r="K5" s="74" t="s">
        <v>137</v>
      </c>
      <c r="L5" s="74" t="s">
        <v>138</v>
      </c>
      <c r="M5" s="74" t="s">
        <v>139</v>
      </c>
      <c r="N5" s="74" t="s">
        <v>140</v>
      </c>
      <c r="O5" s="74" t="s">
        <v>141</v>
      </c>
      <c r="P5" s="74" t="s">
        <v>142</v>
      </c>
    </row>
    <row r="6" s="64" customFormat="1" ht="21" customHeight="1" spans="1:16">
      <c r="A6" s="74" t="s">
        <v>143</v>
      </c>
      <c r="B6" s="74">
        <f t="shared" ref="B6:B8" si="0">C6-1</f>
        <v>64</v>
      </c>
      <c r="C6" s="74">
        <f t="shared" ref="C6:C8" si="1">D6-2</f>
        <v>65</v>
      </c>
      <c r="D6" s="74">
        <v>67</v>
      </c>
      <c r="E6" s="74">
        <f t="shared" ref="E6:E8" si="2">D6+2</f>
        <v>69</v>
      </c>
      <c r="F6" s="74">
        <f t="shared" ref="F6:F8" si="3">E6+2</f>
        <v>71</v>
      </c>
      <c r="G6" s="74">
        <f t="shared" ref="G6:G8" si="4">F6+1</f>
        <v>72</v>
      </c>
      <c r="H6" s="74">
        <f t="shared" ref="H6:H8" si="5">G6+1</f>
        <v>73</v>
      </c>
      <c r="I6" s="67"/>
      <c r="J6" s="67" t="s">
        <v>144</v>
      </c>
      <c r="K6" s="67" t="s">
        <v>145</v>
      </c>
      <c r="L6" s="67" t="s">
        <v>146</v>
      </c>
      <c r="M6" s="67" t="s">
        <v>145</v>
      </c>
      <c r="N6" s="67" t="s">
        <v>144</v>
      </c>
      <c r="O6" s="67" t="s">
        <v>147</v>
      </c>
      <c r="P6" s="67" t="s">
        <v>145</v>
      </c>
    </row>
    <row r="7" s="64" customFormat="1" ht="21" customHeight="1" spans="1:16">
      <c r="A7" s="74" t="s">
        <v>148</v>
      </c>
      <c r="B7" s="74">
        <f t="shared" si="0"/>
        <v>63</v>
      </c>
      <c r="C7" s="74">
        <f t="shared" si="1"/>
        <v>64</v>
      </c>
      <c r="D7" s="74">
        <v>66</v>
      </c>
      <c r="E7" s="74">
        <f t="shared" si="2"/>
        <v>68</v>
      </c>
      <c r="F7" s="74">
        <f t="shared" si="3"/>
        <v>70</v>
      </c>
      <c r="G7" s="74">
        <f t="shared" si="4"/>
        <v>71</v>
      </c>
      <c r="H7" s="74">
        <f t="shared" si="5"/>
        <v>72</v>
      </c>
      <c r="I7" s="67"/>
      <c r="J7" s="67" t="s">
        <v>149</v>
      </c>
      <c r="K7" s="67" t="s">
        <v>145</v>
      </c>
      <c r="L7" s="67">
        <f>0.3/0.3</f>
        <v>1</v>
      </c>
      <c r="M7" s="67" t="s">
        <v>146</v>
      </c>
      <c r="N7" s="67" t="s">
        <v>150</v>
      </c>
      <c r="O7" s="67" t="s">
        <v>151</v>
      </c>
      <c r="P7" s="67" t="s">
        <v>146</v>
      </c>
    </row>
    <row r="8" s="64" customFormat="1" ht="21" customHeight="1" spans="1:16">
      <c r="A8" s="74" t="s">
        <v>152</v>
      </c>
      <c r="B8" s="74">
        <f t="shared" si="0"/>
        <v>56</v>
      </c>
      <c r="C8" s="74">
        <f t="shared" si="1"/>
        <v>57</v>
      </c>
      <c r="D8" s="74">
        <v>59</v>
      </c>
      <c r="E8" s="74">
        <f t="shared" si="2"/>
        <v>61</v>
      </c>
      <c r="F8" s="74">
        <f t="shared" si="3"/>
        <v>63</v>
      </c>
      <c r="G8" s="74">
        <f t="shared" si="4"/>
        <v>64</v>
      </c>
      <c r="H8" s="74">
        <f t="shared" si="5"/>
        <v>65</v>
      </c>
      <c r="I8" s="67"/>
      <c r="J8" s="67" t="s">
        <v>153</v>
      </c>
      <c r="K8" s="67" t="s">
        <v>145</v>
      </c>
      <c r="L8" s="67" t="s">
        <v>145</v>
      </c>
      <c r="M8" s="67" t="s">
        <v>145</v>
      </c>
      <c r="N8" s="67" t="s">
        <v>145</v>
      </c>
      <c r="O8" s="67" t="s">
        <v>145</v>
      </c>
      <c r="P8" s="67" t="s">
        <v>145</v>
      </c>
    </row>
    <row r="9" s="64" customFormat="1" ht="21" customHeight="1" spans="1:16">
      <c r="A9" s="74" t="s">
        <v>154</v>
      </c>
      <c r="B9" s="74">
        <f t="shared" ref="B9:B11" si="6">C9-4</f>
        <v>100</v>
      </c>
      <c r="C9" s="74">
        <f t="shared" ref="C9:C11" si="7">D9-4</f>
        <v>104</v>
      </c>
      <c r="D9" s="74">
        <v>108</v>
      </c>
      <c r="E9" s="74">
        <f t="shared" ref="E9:E11" si="8">D9+4</f>
        <v>112</v>
      </c>
      <c r="F9" s="74">
        <f>E9+4</f>
        <v>116</v>
      </c>
      <c r="G9" s="74">
        <f t="shared" ref="G9:G11" si="9">F9+6</f>
        <v>122</v>
      </c>
      <c r="H9" s="74">
        <f>G9+6</f>
        <v>128</v>
      </c>
      <c r="I9" s="67"/>
      <c r="J9" s="67" t="s">
        <v>145</v>
      </c>
      <c r="K9" s="67" t="s">
        <v>145</v>
      </c>
      <c r="L9" s="67" t="s">
        <v>145</v>
      </c>
      <c r="M9" s="67" t="s">
        <v>155</v>
      </c>
      <c r="N9" s="67" t="s">
        <v>145</v>
      </c>
      <c r="O9" s="67" t="s">
        <v>145</v>
      </c>
      <c r="P9" s="67" t="s">
        <v>155</v>
      </c>
    </row>
    <row r="10" s="64" customFormat="1" ht="21" customHeight="1" spans="1:16">
      <c r="A10" s="74" t="s">
        <v>156</v>
      </c>
      <c r="B10" s="74">
        <f t="shared" si="6"/>
        <v>90</v>
      </c>
      <c r="C10" s="74">
        <f t="shared" si="7"/>
        <v>94</v>
      </c>
      <c r="D10" s="74">
        <v>98</v>
      </c>
      <c r="E10" s="74">
        <f t="shared" si="8"/>
        <v>102</v>
      </c>
      <c r="F10" s="74">
        <f>E10+5</f>
        <v>107</v>
      </c>
      <c r="G10" s="74">
        <f t="shared" si="9"/>
        <v>113</v>
      </c>
      <c r="H10" s="74">
        <f>G10+7</f>
        <v>120</v>
      </c>
      <c r="I10" s="67"/>
      <c r="J10" s="67" t="s">
        <v>145</v>
      </c>
      <c r="K10" s="67" t="s">
        <v>145</v>
      </c>
      <c r="L10" s="67" t="s">
        <v>145</v>
      </c>
      <c r="M10" s="67" t="s">
        <v>145</v>
      </c>
      <c r="N10" s="67" t="s">
        <v>145</v>
      </c>
      <c r="O10" s="67" t="s">
        <v>145</v>
      </c>
      <c r="P10" s="67" t="s">
        <v>145</v>
      </c>
    </row>
    <row r="11" s="64" customFormat="1" ht="21" customHeight="1" spans="1:16">
      <c r="A11" s="74" t="s">
        <v>157</v>
      </c>
      <c r="B11" s="74">
        <f t="shared" si="6"/>
        <v>106</v>
      </c>
      <c r="C11" s="74">
        <f t="shared" si="7"/>
        <v>110</v>
      </c>
      <c r="D11" s="74">
        <v>114</v>
      </c>
      <c r="E11" s="74">
        <f t="shared" si="8"/>
        <v>118</v>
      </c>
      <c r="F11" s="74">
        <f>E11+5</f>
        <v>123</v>
      </c>
      <c r="G11" s="74">
        <f t="shared" si="9"/>
        <v>129</v>
      </c>
      <c r="H11" s="74">
        <f>G11+7</f>
        <v>136</v>
      </c>
      <c r="I11" s="67"/>
      <c r="J11" s="67" t="s">
        <v>158</v>
      </c>
      <c r="K11" s="67" t="s">
        <v>159</v>
      </c>
      <c r="L11" s="67" t="s">
        <v>160</v>
      </c>
      <c r="M11" s="67" t="s">
        <v>161</v>
      </c>
      <c r="N11" s="67" t="s">
        <v>159</v>
      </c>
      <c r="O11" s="67" t="s">
        <v>162</v>
      </c>
      <c r="P11" s="67" t="s">
        <v>161</v>
      </c>
    </row>
    <row r="12" s="64" customFormat="1" ht="21" customHeight="1" spans="1:16">
      <c r="A12" s="74" t="s">
        <v>163</v>
      </c>
      <c r="B12" s="74">
        <f>C12</f>
        <v>9.5</v>
      </c>
      <c r="C12" s="74">
        <f>D12</f>
        <v>9.5</v>
      </c>
      <c r="D12" s="74">
        <v>9.5</v>
      </c>
      <c r="E12" s="74">
        <f t="shared" ref="E12:H12" si="10">D12</f>
        <v>9.5</v>
      </c>
      <c r="F12" s="74">
        <f t="shared" si="10"/>
        <v>9.5</v>
      </c>
      <c r="G12" s="74">
        <f t="shared" si="10"/>
        <v>9.5</v>
      </c>
      <c r="H12" s="74">
        <f t="shared" si="10"/>
        <v>9.5</v>
      </c>
      <c r="I12" s="67"/>
      <c r="J12" s="67" t="s">
        <v>164</v>
      </c>
      <c r="K12" s="67" t="s">
        <v>165</v>
      </c>
      <c r="L12" s="67" t="s">
        <v>145</v>
      </c>
      <c r="M12" s="67" t="s">
        <v>155</v>
      </c>
      <c r="N12" s="67" t="s">
        <v>145</v>
      </c>
      <c r="O12" s="67" t="s">
        <v>166</v>
      </c>
      <c r="P12" s="67" t="s">
        <v>155</v>
      </c>
    </row>
    <row r="13" s="64" customFormat="1" ht="21" customHeight="1" spans="1:16">
      <c r="A13" s="74" t="s">
        <v>167</v>
      </c>
      <c r="B13" s="74">
        <f>C13</f>
        <v>9</v>
      </c>
      <c r="C13" s="74">
        <f>D13</f>
        <v>9</v>
      </c>
      <c r="D13" s="74">
        <v>9</v>
      </c>
      <c r="E13" s="74">
        <f t="shared" ref="E13:H13" si="11">D13</f>
        <v>9</v>
      </c>
      <c r="F13" s="74">
        <f t="shared" si="11"/>
        <v>9</v>
      </c>
      <c r="G13" s="74">
        <f t="shared" si="11"/>
        <v>9</v>
      </c>
      <c r="H13" s="74">
        <f t="shared" si="11"/>
        <v>9</v>
      </c>
      <c r="I13" s="67"/>
      <c r="J13" s="67" t="s">
        <v>168</v>
      </c>
      <c r="K13" s="67" t="s">
        <v>169</v>
      </c>
      <c r="L13" s="67" t="s">
        <v>169</v>
      </c>
      <c r="M13" s="67" t="s">
        <v>169</v>
      </c>
      <c r="N13" s="67" t="s">
        <v>169</v>
      </c>
      <c r="O13" s="67" t="s">
        <v>169</v>
      </c>
      <c r="P13" s="67" t="s">
        <v>169</v>
      </c>
    </row>
    <row r="14" s="64" customFormat="1" ht="21" customHeight="1" spans="1:16">
      <c r="A14" s="74" t="s">
        <v>170</v>
      </c>
      <c r="B14" s="74">
        <f t="shared" ref="B14:B16" si="12">C14-1</f>
        <v>53</v>
      </c>
      <c r="C14" s="74">
        <f>D14-1</f>
        <v>54</v>
      </c>
      <c r="D14" s="74">
        <v>55</v>
      </c>
      <c r="E14" s="74">
        <f>D14+1</f>
        <v>56</v>
      </c>
      <c r="F14" s="74">
        <f>E14+1</f>
        <v>57</v>
      </c>
      <c r="G14" s="74">
        <f>F14+1.5</f>
        <v>58.5</v>
      </c>
      <c r="H14" s="74">
        <f>G14+1.5</f>
        <v>60</v>
      </c>
      <c r="I14" s="67"/>
      <c r="J14" s="67" t="s">
        <v>146</v>
      </c>
      <c r="K14" s="67" t="s">
        <v>145</v>
      </c>
      <c r="L14" s="67" t="s">
        <v>168</v>
      </c>
      <c r="M14" s="67" t="s">
        <v>168</v>
      </c>
      <c r="N14" s="67" t="s">
        <v>169</v>
      </c>
      <c r="O14" s="67" t="s">
        <v>169</v>
      </c>
      <c r="P14" s="67" t="s">
        <v>168</v>
      </c>
    </row>
    <row r="15" s="64" customFormat="1" ht="21" customHeight="1" spans="1:16">
      <c r="A15" s="74" t="s">
        <v>171</v>
      </c>
      <c r="B15" s="74">
        <f t="shared" si="12"/>
        <v>52</v>
      </c>
      <c r="C15" s="74">
        <f>D15-1</f>
        <v>53</v>
      </c>
      <c r="D15" s="74">
        <v>54</v>
      </c>
      <c r="E15" s="74">
        <f>D15+1</f>
        <v>55</v>
      </c>
      <c r="F15" s="74">
        <f>E15+1</f>
        <v>56</v>
      </c>
      <c r="G15" s="74">
        <f>F15+1.5</f>
        <v>57.5</v>
      </c>
      <c r="H15" s="74">
        <f>G15+1.5</f>
        <v>59</v>
      </c>
      <c r="I15" s="67"/>
      <c r="J15" s="67" t="s">
        <v>145</v>
      </c>
      <c r="K15" s="67" t="s">
        <v>145</v>
      </c>
      <c r="L15" s="67" t="s">
        <v>145</v>
      </c>
      <c r="M15" s="67" t="s">
        <v>145</v>
      </c>
      <c r="N15" s="67" t="s">
        <v>145</v>
      </c>
      <c r="O15" s="67" t="s">
        <v>145</v>
      </c>
      <c r="P15" s="67" t="s">
        <v>145</v>
      </c>
    </row>
    <row r="16" s="64" customFormat="1" ht="21" customHeight="1" spans="1:16">
      <c r="A16" s="74" t="s">
        <v>172</v>
      </c>
      <c r="B16" s="74">
        <f t="shared" si="12"/>
        <v>81</v>
      </c>
      <c r="C16" s="74">
        <f>D16-1.5</f>
        <v>82</v>
      </c>
      <c r="D16" s="74">
        <v>83.5</v>
      </c>
      <c r="E16" s="74">
        <f>D16+1.5</f>
        <v>85</v>
      </c>
      <c r="F16" s="74">
        <f>E16+1.5</f>
        <v>86.5</v>
      </c>
      <c r="G16" s="74">
        <f>F16+1.1</f>
        <v>87.6</v>
      </c>
      <c r="H16" s="74">
        <f>G16+1.1</f>
        <v>88.7</v>
      </c>
      <c r="I16" s="67"/>
      <c r="J16" s="67" t="s">
        <v>145</v>
      </c>
      <c r="K16" s="67" t="s">
        <v>145</v>
      </c>
      <c r="L16" s="67" t="s">
        <v>145</v>
      </c>
      <c r="M16" s="67" t="s">
        <v>145</v>
      </c>
      <c r="N16" s="67" t="s">
        <v>145</v>
      </c>
      <c r="O16" s="67" t="s">
        <v>145</v>
      </c>
      <c r="P16" s="67" t="s">
        <v>145</v>
      </c>
    </row>
    <row r="17" s="64" customFormat="1" ht="21" customHeight="1" spans="1:16">
      <c r="A17" s="74" t="s">
        <v>173</v>
      </c>
      <c r="B17" s="74">
        <f>C17-0.8</f>
        <v>19.9</v>
      </c>
      <c r="C17" s="74">
        <f>D17-0.8</f>
        <v>20.7</v>
      </c>
      <c r="D17" s="74">
        <v>21.5</v>
      </c>
      <c r="E17" s="74">
        <f>D17+0.8</f>
        <v>22.3</v>
      </c>
      <c r="F17" s="74">
        <f>E17+0.8</f>
        <v>23.1</v>
      </c>
      <c r="G17" s="74">
        <f>F17+1.3</f>
        <v>24.4</v>
      </c>
      <c r="H17" s="74">
        <f>G17+1.3</f>
        <v>25.7</v>
      </c>
      <c r="I17" s="67"/>
      <c r="J17" s="67"/>
      <c r="K17" s="67" t="s">
        <v>145</v>
      </c>
      <c r="L17" s="67" t="s">
        <v>145</v>
      </c>
      <c r="M17" s="67" t="s">
        <v>145</v>
      </c>
      <c r="N17" s="67" t="s">
        <v>145</v>
      </c>
      <c r="O17" s="67" t="s">
        <v>145</v>
      </c>
      <c r="P17" s="67" t="s">
        <v>145</v>
      </c>
    </row>
    <row r="18" s="64" customFormat="1" ht="21" customHeight="1" spans="1:16">
      <c r="A18" s="74" t="s">
        <v>174</v>
      </c>
      <c r="B18" s="74">
        <f>C18-0.7</f>
        <v>17.1</v>
      </c>
      <c r="C18" s="74">
        <f>D18-0.7</f>
        <v>17.8</v>
      </c>
      <c r="D18" s="74">
        <v>18.5</v>
      </c>
      <c r="E18" s="74">
        <f>D18+0.7</f>
        <v>19.2</v>
      </c>
      <c r="F18" s="74">
        <f>E18+0.7</f>
        <v>19.9</v>
      </c>
      <c r="G18" s="74">
        <f>F18+0.9</f>
        <v>20.8</v>
      </c>
      <c r="H18" s="74">
        <f>G18+0.9</f>
        <v>21.7</v>
      </c>
      <c r="I18" s="67"/>
      <c r="J18" s="67" t="s">
        <v>175</v>
      </c>
      <c r="K18" s="67" t="s">
        <v>169</v>
      </c>
      <c r="L18" s="67" t="s">
        <v>169</v>
      </c>
      <c r="M18" s="67" t="s">
        <v>176</v>
      </c>
      <c r="N18" s="67" t="s">
        <v>169</v>
      </c>
      <c r="O18" s="67" t="s">
        <v>144</v>
      </c>
      <c r="P18" s="67" t="s">
        <v>176</v>
      </c>
    </row>
    <row r="19" s="64" customFormat="1" ht="21" customHeight="1" spans="1:16">
      <c r="A19" s="74" t="s">
        <v>177</v>
      </c>
      <c r="B19" s="74">
        <f t="shared" ref="B19:B21" si="13">C19-0.5</f>
        <v>12.5</v>
      </c>
      <c r="C19" s="74">
        <f t="shared" ref="C19:C21" si="14">D19-0.5</f>
        <v>13</v>
      </c>
      <c r="D19" s="74">
        <v>13.5</v>
      </c>
      <c r="E19" s="74">
        <f>D19+0.5</f>
        <v>14</v>
      </c>
      <c r="F19" s="74">
        <f>E19+0.5</f>
        <v>14.5</v>
      </c>
      <c r="G19" s="74">
        <f>F19+0.7</f>
        <v>15.2</v>
      </c>
      <c r="H19" s="74">
        <f>G19+0.7</f>
        <v>15.9</v>
      </c>
      <c r="I19" s="67"/>
      <c r="J19" s="67" t="s">
        <v>146</v>
      </c>
      <c r="K19" s="67" t="s">
        <v>145</v>
      </c>
      <c r="L19" s="67" t="s">
        <v>168</v>
      </c>
      <c r="M19" s="67" t="s">
        <v>168</v>
      </c>
      <c r="N19" s="67" t="s">
        <v>169</v>
      </c>
      <c r="O19" s="67" t="s">
        <v>169</v>
      </c>
      <c r="P19" s="67" t="s">
        <v>168</v>
      </c>
    </row>
    <row r="20" s="64" customFormat="1" ht="21" customHeight="1" spans="1:16">
      <c r="A20" s="74" t="s">
        <v>178</v>
      </c>
      <c r="B20" s="74">
        <f t="shared" si="13"/>
        <v>35</v>
      </c>
      <c r="C20" s="74">
        <f t="shared" si="14"/>
        <v>35.5</v>
      </c>
      <c r="D20" s="74">
        <v>36</v>
      </c>
      <c r="E20" s="74">
        <f t="shared" ref="E20:G20" si="15">D20+0.5</f>
        <v>36.5</v>
      </c>
      <c r="F20" s="74">
        <f t="shared" si="15"/>
        <v>37</v>
      </c>
      <c r="G20" s="74">
        <f t="shared" si="15"/>
        <v>37.5</v>
      </c>
      <c r="H20" s="74">
        <f t="shared" ref="H20:H25" si="16">G20</f>
        <v>37.5</v>
      </c>
      <c r="I20" s="67"/>
      <c r="J20" s="67" t="s">
        <v>164</v>
      </c>
      <c r="K20" s="67" t="s">
        <v>165</v>
      </c>
      <c r="L20" s="67" t="s">
        <v>145</v>
      </c>
      <c r="M20" s="67" t="s">
        <v>155</v>
      </c>
      <c r="N20" s="67" t="s">
        <v>145</v>
      </c>
      <c r="O20" s="67" t="s">
        <v>166</v>
      </c>
      <c r="P20" s="67" t="s">
        <v>155</v>
      </c>
    </row>
    <row r="21" s="64" customFormat="1" ht="19" customHeight="1" spans="1:16">
      <c r="A21" s="74" t="s">
        <v>179</v>
      </c>
      <c r="B21" s="74">
        <f t="shared" si="13"/>
        <v>25</v>
      </c>
      <c r="C21" s="74">
        <f t="shared" si="14"/>
        <v>25.5</v>
      </c>
      <c r="D21" s="74">
        <v>26</v>
      </c>
      <c r="E21" s="74">
        <f>D21+0.5</f>
        <v>26.5</v>
      </c>
      <c r="F21" s="74">
        <f>E21+0.5</f>
        <v>27</v>
      </c>
      <c r="G21" s="74">
        <f>F21+0.75</f>
        <v>27.75</v>
      </c>
      <c r="H21" s="74">
        <f t="shared" si="16"/>
        <v>27.75</v>
      </c>
      <c r="I21" s="80"/>
      <c r="J21" s="67" t="s">
        <v>168</v>
      </c>
      <c r="K21" s="67" t="s">
        <v>169</v>
      </c>
      <c r="L21" s="67" t="s">
        <v>169</v>
      </c>
      <c r="M21" s="67" t="s">
        <v>169</v>
      </c>
      <c r="N21" s="67" t="s">
        <v>169</v>
      </c>
      <c r="O21" s="67" t="s">
        <v>169</v>
      </c>
      <c r="P21" s="67" t="s">
        <v>169</v>
      </c>
    </row>
    <row r="22" s="63" customFormat="1" ht="47" customHeight="1" spans="1:16">
      <c r="A22" s="74" t="s">
        <v>180</v>
      </c>
      <c r="B22" s="74">
        <f>C22</f>
        <v>17</v>
      </c>
      <c r="C22" s="74">
        <f>D22-1</f>
        <v>17</v>
      </c>
      <c r="D22" s="74">
        <v>18</v>
      </c>
      <c r="E22" s="74">
        <f t="shared" ref="E22:E25" si="17">D22</f>
        <v>18</v>
      </c>
      <c r="F22" s="74">
        <f>E22+1.5</f>
        <v>19.5</v>
      </c>
      <c r="G22" s="74">
        <f t="shared" ref="G22:G25" si="18">F22</f>
        <v>19.5</v>
      </c>
      <c r="H22" s="74">
        <f t="shared" si="16"/>
        <v>19.5</v>
      </c>
      <c r="I22" s="81"/>
      <c r="J22" s="67" t="s">
        <v>145</v>
      </c>
      <c r="K22" s="67" t="s">
        <v>145</v>
      </c>
      <c r="L22" s="67" t="s">
        <v>145</v>
      </c>
      <c r="M22" s="67" t="s">
        <v>145</v>
      </c>
      <c r="N22" s="67" t="s">
        <v>145</v>
      </c>
      <c r="O22" s="67" t="s">
        <v>145</v>
      </c>
      <c r="P22" s="67" t="s">
        <v>145</v>
      </c>
    </row>
    <row r="23" s="63" customFormat="1" customHeight="1" spans="1:16">
      <c r="A23" s="74" t="s">
        <v>181</v>
      </c>
      <c r="B23" s="74">
        <f>C23</f>
        <v>14</v>
      </c>
      <c r="C23" s="74">
        <f>D23-1</f>
        <v>14</v>
      </c>
      <c r="D23" s="74">
        <v>15</v>
      </c>
      <c r="E23" s="74">
        <f t="shared" si="17"/>
        <v>15</v>
      </c>
      <c r="F23" s="74">
        <f>E23+1.5</f>
        <v>16.5</v>
      </c>
      <c r="G23" s="74">
        <f t="shared" si="18"/>
        <v>16.5</v>
      </c>
      <c r="H23" s="74">
        <f t="shared" si="16"/>
        <v>16.5</v>
      </c>
      <c r="J23" s="67"/>
      <c r="K23" s="67" t="s">
        <v>145</v>
      </c>
      <c r="L23" s="67" t="s">
        <v>145</v>
      </c>
      <c r="M23" s="67" t="s">
        <v>145</v>
      </c>
      <c r="N23" s="67" t="s">
        <v>145</v>
      </c>
      <c r="O23" s="67" t="s">
        <v>145</v>
      </c>
      <c r="P23" s="67" t="s">
        <v>145</v>
      </c>
    </row>
    <row r="24" s="63" customFormat="1" customHeight="1" spans="1:16">
      <c r="A24" s="74" t="s">
        <v>182</v>
      </c>
      <c r="B24" s="74">
        <v>13</v>
      </c>
      <c r="C24" s="74">
        <f>D24</f>
        <v>13</v>
      </c>
      <c r="D24" s="74">
        <v>13</v>
      </c>
      <c r="E24" s="74">
        <f t="shared" si="17"/>
        <v>13</v>
      </c>
      <c r="F24" s="74">
        <f>E24+2</f>
        <v>15</v>
      </c>
      <c r="G24" s="74">
        <f t="shared" si="18"/>
        <v>15</v>
      </c>
      <c r="H24" s="74">
        <f t="shared" si="16"/>
        <v>15</v>
      </c>
      <c r="J24" s="67" t="s">
        <v>175</v>
      </c>
      <c r="K24" s="67" t="s">
        <v>169</v>
      </c>
      <c r="L24" s="67" t="s">
        <v>169</v>
      </c>
      <c r="M24" s="67" t="s">
        <v>176</v>
      </c>
      <c r="N24" s="67" t="s">
        <v>169</v>
      </c>
      <c r="O24" s="67" t="s">
        <v>144</v>
      </c>
      <c r="P24" s="67" t="s">
        <v>176</v>
      </c>
    </row>
    <row r="25" s="63" customFormat="1" customHeight="1" spans="1:16">
      <c r="A25" s="74" t="s">
        <v>183</v>
      </c>
      <c r="B25" s="74">
        <f>D25</f>
        <v>5.5</v>
      </c>
      <c r="C25" s="74">
        <f>D25</f>
        <v>5.5</v>
      </c>
      <c r="D25" s="74">
        <v>5.5</v>
      </c>
      <c r="E25" s="74">
        <f t="shared" si="17"/>
        <v>5.5</v>
      </c>
      <c r="F25" s="74">
        <f>D25</f>
        <v>5.5</v>
      </c>
      <c r="G25" s="74">
        <f t="shared" si="18"/>
        <v>5.5</v>
      </c>
      <c r="H25" s="74">
        <f t="shared" si="16"/>
        <v>5.5</v>
      </c>
      <c r="J25" s="67" t="s">
        <v>146</v>
      </c>
      <c r="K25" s="67" t="s">
        <v>145</v>
      </c>
      <c r="L25" s="67" t="s">
        <v>168</v>
      </c>
      <c r="M25" s="67" t="s">
        <v>168</v>
      </c>
      <c r="N25" s="67" t="s">
        <v>169</v>
      </c>
      <c r="O25" s="67" t="s">
        <v>169</v>
      </c>
      <c r="P25" s="67" t="s">
        <v>168</v>
      </c>
    </row>
    <row r="26" s="63" customFormat="1" customHeight="1" spans="10:14">
      <c r="J26" s="63" t="s">
        <v>184</v>
      </c>
      <c r="K26" s="82"/>
      <c r="L26" s="63" t="s">
        <v>185</v>
      </c>
      <c r="N26" s="63" t="s">
        <v>186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C4" sqref="C4:C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262</v>
      </c>
      <c r="B2" s="7" t="s">
        <v>263</v>
      </c>
      <c r="C2" s="7" t="s">
        <v>264</v>
      </c>
      <c r="D2" s="7" t="s">
        <v>265</v>
      </c>
      <c r="E2" s="7" t="s">
        <v>266</v>
      </c>
      <c r="F2" s="7" t="s">
        <v>267</v>
      </c>
      <c r="G2" s="7" t="s">
        <v>268</v>
      </c>
      <c r="H2" s="7" t="s">
        <v>269</v>
      </c>
      <c r="I2" s="6" t="s">
        <v>270</v>
      </c>
      <c r="J2" s="6" t="s">
        <v>271</v>
      </c>
      <c r="K2" s="6" t="s">
        <v>272</v>
      </c>
      <c r="L2" s="6" t="s">
        <v>273</v>
      </c>
      <c r="M2" s="6" t="s">
        <v>274</v>
      </c>
      <c r="N2" s="7" t="s">
        <v>275</v>
      </c>
      <c r="O2" s="7" t="s">
        <v>276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277</v>
      </c>
      <c r="J3" s="6" t="s">
        <v>277</v>
      </c>
      <c r="K3" s="6" t="s">
        <v>277</v>
      </c>
      <c r="L3" s="6" t="s">
        <v>277</v>
      </c>
      <c r="M3" s="6" t="s">
        <v>277</v>
      </c>
      <c r="N3" s="9"/>
      <c r="O3" s="9"/>
    </row>
    <row r="4" s="2" customFormat="1" ht="18" customHeight="1" spans="1:15">
      <c r="A4" s="34">
        <v>1</v>
      </c>
      <c r="B4" s="29" t="s">
        <v>278</v>
      </c>
      <c r="C4" s="30" t="s">
        <v>279</v>
      </c>
      <c r="D4" s="60" t="s">
        <v>101</v>
      </c>
      <c r="E4" s="13" t="s">
        <v>47</v>
      </c>
      <c r="F4" s="11" t="s">
        <v>280</v>
      </c>
      <c r="G4" s="61" t="s">
        <v>79</v>
      </c>
      <c r="H4" s="62"/>
      <c r="I4" s="34">
        <v>1</v>
      </c>
      <c r="J4" s="34"/>
      <c r="K4" s="34">
        <v>1</v>
      </c>
      <c r="L4" s="34"/>
      <c r="M4" s="34">
        <v>1</v>
      </c>
      <c r="N4" s="62">
        <f>SUM(I4:M4)</f>
        <v>3</v>
      </c>
      <c r="O4" s="62"/>
    </row>
    <row r="5" s="2" customFormat="1" ht="18" customHeight="1" spans="1:15">
      <c r="A5" s="34">
        <v>2</v>
      </c>
      <c r="B5" s="29" t="s">
        <v>281</v>
      </c>
      <c r="C5" s="30" t="s">
        <v>279</v>
      </c>
      <c r="D5" s="60" t="s">
        <v>102</v>
      </c>
      <c r="E5" s="13" t="s">
        <v>47</v>
      </c>
      <c r="F5" s="11" t="s">
        <v>280</v>
      </c>
      <c r="G5" s="61" t="s">
        <v>79</v>
      </c>
      <c r="H5" s="62"/>
      <c r="I5" s="34"/>
      <c r="J5" s="34">
        <v>1</v>
      </c>
      <c r="K5" s="34"/>
      <c r="L5" s="34">
        <v>1</v>
      </c>
      <c r="M5" s="34">
        <v>1</v>
      </c>
      <c r="N5" s="62">
        <f>SUM(I5:M5)</f>
        <v>3</v>
      </c>
      <c r="O5" s="62"/>
    </row>
    <row r="6" s="2" customFormat="1" ht="18" customHeight="1" spans="1:15">
      <c r="A6" s="34">
        <v>3</v>
      </c>
      <c r="B6" s="29" t="s">
        <v>282</v>
      </c>
      <c r="C6" s="30" t="s">
        <v>279</v>
      </c>
      <c r="D6" s="60" t="s">
        <v>103</v>
      </c>
      <c r="E6" s="13" t="s">
        <v>47</v>
      </c>
      <c r="F6" s="11" t="s">
        <v>280</v>
      </c>
      <c r="G6" s="61" t="s">
        <v>79</v>
      </c>
      <c r="H6" s="62"/>
      <c r="I6" s="34">
        <v>1</v>
      </c>
      <c r="J6" s="34">
        <v>1</v>
      </c>
      <c r="K6" s="34"/>
      <c r="L6" s="34">
        <v>1</v>
      </c>
      <c r="M6" s="34"/>
      <c r="N6" s="62">
        <f>SUM(I6:M6)</f>
        <v>3</v>
      </c>
      <c r="O6" s="62"/>
    </row>
    <row r="7" s="2" customFormat="1" ht="18" customHeight="1" spans="1:15">
      <c r="A7" s="34">
        <v>4</v>
      </c>
      <c r="B7" s="29" t="s">
        <v>283</v>
      </c>
      <c r="C7" s="30" t="s">
        <v>279</v>
      </c>
      <c r="D7" s="60" t="s">
        <v>104</v>
      </c>
      <c r="E7" s="13" t="s">
        <v>47</v>
      </c>
      <c r="F7" s="11" t="s">
        <v>280</v>
      </c>
      <c r="G7" s="61" t="s">
        <v>79</v>
      </c>
      <c r="H7" s="62"/>
      <c r="I7" s="34">
        <v>1</v>
      </c>
      <c r="J7" s="34"/>
      <c r="K7" s="34">
        <v>1</v>
      </c>
      <c r="L7" s="34"/>
      <c r="M7" s="34">
        <v>1</v>
      </c>
      <c r="N7" s="62">
        <f>SUM(I7:M7)</f>
        <v>3</v>
      </c>
      <c r="O7" s="62"/>
    </row>
    <row r="8" s="2" customFormat="1" ht="18" customHeight="1" spans="1:15">
      <c r="A8" s="34"/>
      <c r="B8" s="29"/>
      <c r="C8" s="30"/>
      <c r="D8" s="12"/>
      <c r="E8" s="13"/>
      <c r="F8" s="11"/>
      <c r="G8" s="61"/>
      <c r="H8" s="62"/>
      <c r="I8" s="34"/>
      <c r="J8" s="34"/>
      <c r="K8" s="34"/>
      <c r="L8" s="34"/>
      <c r="M8" s="34"/>
      <c r="N8" s="62"/>
      <c r="O8" s="62"/>
    </row>
    <row r="9" s="2" customFormat="1" ht="18" customHeight="1" spans="1:15">
      <c r="A9" s="34"/>
      <c r="B9" s="13"/>
      <c r="C9" s="30"/>
      <c r="D9" s="12"/>
      <c r="E9" s="13"/>
      <c r="F9" s="11"/>
      <c r="G9" s="61"/>
      <c r="H9" s="62"/>
      <c r="I9" s="34"/>
      <c r="J9" s="34"/>
      <c r="K9" s="34"/>
      <c r="L9" s="34"/>
      <c r="M9" s="34"/>
      <c r="N9" s="62"/>
      <c r="O9" s="62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284</v>
      </c>
      <c r="B11" s="19"/>
      <c r="C11" s="19"/>
      <c r="D11" s="20"/>
      <c r="E11" s="21"/>
      <c r="F11" s="39"/>
      <c r="G11" s="39"/>
      <c r="H11" s="39"/>
      <c r="I11" s="32"/>
      <c r="J11" s="18" t="s">
        <v>285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286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2024-09-04T02:49:26Z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