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）" sheetId="20" r:id="rId8"/>
    <sheet name="尾期 (第二次)" sheetId="21" r:id="rId9"/>
    <sheet name="验货尺寸表 (尾期第二次）" sheetId="22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<sst xmlns="http://schemas.openxmlformats.org/spreadsheetml/2006/main" count="1163" uniqueCount="349">
  <si>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</si>
  <si>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</si>
  <si>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</si>
  <si>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</si>
  <si>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</si>
  <si>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</si>
  <si>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</si>
  <si>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</si>
  <si>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</si>
  <si>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</si>
  <si>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</si>
  <si>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</si>
  <si>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</si>
  <si>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</si>
  <si>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</si>
  <si>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</si>
  <si>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</si>
  <si>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</si>
  <si>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</si>
  <si>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</si>
  <si>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</si>
  <si>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</si>
  <si>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</si>
  <si>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</si>
  <si>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</si>
  <si>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</si>
  <si>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</si>
  <si>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</si>
  <si>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</si>
  <si>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</si>
  <si>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</si>
  <si>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</si>
  <si>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</si>
  <si>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</si>
  <si>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</si>
  <si>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</si>
  <si>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</si>
  <si>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</si>
  <si>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</si>
  <si>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</si>
  <si>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</si>
  <si>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</si>
  <si>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</si>
  <si>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</si>
  <si>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</si>
  <si>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</si>
  <si>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</si>
  <si>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</si>
  <si>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</si>
  <si>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</si>
  <si>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</si>
  <si>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</si>
  <si>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</si>
  <si>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</si>
  <si>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</si>
  <si>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</si>
  <si>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</si>
  <si>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</si>
  <si>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</si>
  <si>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</si>
  <si>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</si>
  <si>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</si>
  <si>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TAMMBM91767</t>
  </si>
  <si>
    <t>合同交期</t>
  </si>
  <si>
    <t>产前确认样</t>
  </si>
  <si>
    <t>有</t>
  </si>
  <si>
    <t>无</t>
  </si>
  <si>
    <t>品名</t>
  </si>
  <si>
    <t>男式功能长裤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</si>
  <si>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</si>
  <si>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</si>
  <si>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</si>
  <si>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</si>
  <si>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</si>
  <si>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</si>
  <si>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</si>
  <si>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</si>
  <si>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</si>
  <si>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</si>
  <si>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CGDD24050600013</t>
  </si>
  <si>
    <t>预计发货时间</t>
  </si>
  <si>
    <t>洗唛、合格证指示资料</t>
  </si>
  <si>
    <t>CGDD24050600014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</si>
  <si>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</si>
  <si>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</si>
  <si>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</si>
  <si>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</si>
  <si>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</si>
  <si>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</si>
  <si>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</si>
  <si>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</si>
  <si>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</si>
  <si>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</si>
  <si>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</si>
  <si>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</si>
  <si>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</si>
  <si>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</si>
  <si>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</si>
  <si>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</si>
  <si>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</si>
  <si>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</si>
  <si>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</si>
  <si>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</si>
  <si>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</si>
  <si>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</si>
  <si>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</si>
  <si>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</si>
  <si>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</si>
  <si>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</si>
  <si>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</si>
  <si>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</si>
  <si>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</si>
  <si>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</si>
  <si>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</si>
  <si>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</si>
  <si>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</si>
  <si>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</si>
  <si>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</si>
  <si>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</si>
  <si>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土茶色</t>
  </si>
  <si>
    <t>松绿</t>
  </si>
  <si>
    <t>黑色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</si>
  <si>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</si>
  <si>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</si>
  <si>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</si>
  <si>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</si>
  <si>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</si>
  <si>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</si>
  <si>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</si>
  <si>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1、上腰头线头没有清理干净，腰绳有长短</t>
  </si>
  <si>
    <t>2、前后浪压线有大小</t>
  </si>
  <si>
    <t>3、脚口容位平均匀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</si>
  <si>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</si>
  <si>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</si>
  <si>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</si>
  <si>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</si>
  <si>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</si>
  <si>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</si>
  <si>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</si>
  <si>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</si>
  <si>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</si>
  <si>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</si>
  <si>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</si>
  <si>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</si>
  <si>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</si>
  <si>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</si>
  <si>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</si>
  <si>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</si>
  <si>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</si>
  <si>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</si>
  <si>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</si>
  <si>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</si>
  <si>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</si>
  <si>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</si>
  <si>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</si>
  <si>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</si>
  <si>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</si>
  <si>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</si>
  <si>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</si>
  <si>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</si>
  <si>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+1.5</t>
  </si>
  <si>
    <t>+1</t>
  </si>
  <si>
    <t>腰围 平量</t>
  </si>
  <si>
    <t>+0</t>
  </si>
  <si>
    <t>臀围</t>
  </si>
  <si>
    <t>107</t>
  </si>
  <si>
    <t>腿围/2</t>
  </si>
  <si>
    <t>+0.5</t>
  </si>
  <si>
    <t>膝围/2</t>
  </si>
  <si>
    <t>脚口/2（拉量）</t>
  </si>
  <si>
    <t>脚口/2（平量）</t>
  </si>
  <si>
    <t>前裆长 含腰</t>
  </si>
  <si>
    <t>后裆长 含腰</t>
  </si>
  <si>
    <t>前插袋</t>
  </si>
  <si>
    <t>腰头宽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</si>
  <si>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</si>
  <si>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</si>
  <si>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</si>
  <si>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</si>
  <si>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</si>
  <si>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</si>
  <si>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</si>
  <si>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</si>
  <si>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</si>
  <si>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</si>
  <si>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</si>
  <si>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</si>
  <si>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</si>
  <si>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</si>
  <si>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</si>
  <si>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</si>
  <si>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</si>
  <si>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</si>
  <si>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</si>
  <si>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</si>
  <si>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</si>
  <si>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</si>
  <si>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</si>
  <si>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</si>
  <si>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</si>
  <si>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</si>
  <si>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</si>
  <si>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</si>
  <si>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</si>
  <si>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</si>
  <si>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</si>
  <si>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</si>
  <si>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</si>
  <si>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</si>
  <si>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</si>
  <si>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</si>
  <si>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</si>
  <si>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</si>
  <si>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</si>
  <si>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</si>
  <si>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</si>
  <si>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</si>
  <si>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</si>
  <si>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</si>
  <si>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</si>
  <si>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</si>
  <si>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</si>
  <si>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</si>
  <si>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</si>
  <si>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</si>
  <si>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</si>
  <si>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②检验明细：齐色齐125件</t>
  </si>
  <si>
    <t>情况说明：</t>
  </si>
  <si>
    <t xml:space="preserve">【问题点描述】  </t>
  </si>
  <si>
    <t>数量</t>
  </si>
  <si>
    <t>1、脚口起扭，重线过长，双规线</t>
  </si>
  <si>
    <t>2、腰围容皱不均匀，袋口打枣不对称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</si>
  <si>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</si>
  <si>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</si>
  <si>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</si>
  <si>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</si>
  <si>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</si>
  <si>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</si>
  <si>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</si>
  <si>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</si>
  <si>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走货3300件，抽查125件，发现5件不良品，已按照以上提出的问题点改正，可以出货</t>
  </si>
  <si>
    <t>服装QC部门</t>
  </si>
  <si>
    <t>检验人</t>
  </si>
  <si>
    <t>-1 -1 +0</t>
  </si>
  <si>
    <t>-1 -1 -1</t>
  </si>
  <si>
    <t>+0 +0 -1</t>
  </si>
  <si>
    <t>+0 -1 -0.5</t>
  </si>
  <si>
    <t>+0 +0 +0</t>
  </si>
  <si>
    <t>+0.5 +0 +0</t>
  </si>
  <si>
    <t>+1 +1 +1</t>
  </si>
  <si>
    <t>+1 +1 +0</t>
  </si>
  <si>
    <t>+0 +1 +1</t>
  </si>
  <si>
    <t>+0.5 +0.5 +0.5</t>
  </si>
  <si>
    <t>+0 +0.5 +0.5</t>
  </si>
  <si>
    <t>+0.5 +0.5 +0</t>
  </si>
  <si>
    <t>+0 +0 +0.5</t>
  </si>
  <si>
    <t>+0 +0.5 +0</t>
  </si>
  <si>
    <t>第二批货期7-25</t>
  </si>
  <si>
    <t>2、前后浪压线有宽窄，袋口打枣不对称</t>
  </si>
  <si>
    <t>走货2250件，抽查125件，发现4件不良品，已按照以上提出的问题点改正，可以出货</t>
  </si>
  <si>
    <t>+0 -1 -1</t>
  </si>
  <si>
    <t>+0 +0 -0.5</t>
  </si>
  <si>
    <t>+0 +1 +0</t>
  </si>
  <si>
    <t>+0.5 +1 +0</t>
  </si>
  <si>
    <t>+0.5 +0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</si>
  <si>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</si>
  <si>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</si>
  <si>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</si>
  <si>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</si>
  <si>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</si>
  <si>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</si>
  <si>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</si>
  <si>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</si>
  <si>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</si>
  <si>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</si>
  <si>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</si>
  <si>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</si>
  <si>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</si>
  <si>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</si>
  <si>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</si>
  <si>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</si>
  <si>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2240310137#</t>
  </si>
  <si>
    <t>四面弹复合超细绒</t>
  </si>
  <si>
    <t>汇良</t>
  </si>
  <si>
    <t>YES</t>
  </si>
  <si>
    <t>224030162A1#</t>
  </si>
  <si>
    <t>24FW松绿</t>
  </si>
  <si>
    <t>224030156#</t>
  </si>
  <si>
    <t>224030157#</t>
  </si>
  <si>
    <t>木炭</t>
  </si>
  <si>
    <t>制表时间：2024/5/10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</si>
  <si>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</si>
  <si>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</si>
  <si>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</si>
  <si>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</si>
  <si>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</si>
  <si>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</si>
  <si>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</si>
  <si>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</si>
  <si>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</si>
  <si>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</si>
  <si>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制表时间：2024/5/12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</si>
  <si>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</si>
  <si>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</si>
  <si>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</si>
  <si>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</si>
  <si>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</si>
  <si>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</si>
  <si>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</si>
  <si>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</si>
  <si>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</si>
  <si>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</si>
  <si>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</si>
  <si>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探路者扁抽绳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</si>
  <si>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</si>
  <si>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</si>
  <si>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</si>
  <si>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</si>
  <si>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</si>
  <si>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</si>
  <si>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</si>
  <si>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</si>
  <si>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</si>
  <si>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</si>
  <si>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</si>
  <si>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</si>
  <si>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</si>
  <si>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</si>
  <si>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</si>
  <si>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</si>
  <si>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</si>
  <si>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</si>
  <si>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</si>
  <si>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</si>
  <si>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</si>
  <si>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</si>
  <si>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</si>
  <si>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后机头</t>
  </si>
  <si>
    <t>印花</t>
  </si>
  <si>
    <t>无脱落开裂</t>
  </si>
  <si>
    <t>制表时间：2024/6/10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</si>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</sst>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1" borderId="8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2" borderId="84" applyNumberFormat="0" applyAlignment="0" applyProtection="0">
      <alignment vertical="center"/>
    </xf>
    <xf numFmtId="0" fontId="63" fillId="13" borderId="85" applyNumberFormat="0" applyAlignment="0" applyProtection="0">
      <alignment vertical="center"/>
    </xf>
    <xf numFmtId="0" fontId="64" fillId="13" borderId="84" applyNumberFormat="0" applyAlignment="0" applyProtection="0">
      <alignment vertical="center"/>
    </xf>
    <xf numFmtId="0" fontId="65" fillId="14" borderId="86" applyNumberFormat="0" applyAlignment="0" applyProtection="0">
      <alignment vertical="center"/>
    </xf>
    <xf numFmtId="0" fontId="66" fillId="0" borderId="87" applyNumberFormat="0" applyFill="0" applyAlignment="0" applyProtection="0">
      <alignment vertical="center"/>
    </xf>
    <xf numFmtId="0" fontId="67" fillId="0" borderId="88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73" fillId="0" borderId="0"/>
    <xf numFmtId="0" fontId="7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  <xf numFmtId="0" fontId="74" fillId="0" borderId="0">
      <alignment vertical="center"/>
    </xf>
  </cellStyleXfs>
  <cellXfs count="4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5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/>
    </xf>
    <xf numFmtId="177" fontId="15" fillId="0" borderId="2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7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left" vertical="center"/>
    </xf>
    <xf numFmtId="0" fontId="20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vertical="center"/>
    </xf>
    <xf numFmtId="0" fontId="22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0" fontId="25" fillId="0" borderId="2" xfId="64" applyFont="1" applyBorder="1" applyAlignment="1">
      <alignment horizontal="center"/>
    </xf>
    <xf numFmtId="0" fontId="25" fillId="4" borderId="2" xfId="64" applyFont="1" applyFill="1" applyBorder="1" applyAlignment="1">
      <alignment horizontal="center"/>
    </xf>
    <xf numFmtId="49" fontId="26" fillId="0" borderId="2" xfId="51" applyNumberFormat="1" applyFont="1" applyFill="1" applyBorder="1" applyAlignment="1">
      <alignment horizontal="center" vertical="center"/>
    </xf>
    <xf numFmtId="0" fontId="25" fillId="5" borderId="2" xfId="64" applyFont="1" applyFill="1" applyBorder="1" applyAlignment="1">
      <alignment horizontal="center"/>
    </xf>
    <xf numFmtId="0" fontId="27" fillId="0" borderId="2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7" fillId="4" borderId="2" xfId="64" applyFont="1" applyFill="1" applyBorder="1" applyAlignment="1">
      <alignment horizontal="center" vertical="center"/>
    </xf>
    <xf numFmtId="0" fontId="27" fillId="0" borderId="2" xfId="64" applyFont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28" fillId="0" borderId="2" xfId="64" applyFont="1" applyBorder="1" applyAlignment="1">
      <alignment horizontal="left" vertical="center"/>
    </xf>
    <xf numFmtId="0" fontId="28" fillId="0" borderId="2" xfId="64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32" fillId="0" borderId="0" xfId="53" applyFont="1" applyFill="1" applyAlignment="1"/>
    <xf numFmtId="0" fontId="14" fillId="0" borderId="0" xfId="53" applyFont="1" applyFill="1" applyAlignment="1"/>
    <xf numFmtId="0" fontId="18" fillId="0" borderId="2" xfId="53" applyFont="1" applyFill="1" applyBorder="1" applyAlignment="1">
      <alignment horizontal="center"/>
    </xf>
    <xf numFmtId="0" fontId="18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49" fontId="32" fillId="0" borderId="2" xfId="54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18" fillId="0" borderId="2" xfId="53" applyFont="1" applyFill="1" applyBorder="1" applyAlignment="1"/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3" fillId="0" borderId="9" xfId="52" applyFont="1" applyBorder="1" applyAlignment="1">
      <alignment horizontal="center" vertical="top"/>
    </xf>
    <xf numFmtId="0" fontId="34" fillId="0" borderId="10" xfId="52" applyFont="1" applyFill="1" applyBorder="1" applyAlignment="1">
      <alignment horizontal="left" vertical="center"/>
    </xf>
    <xf numFmtId="0" fontId="21" fillId="0" borderId="11" xfId="52" applyFont="1" applyFill="1" applyBorder="1" applyAlignment="1">
      <alignment horizontal="left" vertical="center"/>
    </xf>
    <xf numFmtId="0" fontId="34" fillId="0" borderId="11" xfId="52" applyFont="1" applyFill="1" applyBorder="1" applyAlignment="1">
      <alignment horizontal="center" vertical="center"/>
    </xf>
    <xf numFmtId="0" fontId="14" fillId="0" borderId="11" xfId="52" applyFont="1" applyFill="1" applyBorder="1" applyAlignment="1">
      <alignment vertical="center"/>
    </xf>
    <xf numFmtId="0" fontId="34" fillId="0" borderId="11" xfId="52" applyFont="1" applyFill="1" applyBorder="1" applyAlignment="1">
      <alignment vertical="center"/>
    </xf>
    <xf numFmtId="0" fontId="21" fillId="0" borderId="12" xfId="52" applyFont="1" applyBorder="1" applyAlignment="1">
      <alignment horizontal="left" vertical="center"/>
    </xf>
    <xf numFmtId="0" fontId="21" fillId="0" borderId="13" xfId="52" applyFont="1" applyBorder="1" applyAlignment="1">
      <alignment horizontal="left" vertical="center"/>
    </xf>
    <xf numFmtId="0" fontId="34" fillId="0" borderId="14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left" vertical="center"/>
    </xf>
    <xf numFmtId="0" fontId="34" fillId="0" borderId="12" xfId="52" applyFont="1" applyFill="1" applyBorder="1" applyAlignment="1">
      <alignment vertical="center"/>
    </xf>
    <xf numFmtId="58" fontId="14" fillId="0" borderId="12" xfId="52" applyNumberFormat="1" applyFont="1" applyFill="1" applyBorder="1" applyAlignment="1">
      <alignment horizontal="center" vertical="center"/>
    </xf>
    <xf numFmtId="0" fontId="14" fillId="0" borderId="12" xfId="52" applyFont="1" applyFill="1" applyBorder="1" applyAlignment="1">
      <alignment horizontal="center" vertical="center"/>
    </xf>
    <xf numFmtId="0" fontId="34" fillId="0" borderId="12" xfId="52" applyFont="1" applyFill="1" applyBorder="1" applyAlignment="1">
      <alignment horizontal="center" vertical="center"/>
    </xf>
    <xf numFmtId="0" fontId="34" fillId="0" borderId="14" xfId="52" applyFont="1" applyFill="1" applyBorder="1" applyAlignment="1">
      <alignment horizontal="left" vertical="center"/>
    </xf>
    <xf numFmtId="0" fontId="34" fillId="0" borderId="12" xfId="52" applyFont="1" applyFill="1" applyBorder="1" applyAlignment="1">
      <alignment horizontal="left" vertical="center"/>
    </xf>
    <xf numFmtId="0" fontId="34" fillId="0" borderId="15" xfId="52" applyFont="1" applyFill="1" applyBorder="1" applyAlignment="1">
      <alignment vertical="center"/>
    </xf>
    <xf numFmtId="0" fontId="21" fillId="0" borderId="16" xfId="52" applyFont="1" applyFill="1" applyBorder="1" applyAlignment="1">
      <alignment horizontal="left" vertical="center"/>
    </xf>
    <xf numFmtId="0" fontId="34" fillId="0" borderId="16" xfId="52" applyFont="1" applyFill="1" applyBorder="1" applyAlignment="1">
      <alignment vertical="center"/>
    </xf>
    <xf numFmtId="0" fontId="14" fillId="0" borderId="16" xfId="52" applyFont="1" applyFill="1" applyBorder="1" applyAlignment="1">
      <alignment horizontal="left" vertical="center"/>
    </xf>
    <xf numFmtId="0" fontId="34" fillId="0" borderId="16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14" fillId="0" borderId="0" xfId="52" applyFont="1" applyFill="1" applyBorder="1" applyAlignment="1">
      <alignment vertical="center"/>
    </xf>
    <xf numFmtId="0" fontId="14" fillId="0" borderId="0" xfId="52" applyFont="1" applyFill="1" applyAlignment="1">
      <alignment horizontal="left" vertical="center"/>
    </xf>
    <xf numFmtId="0" fontId="34" fillId="0" borderId="10" xfId="52" applyFont="1" applyFill="1" applyBorder="1" applyAlignment="1">
      <alignment vertical="center"/>
    </xf>
    <xf numFmtId="0" fontId="34" fillId="0" borderId="17" xfId="52" applyFont="1" applyFill="1" applyBorder="1" applyAlignment="1">
      <alignment horizontal="left" vertical="center"/>
    </xf>
    <xf numFmtId="0" fontId="34" fillId="0" borderId="18" xfId="52" applyFont="1" applyFill="1" applyBorder="1" applyAlignment="1">
      <alignment horizontal="left" vertical="center"/>
    </xf>
    <xf numFmtId="0" fontId="14" fillId="0" borderId="12" xfId="52" applyFont="1" applyFill="1" applyBorder="1" applyAlignment="1">
      <alignment horizontal="left" vertical="center"/>
    </xf>
    <xf numFmtId="0" fontId="14" fillId="0" borderId="12" xfId="52" applyFont="1" applyFill="1" applyBorder="1" applyAlignment="1">
      <alignment vertical="center"/>
    </xf>
    <xf numFmtId="0" fontId="14" fillId="0" borderId="19" xfId="52" applyFont="1" applyFill="1" applyBorder="1" applyAlignment="1">
      <alignment horizontal="center" vertical="center"/>
    </xf>
    <xf numFmtId="0" fontId="14" fillId="0" borderId="20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14" fillId="0" borderId="16" xfId="52" applyFont="1" applyFill="1" applyBorder="1" applyAlignment="1">
      <alignment vertical="center"/>
    </xf>
    <xf numFmtId="0" fontId="14" fillId="0" borderId="0" xfId="52" applyFont="1" applyFill="1" applyBorder="1" applyAlignment="1">
      <alignment horizontal="left" vertical="center"/>
    </xf>
    <xf numFmtId="0" fontId="34" fillId="0" borderId="11" xfId="52" applyFont="1" applyFill="1" applyBorder="1" applyAlignment="1">
      <alignment horizontal="left" vertical="center"/>
    </xf>
    <xf numFmtId="0" fontId="14" fillId="0" borderId="14" xfId="52" applyFont="1" applyFill="1" applyBorder="1" applyAlignment="1">
      <alignment horizontal="left" vertical="center"/>
    </xf>
    <xf numFmtId="0" fontId="14" fillId="0" borderId="21" xfId="52" applyFont="1" applyFill="1" applyBorder="1" applyAlignment="1">
      <alignment horizontal="left" vertical="center"/>
    </xf>
    <xf numFmtId="0" fontId="14" fillId="0" borderId="20" xfId="52" applyFont="1" applyFill="1" applyBorder="1" applyAlignment="1">
      <alignment horizontal="left" vertical="center"/>
    </xf>
    <xf numFmtId="0" fontId="14" fillId="0" borderId="14" xfId="52" applyFont="1" applyFill="1" applyBorder="1" applyAlignment="1">
      <alignment horizontal="left" vertical="center" wrapText="1"/>
    </xf>
    <xf numFmtId="0" fontId="14" fillId="0" borderId="12" xfId="52" applyFont="1" applyFill="1" applyBorder="1" applyAlignment="1">
      <alignment horizontal="left" vertical="center" wrapText="1"/>
    </xf>
    <xf numFmtId="0" fontId="34" fillId="0" borderId="15" xfId="52" applyFont="1" applyFill="1" applyBorder="1" applyAlignment="1">
      <alignment horizontal="left" vertical="center"/>
    </xf>
    <xf numFmtId="0" fontId="7" fillId="0" borderId="16" xfId="52" applyFill="1" applyBorder="1" applyAlignment="1">
      <alignment horizontal="center" vertical="center"/>
    </xf>
    <xf numFmtId="0" fontId="34" fillId="0" borderId="22" xfId="52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left" vertical="center"/>
    </xf>
    <xf numFmtId="0" fontId="14" fillId="0" borderId="21" xfId="52" applyFont="1" applyFill="1" applyBorder="1" applyAlignment="1">
      <alignment horizontal="right" vertical="center"/>
    </xf>
    <xf numFmtId="0" fontId="14" fillId="0" borderId="20" xfId="52" applyFont="1" applyFill="1" applyBorder="1" applyAlignment="1">
      <alignment horizontal="right" vertical="center"/>
    </xf>
    <xf numFmtId="0" fontId="35" fillId="0" borderId="10" xfId="52" applyFont="1" applyFill="1" applyBorder="1" applyAlignment="1">
      <alignment horizontal="left" vertical="center"/>
    </xf>
    <xf numFmtId="0" fontId="35" fillId="0" borderId="11" xfId="52" applyFont="1" applyFill="1" applyBorder="1" applyAlignment="1">
      <alignment horizontal="left" vertical="center"/>
    </xf>
    <xf numFmtId="0" fontId="34" fillId="0" borderId="19" xfId="52" applyFont="1" applyFill="1" applyBorder="1" applyAlignment="1">
      <alignment horizontal="left" vertical="center"/>
    </xf>
    <xf numFmtId="0" fontId="34" fillId="0" borderId="24" xfId="52" applyFont="1" applyFill="1" applyBorder="1" applyAlignment="1">
      <alignment horizontal="left" vertical="center"/>
    </xf>
    <xf numFmtId="0" fontId="14" fillId="0" borderId="16" xfId="52" applyFont="1" applyFill="1" applyBorder="1" applyAlignment="1">
      <alignment horizontal="center" vertical="center"/>
    </xf>
    <xf numFmtId="58" fontId="14" fillId="0" borderId="16" xfId="52" applyNumberFormat="1" applyFont="1" applyFill="1" applyBorder="1" applyAlignment="1">
      <alignment horizontal="center" vertical="center"/>
    </xf>
    <xf numFmtId="0" fontId="34" fillId="0" borderId="16" xfId="52" applyFont="1" applyFill="1" applyBorder="1" applyAlignment="1">
      <alignment horizontal="center" vertical="center"/>
    </xf>
    <xf numFmtId="0" fontId="14" fillId="0" borderId="11" xfId="52" applyFont="1" applyFill="1" applyBorder="1" applyAlignment="1">
      <alignment horizontal="center" vertical="center"/>
    </xf>
    <xf numFmtId="0" fontId="14" fillId="0" borderId="25" xfId="52" applyFont="1" applyFill="1" applyBorder="1" applyAlignment="1">
      <alignment horizontal="center" vertical="center"/>
    </xf>
    <xf numFmtId="0" fontId="34" fillId="0" borderId="13" xfId="52" applyFont="1" applyFill="1" applyBorder="1" applyAlignment="1">
      <alignment horizontal="center" vertical="center"/>
    </xf>
    <xf numFmtId="0" fontId="14" fillId="0" borderId="13" xfId="52" applyFont="1" applyFill="1" applyBorder="1" applyAlignment="1">
      <alignment horizontal="left" vertical="center"/>
    </xf>
    <xf numFmtId="0" fontId="14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27" xfId="52" applyFont="1" applyFill="1" applyBorder="1" applyAlignment="1">
      <alignment horizontal="left" vertical="center"/>
    </xf>
    <xf numFmtId="0" fontId="14" fillId="0" borderId="28" xfId="52" applyFont="1" applyFill="1" applyBorder="1" applyAlignment="1">
      <alignment horizontal="center" vertical="center"/>
    </xf>
    <xf numFmtId="0" fontId="35" fillId="0" borderId="28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horizontal="left" vertical="center"/>
    </xf>
    <xf numFmtId="0" fontId="34" fillId="0" borderId="13" xfId="52" applyFont="1" applyFill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4" fillId="0" borderId="13" xfId="52" applyFont="1" applyFill="1" applyBorder="1" applyAlignment="1">
      <alignment horizontal="left" vertical="center" wrapText="1"/>
    </xf>
    <xf numFmtId="0" fontId="7" fillId="0" borderId="26" xfId="52" applyFill="1" applyBorder="1" applyAlignment="1">
      <alignment horizontal="center" vertical="center"/>
    </xf>
    <xf numFmtId="0" fontId="34" fillId="0" borderId="27" xfId="52" applyFont="1" applyFill="1" applyBorder="1" applyAlignment="1">
      <alignment horizontal="center" vertical="center"/>
    </xf>
    <xf numFmtId="0" fontId="14" fillId="0" borderId="24" xfId="52" applyFont="1" applyFill="1" applyBorder="1" applyAlignment="1">
      <alignment horizontal="left" vertical="center"/>
    </xf>
    <xf numFmtId="0" fontId="14" fillId="0" borderId="13" xfId="52" applyFont="1" applyFill="1" applyBorder="1" applyAlignment="1">
      <alignment horizontal="center" vertical="center"/>
    </xf>
    <xf numFmtId="0" fontId="14" fillId="0" borderId="13" xfId="52" applyFont="1" applyFill="1" applyBorder="1" applyAlignment="1">
      <alignment horizontal="center" vertical="center" wrapText="1"/>
    </xf>
    <xf numFmtId="0" fontId="7" fillId="0" borderId="28" xfId="52" applyFont="1" applyFill="1" applyBorder="1" applyAlignment="1">
      <alignment horizontal="center" vertical="center"/>
    </xf>
    <xf numFmtId="0" fontId="36" fillId="0" borderId="28" xfId="52" applyFont="1" applyFill="1" applyBorder="1" applyAlignment="1">
      <alignment horizontal="center" vertical="center"/>
    </xf>
    <xf numFmtId="0" fontId="14" fillId="0" borderId="24" xfId="52" applyFont="1" applyFill="1" applyBorder="1" applyAlignment="1">
      <alignment horizontal="right" vertical="center"/>
    </xf>
    <xf numFmtId="0" fontId="14" fillId="0" borderId="29" xfId="52" applyFont="1" applyFill="1" applyBorder="1" applyAlignment="1">
      <alignment horizontal="center" vertical="center"/>
    </xf>
    <xf numFmtId="0" fontId="35" fillId="0" borderId="25" xfId="52" applyFont="1" applyFill="1" applyBorder="1" applyAlignment="1">
      <alignment horizontal="left" vertical="center"/>
    </xf>
    <xf numFmtId="0" fontId="14" fillId="0" borderId="26" xfId="52" applyFont="1" applyFill="1" applyBorder="1" applyAlignment="1">
      <alignment horizontal="center" vertical="center"/>
    </xf>
    <xf numFmtId="0" fontId="32" fillId="0" borderId="0" xfId="53" applyFont="1" applyFill="1" applyAlignment="1">
      <alignment horizontal="center"/>
    </xf>
    <xf numFmtId="0" fontId="20" fillId="0" borderId="30" xfId="52" applyFont="1" applyFill="1" applyBorder="1" applyAlignment="1">
      <alignment horizontal="left" vertical="center"/>
    </xf>
    <xf numFmtId="0" fontId="0" fillId="0" borderId="31" xfId="52" applyFont="1" applyFill="1" applyBorder="1" applyAlignment="1">
      <alignment horizontal="center" vertical="center"/>
    </xf>
    <xf numFmtId="0" fontId="37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18" fillId="0" borderId="33" xfId="53" applyFont="1" applyFill="1" applyBorder="1" applyAlignment="1"/>
    <xf numFmtId="0" fontId="23" fillId="0" borderId="34" xfId="53" applyFont="1" applyFill="1" applyBorder="1" applyAlignment="1" applyProtection="1">
      <alignment horizontal="center" vertical="center"/>
    </xf>
    <xf numFmtId="0" fontId="25" fillId="0" borderId="5" xfId="64" applyFont="1" applyBorder="1" applyAlignment="1">
      <alignment horizontal="center"/>
    </xf>
    <xf numFmtId="0" fontId="27" fillId="0" borderId="2" xfId="55" applyFont="1" applyFill="1" applyBorder="1" applyAlignment="1">
      <alignment horizontal="center"/>
    </xf>
    <xf numFmtId="0" fontId="38" fillId="0" borderId="34" xfId="59" applyFont="1" applyFill="1" applyBorder="1" applyAlignment="1">
      <alignment horizontal="center"/>
    </xf>
    <xf numFmtId="0" fontId="39" fillId="0" borderId="2" xfId="0" applyNumberFormat="1" applyFont="1" applyFill="1" applyBorder="1" applyAlignment="1">
      <alignment horizontal="center" vertical="center"/>
    </xf>
    <xf numFmtId="178" fontId="29" fillId="0" borderId="5" xfId="0" applyNumberFormat="1" applyFont="1" applyFill="1" applyBorder="1" applyAlignment="1">
      <alignment horizontal="center" vertical="center"/>
    </xf>
    <xf numFmtId="0" fontId="18" fillId="0" borderId="8" xfId="53" applyFont="1" applyFill="1" applyBorder="1" applyAlignment="1"/>
    <xf numFmtId="0" fontId="30" fillId="0" borderId="35" xfId="0" applyFont="1" applyFill="1" applyBorder="1" applyAlignment="1">
      <alignment horizontal="center" vertical="center"/>
    </xf>
    <xf numFmtId="0" fontId="30" fillId="0" borderId="36" xfId="0" applyNumberFormat="1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0" fontId="18" fillId="0" borderId="38" xfId="53" applyFont="1" applyFill="1" applyBorder="1" applyAlignment="1"/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40" fillId="0" borderId="0" xfId="51" applyNumberFormat="1" applyFont="1" applyFill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39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4" fillId="0" borderId="7" xfId="53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32" fillId="0" borderId="24" xfId="54" applyNumberFormat="1" applyFont="1" applyFill="1" applyBorder="1" applyAlignment="1">
      <alignment horizontal="center" vertical="center"/>
    </xf>
    <xf numFmtId="49" fontId="32" fillId="0" borderId="12" xfId="54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32" fillId="0" borderId="40" xfId="54" applyNumberFormat="1" applyFont="1" applyFill="1" applyBorder="1" applyAlignment="1">
      <alignment horizontal="center" vertical="center"/>
    </xf>
    <xf numFmtId="49" fontId="32" fillId="0" borderId="41" xfId="54" applyNumberFormat="1" applyFont="1" applyFill="1" applyBorder="1" applyAlignment="1">
      <alignment horizontal="center" vertical="center"/>
    </xf>
    <xf numFmtId="49" fontId="42" fillId="0" borderId="41" xfId="54" applyNumberFormat="1" applyFont="1" applyFill="1" applyBorder="1" applyAlignment="1">
      <alignment horizontal="center" vertical="center"/>
    </xf>
    <xf numFmtId="49" fontId="12" fillId="0" borderId="41" xfId="0" applyNumberFormat="1" applyFont="1" applyFill="1" applyBorder="1" applyAlignment="1">
      <alignment horizontal="center" vertical="center"/>
    </xf>
    <xf numFmtId="49" fontId="18" fillId="0" borderId="42" xfId="53" applyNumberFormat="1" applyFont="1" applyFill="1" applyBorder="1" applyAlignment="1">
      <alignment horizontal="center"/>
    </xf>
    <xf numFmtId="49" fontId="18" fillId="0" borderId="43" xfId="53" applyNumberFormat="1" applyFont="1" applyFill="1" applyBorder="1" applyAlignment="1">
      <alignment horizontal="center"/>
    </xf>
    <xf numFmtId="49" fontId="32" fillId="0" borderId="43" xfId="54" applyNumberFormat="1" applyFont="1" applyFill="1" applyBorder="1" applyAlignment="1">
      <alignment horizontal="center" vertical="center"/>
    </xf>
    <xf numFmtId="49" fontId="12" fillId="0" borderId="43" xfId="0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58" fontId="32" fillId="0" borderId="0" xfId="53" applyNumberFormat="1" applyFont="1" applyFill="1" applyAlignment="1">
      <alignment horizontal="left"/>
    </xf>
    <xf numFmtId="0" fontId="41" fillId="0" borderId="5" xfId="0" applyFont="1" applyFill="1" applyBorder="1" applyAlignment="1">
      <alignment horizontal="center" vertical="center"/>
    </xf>
    <xf numFmtId="49" fontId="12" fillId="0" borderId="44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6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36" fillId="0" borderId="46" xfId="52" applyFont="1" applyBorder="1" applyAlignment="1">
      <alignment horizontal="center" vertical="center"/>
    </xf>
    <xf numFmtId="0" fontId="35" fillId="0" borderId="46" xfId="52" applyFont="1" applyBorder="1" applyAlignment="1">
      <alignment horizontal="left" vertical="center"/>
    </xf>
    <xf numFmtId="0" fontId="35" fillId="0" borderId="10" xfId="52" applyFont="1" applyBorder="1" applyAlignment="1">
      <alignment horizontal="center" vertical="center"/>
    </xf>
    <xf numFmtId="0" fontId="35" fillId="0" borderId="11" xfId="52" applyFont="1" applyBorder="1" applyAlignment="1">
      <alignment horizontal="center" vertical="center"/>
    </xf>
    <xf numFmtId="0" fontId="35" fillId="0" borderId="25" xfId="52" applyFont="1" applyBorder="1" applyAlignment="1">
      <alignment horizontal="center" vertical="center"/>
    </xf>
    <xf numFmtId="0" fontId="36" fillId="0" borderId="10" xfId="52" applyFont="1" applyBorder="1" applyAlignment="1">
      <alignment horizontal="center" vertical="center"/>
    </xf>
    <xf numFmtId="0" fontId="36" fillId="0" borderId="11" xfId="52" applyFont="1" applyBorder="1" applyAlignment="1">
      <alignment horizontal="center" vertical="center"/>
    </xf>
    <xf numFmtId="0" fontId="36" fillId="0" borderId="25" xfId="52" applyFont="1" applyBorder="1" applyAlignment="1">
      <alignment horizontal="center" vertical="center"/>
    </xf>
    <xf numFmtId="0" fontId="35" fillId="0" borderId="14" xfId="52" applyFont="1" applyBorder="1" applyAlignment="1">
      <alignment horizontal="left" vertical="center"/>
    </xf>
    <xf numFmtId="0" fontId="35" fillId="0" borderId="12" xfId="52" applyFont="1" applyBorder="1" applyAlignment="1">
      <alignment horizontal="left" vertical="center"/>
    </xf>
    <xf numFmtId="14" fontId="21" fillId="0" borderId="12" xfId="52" applyNumberFormat="1" applyFont="1" applyBorder="1" applyAlignment="1">
      <alignment horizontal="center" vertical="center"/>
    </xf>
    <xf numFmtId="14" fontId="21" fillId="0" borderId="13" xfId="52" applyNumberFormat="1" applyFont="1" applyBorder="1" applyAlignment="1">
      <alignment horizontal="center" vertical="center"/>
    </xf>
    <xf numFmtId="0" fontId="35" fillId="0" borderId="14" xfId="52" applyFont="1" applyBorder="1" applyAlignment="1">
      <alignment vertical="center"/>
    </xf>
    <xf numFmtId="49" fontId="21" fillId="0" borderId="12" xfId="52" applyNumberFormat="1" applyFont="1" applyBorder="1" applyAlignment="1">
      <alignment horizontal="center" vertical="center"/>
    </xf>
    <xf numFmtId="0" fontId="21" fillId="0" borderId="13" xfId="52" applyFont="1" applyBorder="1" applyAlignment="1">
      <alignment horizontal="center" vertical="center"/>
    </xf>
    <xf numFmtId="0" fontId="35" fillId="0" borderId="12" xfId="52" applyFont="1" applyBorder="1" applyAlignment="1">
      <alignment vertical="center"/>
    </xf>
    <xf numFmtId="0" fontId="21" fillId="0" borderId="47" xfId="52" applyFont="1" applyBorder="1" applyAlignment="1">
      <alignment horizontal="center" vertical="center"/>
    </xf>
    <xf numFmtId="0" fontId="21" fillId="0" borderId="48" xfId="52" applyFont="1" applyBorder="1" applyAlignment="1">
      <alignment horizontal="center" vertical="center"/>
    </xf>
    <xf numFmtId="0" fontId="7" fillId="0" borderId="12" xfId="52" applyFont="1" applyBorder="1" applyAlignment="1">
      <alignment vertical="center"/>
    </xf>
    <xf numFmtId="0" fontId="43" fillId="0" borderId="15" xfId="52" applyFont="1" applyBorder="1" applyAlignment="1">
      <alignment vertical="center"/>
    </xf>
    <xf numFmtId="0" fontId="21" fillId="0" borderId="49" xfId="52" applyFont="1" applyBorder="1" applyAlignment="1">
      <alignment horizontal="center" vertical="center"/>
    </xf>
    <xf numFmtId="0" fontId="21" fillId="0" borderId="29" xfId="52" applyFont="1" applyBorder="1" applyAlignment="1">
      <alignment horizontal="center" vertical="center"/>
    </xf>
    <xf numFmtId="0" fontId="35" fillId="0" borderId="15" xfId="52" applyFont="1" applyBorder="1" applyAlignment="1">
      <alignment horizontal="left" vertical="center"/>
    </xf>
    <xf numFmtId="0" fontId="35" fillId="0" borderId="16" xfId="52" applyFont="1" applyBorder="1" applyAlignment="1">
      <alignment horizontal="left" vertical="center"/>
    </xf>
    <xf numFmtId="14" fontId="21" fillId="0" borderId="16" xfId="52" applyNumberFormat="1" applyFont="1" applyBorder="1" applyAlignment="1">
      <alignment horizontal="center" vertical="center"/>
    </xf>
    <xf numFmtId="14" fontId="21" fillId="0" borderId="26" xfId="52" applyNumberFormat="1" applyFont="1" applyBorder="1" applyAlignment="1">
      <alignment horizontal="center" vertical="center"/>
    </xf>
    <xf numFmtId="0" fontId="36" fillId="0" borderId="0" xfId="52" applyFont="1" applyBorder="1" applyAlignment="1">
      <alignment horizontal="left" vertical="center"/>
    </xf>
    <xf numFmtId="0" fontId="35" fillId="0" borderId="10" xfId="52" applyFont="1" applyBorder="1" applyAlignment="1">
      <alignment vertical="center"/>
    </xf>
    <xf numFmtId="0" fontId="7" fillId="0" borderId="11" xfId="52" applyFont="1" applyBorder="1" applyAlignment="1">
      <alignment horizontal="left" vertical="center"/>
    </xf>
    <xf numFmtId="0" fontId="21" fillId="0" borderId="11" xfId="52" applyFont="1" applyBorder="1" applyAlignment="1">
      <alignment horizontal="left" vertical="center"/>
    </xf>
    <xf numFmtId="0" fontId="7" fillId="0" borderId="11" xfId="52" applyFont="1" applyBorder="1" applyAlignment="1">
      <alignment vertical="center"/>
    </xf>
    <xf numFmtId="0" fontId="35" fillId="0" borderId="11" xfId="52" applyFont="1" applyBorder="1" applyAlignment="1">
      <alignment vertical="center"/>
    </xf>
    <xf numFmtId="0" fontId="7" fillId="0" borderId="12" xfId="52" applyFont="1" applyBorder="1" applyAlignment="1">
      <alignment horizontal="left" vertical="center"/>
    </xf>
    <xf numFmtId="0" fontId="35" fillId="0" borderId="0" xfId="52" applyFont="1" applyBorder="1" applyAlignment="1">
      <alignment horizontal="left" vertical="center"/>
    </xf>
    <xf numFmtId="0" fontId="14" fillId="0" borderId="23" xfId="52" applyFont="1" applyBorder="1" applyAlignment="1">
      <alignment horizontal="left" vertical="center" wrapText="1"/>
    </xf>
    <xf numFmtId="0" fontId="14" fillId="0" borderId="18" xfId="52" applyFont="1" applyBorder="1" applyAlignment="1">
      <alignment horizontal="left" vertical="center" wrapText="1"/>
    </xf>
    <xf numFmtId="0" fontId="14" fillId="0" borderId="50" xfId="52" applyFont="1" applyBorder="1" applyAlignment="1">
      <alignment horizontal="left" vertical="center" wrapText="1"/>
    </xf>
    <xf numFmtId="0" fontId="14" fillId="0" borderId="21" xfId="52" applyFont="1" applyBorder="1" applyAlignment="1">
      <alignment horizontal="left" vertical="center"/>
    </xf>
    <xf numFmtId="0" fontId="14" fillId="0" borderId="20" xfId="52" applyFont="1" applyBorder="1" applyAlignment="1">
      <alignment horizontal="left" vertical="center"/>
    </xf>
    <xf numFmtId="0" fontId="14" fillId="0" borderId="24" xfId="52" applyFont="1" applyBorder="1" applyAlignment="1">
      <alignment horizontal="left" vertical="center"/>
    </xf>
    <xf numFmtId="0" fontId="14" fillId="0" borderId="19" xfId="52" applyFont="1" applyBorder="1" applyAlignment="1">
      <alignment horizontal="left" vertical="center"/>
    </xf>
    <xf numFmtId="0" fontId="21" fillId="0" borderId="15" xfId="52" applyFont="1" applyBorder="1" applyAlignment="1">
      <alignment horizontal="left" vertical="center"/>
    </xf>
    <xf numFmtId="0" fontId="21" fillId="0" borderId="16" xfId="52" applyFont="1" applyBorder="1" applyAlignment="1">
      <alignment horizontal="left" vertical="center"/>
    </xf>
    <xf numFmtId="0" fontId="14" fillId="0" borderId="10" xfId="52" applyFont="1" applyBorder="1" applyAlignment="1">
      <alignment horizontal="left" vertical="center" wrapText="1"/>
    </xf>
    <xf numFmtId="0" fontId="14" fillId="0" borderId="11" xfId="52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14" xfId="52" applyFont="1" applyFill="1" applyBorder="1" applyAlignment="1">
      <alignment horizontal="left" vertical="center"/>
    </xf>
    <xf numFmtId="0" fontId="35" fillId="0" borderId="15" xfId="52" applyFont="1" applyBorder="1" applyAlignment="1">
      <alignment horizontal="center" vertical="center"/>
    </xf>
    <xf numFmtId="0" fontId="35" fillId="0" borderId="16" xfId="52" applyFont="1" applyBorder="1" applyAlignment="1">
      <alignment horizontal="center" vertical="center"/>
    </xf>
    <xf numFmtId="0" fontId="35" fillId="0" borderId="14" xfId="52" applyFont="1" applyBorder="1" applyAlignment="1">
      <alignment horizontal="center" vertical="center"/>
    </xf>
    <xf numFmtId="0" fontId="35" fillId="0" borderId="12" xfId="52" applyFont="1" applyBorder="1" applyAlignment="1">
      <alignment horizontal="center" vertical="center"/>
    </xf>
    <xf numFmtId="0" fontId="34" fillId="0" borderId="12" xfId="52" applyFont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35" fillId="0" borderId="52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left" vertical="center"/>
    </xf>
    <xf numFmtId="0" fontId="21" fillId="0" borderId="21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35" fillId="0" borderId="21" xfId="52" applyFont="1" applyBorder="1" applyAlignment="1">
      <alignment horizontal="left" vertical="center"/>
    </xf>
    <xf numFmtId="0" fontId="35" fillId="0" borderId="20" xfId="52" applyFont="1" applyBorder="1" applyAlignment="1">
      <alignment horizontal="left" vertical="center"/>
    </xf>
    <xf numFmtId="0" fontId="36" fillId="0" borderId="53" xfId="52" applyFont="1" applyBorder="1" applyAlignment="1">
      <alignment vertical="center"/>
    </xf>
    <xf numFmtId="0" fontId="21" fillId="0" borderId="54" xfId="52" applyFont="1" applyBorder="1" applyAlignment="1">
      <alignment horizontal="center" vertical="center"/>
    </xf>
    <xf numFmtId="0" fontId="36" fillId="0" borderId="54" xfId="52" applyFont="1" applyBorder="1" applyAlignment="1">
      <alignment vertical="center"/>
    </xf>
    <xf numFmtId="58" fontId="7" fillId="0" borderId="54" xfId="52" applyNumberFormat="1" applyFont="1" applyBorder="1" applyAlignment="1">
      <alignment vertical="center"/>
    </xf>
    <xf numFmtId="0" fontId="36" fillId="0" borderId="54" xfId="52" applyFont="1" applyBorder="1" applyAlignment="1">
      <alignment horizontal="center" vertical="center"/>
    </xf>
    <xf numFmtId="0" fontId="36" fillId="0" borderId="55" xfId="52" applyFont="1" applyFill="1" applyBorder="1" applyAlignment="1">
      <alignment horizontal="left" vertical="center"/>
    </xf>
    <xf numFmtId="0" fontId="36" fillId="0" borderId="54" xfId="52" applyFont="1" applyFill="1" applyBorder="1" applyAlignment="1">
      <alignment horizontal="left" vertical="center"/>
    </xf>
    <xf numFmtId="0" fontId="36" fillId="0" borderId="56" xfId="52" applyFont="1" applyFill="1" applyBorder="1" applyAlignment="1">
      <alignment horizontal="center" vertical="center"/>
    </xf>
    <xf numFmtId="0" fontId="36" fillId="0" borderId="41" xfId="52" applyFont="1" applyFill="1" applyBorder="1" applyAlignment="1">
      <alignment horizontal="center" vertical="center"/>
    </xf>
    <xf numFmtId="0" fontId="36" fillId="0" borderId="15" xfId="52" applyFont="1" applyFill="1" applyBorder="1" applyAlignment="1">
      <alignment horizontal="center" vertical="center"/>
    </xf>
    <xf numFmtId="0" fontId="36" fillId="0" borderId="16" xfId="52" applyFont="1" applyFill="1" applyBorder="1" applyAlignment="1">
      <alignment horizontal="center" vertical="center"/>
    </xf>
    <xf numFmtId="0" fontId="7" fillId="0" borderId="46" xfId="52" applyFont="1" applyBorder="1" applyAlignment="1">
      <alignment horizontal="center" vertical="center"/>
    </xf>
    <xf numFmtId="0" fontId="7" fillId="0" borderId="57" xfId="52" applyFont="1" applyBorder="1" applyAlignment="1">
      <alignment horizontal="center" vertical="center"/>
    </xf>
    <xf numFmtId="0" fontId="21" fillId="0" borderId="26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35" fillId="0" borderId="26" xfId="52" applyFont="1" applyBorder="1" applyAlignment="1">
      <alignment horizontal="left" vertical="center"/>
    </xf>
    <xf numFmtId="0" fontId="34" fillId="0" borderId="11" xfId="52" applyFont="1" applyBorder="1" applyAlignment="1">
      <alignment horizontal="left" vertical="center"/>
    </xf>
    <xf numFmtId="0" fontId="34" fillId="0" borderId="25" xfId="52" applyFont="1" applyBorder="1" applyAlignment="1">
      <alignment horizontal="left" vertical="center"/>
    </xf>
    <xf numFmtId="0" fontId="34" fillId="0" borderId="19" xfId="52" applyFont="1" applyBorder="1" applyAlignment="1">
      <alignment horizontal="left" vertical="center"/>
    </xf>
    <xf numFmtId="0" fontId="34" fillId="0" borderId="20" xfId="52" applyFont="1" applyBorder="1" applyAlignment="1">
      <alignment horizontal="left" vertical="center"/>
    </xf>
    <xf numFmtId="0" fontId="34" fillId="0" borderId="28" xfId="52" applyFont="1" applyBorder="1" applyAlignment="1">
      <alignment horizontal="left" vertical="center"/>
    </xf>
    <xf numFmtId="0" fontId="21" fillId="0" borderId="13" xfId="52" applyFont="1" applyFill="1" applyBorder="1" applyAlignment="1">
      <alignment horizontal="left" vertical="center"/>
    </xf>
    <xf numFmtId="0" fontId="35" fillId="0" borderId="26" xfId="52" applyFont="1" applyBorder="1" applyAlignment="1">
      <alignment horizontal="center" vertical="center"/>
    </xf>
    <xf numFmtId="0" fontId="34" fillId="0" borderId="13" xfId="52" applyFont="1" applyBorder="1" applyAlignment="1">
      <alignment horizontal="left" vertical="center"/>
    </xf>
    <xf numFmtId="0" fontId="35" fillId="0" borderId="29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35" fillId="0" borderId="28" xfId="52" applyFont="1" applyBorder="1" applyAlignment="1">
      <alignment horizontal="left" vertical="center"/>
    </xf>
    <xf numFmtId="0" fontId="21" fillId="0" borderId="58" xfId="52" applyFont="1" applyBorder="1" applyAlignment="1">
      <alignment horizontal="center" vertical="center"/>
    </xf>
    <xf numFmtId="0" fontId="36" fillId="0" borderId="59" xfId="52" applyFont="1" applyFill="1" applyBorder="1" applyAlignment="1">
      <alignment horizontal="left" vertical="center"/>
    </xf>
    <xf numFmtId="0" fontId="36" fillId="0" borderId="60" xfId="52" applyFont="1" applyFill="1" applyBorder="1" applyAlignment="1">
      <alignment horizontal="center" vertical="center"/>
    </xf>
    <xf numFmtId="0" fontId="36" fillId="0" borderId="26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20" fillId="0" borderId="61" xfId="52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center" vertical="center"/>
    </xf>
    <xf numFmtId="0" fontId="21" fillId="0" borderId="62" xfId="52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vertical="center"/>
    </xf>
    <xf numFmtId="0" fontId="22" fillId="0" borderId="62" xfId="52" applyFont="1" applyFill="1" applyBorder="1" applyAlignment="1">
      <alignment horizontal="center" vertical="center"/>
    </xf>
    <xf numFmtId="0" fontId="23" fillId="0" borderId="63" xfId="53" applyFont="1" applyFill="1" applyBorder="1" applyAlignment="1" applyProtection="1">
      <alignment horizontal="center" vertical="center"/>
    </xf>
    <xf numFmtId="0" fontId="28" fillId="0" borderId="4" xfId="64" applyFont="1" applyBorder="1" applyAlignment="1">
      <alignment horizontal="left" vertical="center"/>
    </xf>
    <xf numFmtId="0" fontId="28" fillId="0" borderId="5" xfId="64" applyFont="1" applyBorder="1" applyAlignment="1">
      <alignment horizontal="center" vertical="center"/>
    </xf>
    <xf numFmtId="0" fontId="30" fillId="0" borderId="64" xfId="0" applyNumberFormat="1" applyFont="1" applyFill="1" applyBorder="1" applyAlignment="1">
      <alignment horizontal="center" vertical="center"/>
    </xf>
    <xf numFmtId="0" fontId="28" fillId="0" borderId="0" xfId="59" applyFont="1" applyFill="1" applyAlignment="1">
      <alignment horizontal="left" vertical="center"/>
    </xf>
    <xf numFmtId="0" fontId="27" fillId="0" borderId="0" xfId="59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62" xfId="53" applyFont="1" applyFill="1" applyBorder="1" applyAlignment="1">
      <alignment horizontal="center"/>
    </xf>
    <xf numFmtId="0" fontId="20" fillId="0" borderId="62" xfId="52" applyFont="1" applyFill="1" applyBorder="1" applyAlignment="1">
      <alignment horizontal="left" vertical="center"/>
    </xf>
    <xf numFmtId="0" fontId="18" fillId="0" borderId="62" xfId="52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left" vertical="center"/>
    </xf>
    <xf numFmtId="180" fontId="2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25" fillId="0" borderId="66" xfId="0" applyNumberFormat="1" applyFont="1" applyFill="1" applyBorder="1" applyAlignment="1">
      <alignment horizontal="center" vertical="center"/>
    </xf>
    <xf numFmtId="49" fontId="32" fillId="0" borderId="66" xfId="54" applyNumberFormat="1" applyFont="1" applyFill="1" applyBorder="1" applyAlignment="1">
      <alignment horizontal="center" vertical="center"/>
    </xf>
    <xf numFmtId="0" fontId="18" fillId="0" borderId="64" xfId="53" applyFont="1" applyFill="1" applyBorder="1" applyAlignment="1"/>
    <xf numFmtId="0" fontId="0" fillId="0" borderId="67" xfId="0" applyFont="1" applyFill="1" applyBorder="1" applyAlignment="1">
      <alignment horizontal="left" vertical="center"/>
    </xf>
    <xf numFmtId="0" fontId="7" fillId="0" borderId="0" xfId="52" applyFont="1" applyBorder="1" applyAlignment="1">
      <alignment horizontal="left" vertical="center"/>
    </xf>
    <xf numFmtId="0" fontId="44" fillId="0" borderId="9" xfId="52" applyFont="1" applyBorder="1" applyAlignment="1">
      <alignment horizontal="center" vertical="top"/>
    </xf>
    <xf numFmtId="0" fontId="35" fillId="0" borderId="68" xfId="52" applyFont="1" applyBorder="1" applyAlignment="1">
      <alignment horizontal="left" vertical="center"/>
    </xf>
    <xf numFmtId="0" fontId="35" fillId="0" borderId="9" xfId="52" applyFont="1" applyBorder="1" applyAlignment="1">
      <alignment horizontal="left" vertical="center"/>
    </xf>
    <xf numFmtId="0" fontId="35" fillId="0" borderId="22" xfId="52" applyFont="1" applyBorder="1" applyAlignment="1">
      <alignment horizontal="left" vertical="center"/>
    </xf>
    <xf numFmtId="0" fontId="36" fillId="0" borderId="55" xfId="52" applyFont="1" applyBorder="1" applyAlignment="1">
      <alignment horizontal="left" vertical="center"/>
    </xf>
    <xf numFmtId="0" fontId="36" fillId="0" borderId="54" xfId="52" applyFont="1" applyBorder="1" applyAlignment="1">
      <alignment horizontal="left" vertical="center"/>
    </xf>
    <xf numFmtId="0" fontId="35" fillId="0" borderId="56" xfId="52" applyFont="1" applyBorder="1" applyAlignment="1">
      <alignment vertical="center"/>
    </xf>
    <xf numFmtId="0" fontId="7" fillId="0" borderId="41" xfId="52" applyFont="1" applyBorder="1" applyAlignment="1">
      <alignment horizontal="left" vertical="center"/>
    </xf>
    <xf numFmtId="0" fontId="21" fillId="0" borderId="41" xfId="52" applyFont="1" applyBorder="1" applyAlignment="1">
      <alignment horizontal="left" vertical="center"/>
    </xf>
    <xf numFmtId="0" fontId="7" fillId="0" borderId="41" xfId="52" applyFont="1" applyBorder="1" applyAlignment="1">
      <alignment vertical="center"/>
    </xf>
    <xf numFmtId="0" fontId="35" fillId="0" borderId="41" xfId="52" applyFont="1" applyBorder="1" applyAlignment="1">
      <alignment vertical="center"/>
    </xf>
    <xf numFmtId="0" fontId="35" fillId="0" borderId="56" xfId="52" applyFont="1" applyBorder="1" applyAlignment="1">
      <alignment horizontal="center" vertical="center"/>
    </xf>
    <xf numFmtId="0" fontId="21" fillId="0" borderId="41" xfId="52" applyFont="1" applyBorder="1" applyAlignment="1">
      <alignment horizontal="center" vertical="center"/>
    </xf>
    <xf numFmtId="0" fontId="35" fillId="0" borderId="41" xfId="52" applyFont="1" applyBorder="1" applyAlignment="1">
      <alignment horizontal="center" vertical="center"/>
    </xf>
    <xf numFmtId="0" fontId="7" fillId="0" borderId="41" xfId="52" applyFont="1" applyBorder="1" applyAlignment="1">
      <alignment horizontal="center" vertical="center"/>
    </xf>
    <xf numFmtId="0" fontId="21" fillId="0" borderId="12" xfId="52" applyFont="1" applyBorder="1" applyAlignment="1">
      <alignment horizontal="center" vertical="center"/>
    </xf>
    <xf numFmtId="0" fontId="7" fillId="0" borderId="12" xfId="52" applyFont="1" applyBorder="1" applyAlignment="1">
      <alignment horizontal="center" vertical="center"/>
    </xf>
    <xf numFmtId="0" fontId="35" fillId="0" borderId="51" xfId="52" applyFont="1" applyBorder="1" applyAlignment="1">
      <alignment horizontal="left" vertical="center" wrapText="1"/>
    </xf>
    <xf numFmtId="0" fontId="35" fillId="0" borderId="52" xfId="52" applyFont="1" applyBorder="1" applyAlignment="1">
      <alignment horizontal="left" vertical="center" wrapText="1"/>
    </xf>
    <xf numFmtId="0" fontId="35" fillId="0" borderId="69" xfId="52" applyFont="1" applyBorder="1" applyAlignment="1">
      <alignment horizontal="left" vertical="center"/>
    </xf>
    <xf numFmtId="0" fontId="35" fillId="0" borderId="70" xfId="52" applyFont="1" applyBorder="1" applyAlignment="1">
      <alignment horizontal="left" vertical="center"/>
    </xf>
    <xf numFmtId="0" fontId="45" fillId="0" borderId="71" xfId="52" applyFont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/>
    <xf numFmtId="9" fontId="21" fillId="0" borderId="2" xfId="52" applyNumberFormat="1" applyFont="1" applyBorder="1" applyAlignment="1">
      <alignment horizontal="center" vertical="center"/>
    </xf>
    <xf numFmtId="0" fontId="21" fillId="0" borderId="56" xfId="52" applyFont="1" applyBorder="1" applyAlignment="1">
      <alignment horizontal="left" vertical="center"/>
    </xf>
    <xf numFmtId="9" fontId="21" fillId="0" borderId="41" xfId="52" applyNumberFormat="1" applyFont="1" applyBorder="1" applyAlignment="1">
      <alignment horizontal="center" vertical="center"/>
    </xf>
    <xf numFmtId="9" fontId="21" fillId="0" borderId="12" xfId="52" applyNumberFormat="1" applyFont="1" applyBorder="1" applyAlignment="1">
      <alignment horizontal="center" vertical="center"/>
    </xf>
    <xf numFmtId="0" fontId="21" fillId="0" borderId="14" xfId="52" applyFont="1" applyBorder="1" applyAlignment="1">
      <alignment horizontal="left" vertical="center"/>
    </xf>
    <xf numFmtId="0" fontId="36" fillId="0" borderId="55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9" fontId="21" fillId="0" borderId="23" xfId="52" applyNumberFormat="1" applyFont="1" applyBorder="1" applyAlignment="1">
      <alignment horizontal="left" vertical="center"/>
    </xf>
    <xf numFmtId="9" fontId="21" fillId="0" borderId="18" xfId="52" applyNumberFormat="1" applyFont="1" applyBorder="1" applyAlignment="1">
      <alignment horizontal="left" vertical="center"/>
    </xf>
    <xf numFmtId="9" fontId="21" fillId="0" borderId="51" xfId="52" applyNumberFormat="1" applyFont="1" applyBorder="1" applyAlignment="1">
      <alignment horizontal="left" vertical="center"/>
    </xf>
    <xf numFmtId="9" fontId="21" fillId="0" borderId="52" xfId="52" applyNumberFormat="1" applyFont="1" applyBorder="1" applyAlignment="1">
      <alignment horizontal="left" vertical="center"/>
    </xf>
    <xf numFmtId="0" fontId="34" fillId="0" borderId="56" xfId="52" applyFont="1" applyFill="1" applyBorder="1" applyAlignment="1">
      <alignment horizontal="left" vertical="center"/>
    </xf>
    <xf numFmtId="0" fontId="34" fillId="0" borderId="41" xfId="52" applyFont="1" applyFill="1" applyBorder="1" applyAlignment="1">
      <alignment horizontal="left" vertical="center"/>
    </xf>
    <xf numFmtId="0" fontId="34" fillId="0" borderId="49" xfId="52" applyFont="1" applyFill="1" applyBorder="1" applyAlignment="1">
      <alignment horizontal="left" vertical="center"/>
    </xf>
    <xf numFmtId="0" fontId="34" fillId="0" borderId="52" xfId="52" applyFont="1" applyFill="1" applyBorder="1" applyAlignment="1">
      <alignment horizontal="left" vertical="center"/>
    </xf>
    <xf numFmtId="0" fontId="36" fillId="0" borderId="22" xfId="52" applyFont="1" applyFill="1" applyBorder="1" applyAlignment="1">
      <alignment horizontal="left" vertical="center"/>
    </xf>
    <xf numFmtId="0" fontId="21" fillId="0" borderId="72" xfId="52" applyFont="1" applyFill="1" applyBorder="1" applyAlignment="1">
      <alignment horizontal="left" vertical="center"/>
    </xf>
    <xf numFmtId="0" fontId="21" fillId="0" borderId="73" xfId="52" applyFont="1" applyFill="1" applyBorder="1" applyAlignment="1">
      <alignment horizontal="left" vertical="center"/>
    </xf>
    <xf numFmtId="0" fontId="36" fillId="0" borderId="45" xfId="52" applyFont="1" applyBorder="1" applyAlignment="1">
      <alignment vertical="center"/>
    </xf>
    <xf numFmtId="0" fontId="48" fillId="0" borderId="54" xfId="52" applyFont="1" applyBorder="1" applyAlignment="1">
      <alignment horizontal="center" vertical="center"/>
    </xf>
    <xf numFmtId="0" fontId="36" fillId="0" borderId="46" xfId="52" applyFont="1" applyBorder="1" applyAlignment="1">
      <alignment vertical="center"/>
    </xf>
    <xf numFmtId="0" fontId="21" fillId="0" borderId="74" xfId="52" applyFont="1" applyBorder="1" applyAlignment="1">
      <alignment vertical="center"/>
    </xf>
    <xf numFmtId="0" fontId="36" fillId="0" borderId="74" xfId="52" applyFont="1" applyBorder="1" applyAlignment="1">
      <alignment vertical="center"/>
    </xf>
    <xf numFmtId="58" fontId="7" fillId="0" borderId="46" xfId="52" applyNumberFormat="1" applyFont="1" applyBorder="1" applyAlignment="1">
      <alignment vertical="center"/>
    </xf>
    <xf numFmtId="0" fontId="36" fillId="0" borderId="22" xfId="52" applyFont="1" applyBorder="1" applyAlignment="1">
      <alignment horizontal="center" vertical="center"/>
    </xf>
    <xf numFmtId="0" fontId="21" fillId="0" borderId="75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35" fillId="0" borderId="76" xfId="52" applyFont="1" applyBorder="1" applyAlignment="1">
      <alignment horizontal="left" vertical="center"/>
    </xf>
    <xf numFmtId="0" fontId="36" fillId="0" borderId="59" xfId="52" applyFont="1" applyBorder="1" applyAlignment="1">
      <alignment horizontal="left" vertical="center"/>
    </xf>
    <xf numFmtId="0" fontId="21" fillId="0" borderId="60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29" xfId="52" applyFont="1" applyBorder="1" applyAlignment="1">
      <alignment horizontal="left" vertical="center" wrapText="1"/>
    </xf>
    <xf numFmtId="0" fontId="35" fillId="0" borderId="60" xfId="52" applyFont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35" fillId="0" borderId="2" xfId="52" applyFont="1" applyBorder="1" applyAlignment="1">
      <alignment horizontal="center" vertical="center"/>
    </xf>
    <xf numFmtId="0" fontId="49" fillId="0" borderId="28" xfId="52" applyFont="1" applyBorder="1" applyAlignment="1">
      <alignment horizontal="left" vertical="center"/>
    </xf>
    <xf numFmtId="0" fontId="14" fillId="0" borderId="13" xfId="52" applyFont="1" applyBorder="1" applyAlignment="1">
      <alignment horizontal="left" vertical="center"/>
    </xf>
    <xf numFmtId="0" fontId="36" fillId="0" borderId="59" xfId="0" applyFont="1" applyBorder="1" applyAlignment="1">
      <alignment horizontal="left" vertical="center"/>
    </xf>
    <xf numFmtId="9" fontId="21" fillId="0" borderId="27" xfId="52" applyNumberFormat="1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0" fontId="34" fillId="0" borderId="60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21" fillId="0" borderId="77" xfId="52" applyFont="1" applyFill="1" applyBorder="1" applyAlignment="1">
      <alignment horizontal="left" vertical="center"/>
    </xf>
    <xf numFmtId="0" fontId="36" fillId="0" borderId="78" xfId="52" applyFont="1" applyBorder="1" applyAlignment="1">
      <alignment horizontal="center" vertical="center"/>
    </xf>
    <xf numFmtId="0" fontId="21" fillId="0" borderId="74" xfId="52" applyFont="1" applyBorder="1" applyAlignment="1">
      <alignment horizontal="center" vertical="center"/>
    </xf>
    <xf numFmtId="0" fontId="21" fillId="0" borderId="76" xfId="52" applyFont="1" applyBorder="1" applyAlignment="1">
      <alignment horizontal="center" vertical="center"/>
    </xf>
    <xf numFmtId="0" fontId="21" fillId="0" borderId="76" xfId="52" applyFont="1" applyFill="1" applyBorder="1" applyAlignment="1">
      <alignment horizontal="left" vertical="center"/>
    </xf>
    <xf numFmtId="0" fontId="50" fillId="0" borderId="61" xfId="0" applyFont="1" applyBorder="1" applyAlignment="1">
      <alignment horizontal="center" vertical="center" wrapText="1"/>
    </xf>
    <xf numFmtId="0" fontId="50" fillId="0" borderId="62" xfId="0" applyFont="1" applyBorder="1" applyAlignment="1">
      <alignment horizontal="center" vertical="center" wrapText="1"/>
    </xf>
    <xf numFmtId="0" fontId="51" fillId="0" borderId="63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2" xfId="0" applyFont="1" applyFill="1" applyBorder="1"/>
    <xf numFmtId="0" fontId="0" fillId="0" borderId="63" xfId="0" applyBorder="1"/>
    <xf numFmtId="0" fontId="0" fillId="7" borderId="2" xfId="0" applyFill="1" applyBorder="1"/>
    <xf numFmtId="0" fontId="0" fillId="0" borderId="79" xfId="0" applyBorder="1"/>
    <xf numFmtId="0" fontId="0" fillId="0" borderId="64" xfId="0" applyBorder="1"/>
    <xf numFmtId="0" fontId="0" fillId="7" borderId="64" xfId="0" applyFill="1" applyBorder="1"/>
    <xf numFmtId="0" fontId="0" fillId="8" borderId="0" xfId="0" applyFill="1"/>
    <xf numFmtId="0" fontId="50" fillId="0" borderId="65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/>
    </xf>
    <xf numFmtId="0" fontId="51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10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80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80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5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383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48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28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19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76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87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04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04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04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84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239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239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49530</xdr:rowOff>
    </xdr:from>
    <xdr:to>
      <xdr:col>8</xdr:col>
      <xdr:colOff>1002030</xdr:colOff>
      <xdr:row>4</xdr:row>
      <xdr:rowOff>59055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630555"/>
          <a:ext cx="933450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77.xml"/><Relationship Id="rId8" Type="http://schemas.openxmlformats.org/officeDocument/2006/relationships/ctrlProp" Target="../ctrlProps/ctrlProp176.xml"/><Relationship Id="rId7" Type="http://schemas.openxmlformats.org/officeDocument/2006/relationships/ctrlProp" Target="../ctrlProps/ctrlProp175.xml"/><Relationship Id="rId6" Type="http://schemas.openxmlformats.org/officeDocument/2006/relationships/ctrlProp" Target="../ctrlProps/ctrlProp174.xml"/><Relationship Id="rId5" Type="http://schemas.openxmlformats.org/officeDocument/2006/relationships/ctrlProp" Target="../ctrlProps/ctrlProp173.xml"/><Relationship Id="rId41" Type="http://schemas.openxmlformats.org/officeDocument/2006/relationships/ctrlProp" Target="../ctrlProps/ctrlProp209.xml"/><Relationship Id="rId40" Type="http://schemas.openxmlformats.org/officeDocument/2006/relationships/ctrlProp" Target="../ctrlProps/ctrlProp208.xml"/><Relationship Id="rId4" Type="http://schemas.openxmlformats.org/officeDocument/2006/relationships/ctrlProp" Target="../ctrlProps/ctrlProp172.xml"/><Relationship Id="rId39" Type="http://schemas.openxmlformats.org/officeDocument/2006/relationships/ctrlProp" Target="../ctrlProps/ctrlProp207.xml"/><Relationship Id="rId38" Type="http://schemas.openxmlformats.org/officeDocument/2006/relationships/ctrlProp" Target="../ctrlProps/ctrlProp206.xml"/><Relationship Id="rId37" Type="http://schemas.openxmlformats.org/officeDocument/2006/relationships/ctrlProp" Target="../ctrlProps/ctrlProp205.xml"/><Relationship Id="rId36" Type="http://schemas.openxmlformats.org/officeDocument/2006/relationships/ctrlProp" Target="../ctrlProps/ctrlProp204.xml"/><Relationship Id="rId35" Type="http://schemas.openxmlformats.org/officeDocument/2006/relationships/ctrlProp" Target="../ctrlProps/ctrlProp203.xml"/><Relationship Id="rId34" Type="http://schemas.openxmlformats.org/officeDocument/2006/relationships/ctrlProp" Target="../ctrlProps/ctrlProp202.xml"/><Relationship Id="rId33" Type="http://schemas.openxmlformats.org/officeDocument/2006/relationships/ctrlProp" Target="../ctrlProps/ctrlProp201.xml"/><Relationship Id="rId32" Type="http://schemas.openxmlformats.org/officeDocument/2006/relationships/ctrlProp" Target="../ctrlProps/ctrlProp200.xml"/><Relationship Id="rId31" Type="http://schemas.openxmlformats.org/officeDocument/2006/relationships/ctrlProp" Target="../ctrlProps/ctrlProp199.xml"/><Relationship Id="rId30" Type="http://schemas.openxmlformats.org/officeDocument/2006/relationships/ctrlProp" Target="../ctrlProps/ctrlProp198.xml"/><Relationship Id="rId3" Type="http://schemas.openxmlformats.org/officeDocument/2006/relationships/ctrlProp" Target="../ctrlProps/ctrlProp171.xml"/><Relationship Id="rId29" Type="http://schemas.openxmlformats.org/officeDocument/2006/relationships/ctrlProp" Target="../ctrlProps/ctrlProp197.xml"/><Relationship Id="rId28" Type="http://schemas.openxmlformats.org/officeDocument/2006/relationships/ctrlProp" Target="../ctrlProps/ctrlProp196.xml"/><Relationship Id="rId27" Type="http://schemas.openxmlformats.org/officeDocument/2006/relationships/ctrlProp" Target="../ctrlProps/ctrlProp195.xml"/><Relationship Id="rId26" Type="http://schemas.openxmlformats.org/officeDocument/2006/relationships/ctrlProp" Target="../ctrlProps/ctrlProp194.xml"/><Relationship Id="rId25" Type="http://schemas.openxmlformats.org/officeDocument/2006/relationships/ctrlProp" Target="../ctrlProps/ctrlProp193.xml"/><Relationship Id="rId24" Type="http://schemas.openxmlformats.org/officeDocument/2006/relationships/ctrlProp" Target="../ctrlProps/ctrlProp192.xml"/><Relationship Id="rId23" Type="http://schemas.openxmlformats.org/officeDocument/2006/relationships/ctrlProp" Target="../ctrlProps/ctrlProp191.xml"/><Relationship Id="rId22" Type="http://schemas.openxmlformats.org/officeDocument/2006/relationships/ctrlProp" Target="../ctrlProps/ctrlProp190.xml"/><Relationship Id="rId21" Type="http://schemas.openxmlformats.org/officeDocument/2006/relationships/ctrlProp" Target="../ctrlProps/ctrlProp189.xml"/><Relationship Id="rId20" Type="http://schemas.openxmlformats.org/officeDocument/2006/relationships/ctrlProp" Target="../ctrlProps/ctrlProp18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87.xml"/><Relationship Id="rId18" Type="http://schemas.openxmlformats.org/officeDocument/2006/relationships/ctrlProp" Target="../ctrlProps/ctrlProp186.xml"/><Relationship Id="rId17" Type="http://schemas.openxmlformats.org/officeDocument/2006/relationships/ctrlProp" Target="../ctrlProps/ctrlProp185.xml"/><Relationship Id="rId16" Type="http://schemas.openxmlformats.org/officeDocument/2006/relationships/ctrlProp" Target="../ctrlProps/ctrlProp184.xml"/><Relationship Id="rId15" Type="http://schemas.openxmlformats.org/officeDocument/2006/relationships/ctrlProp" Target="../ctrlProps/ctrlProp183.xml"/><Relationship Id="rId14" Type="http://schemas.openxmlformats.org/officeDocument/2006/relationships/ctrlProp" Target="../ctrlProps/ctrlProp182.xml"/><Relationship Id="rId13" Type="http://schemas.openxmlformats.org/officeDocument/2006/relationships/ctrlProp" Target="../ctrlProps/ctrlProp181.xml"/><Relationship Id="rId12" Type="http://schemas.openxmlformats.org/officeDocument/2006/relationships/ctrlProp" Target="../ctrlProps/ctrlProp180.xml"/><Relationship Id="rId11" Type="http://schemas.openxmlformats.org/officeDocument/2006/relationships/ctrlProp" Target="../ctrlProps/ctrlProp179.xml"/><Relationship Id="rId10" Type="http://schemas.openxmlformats.org/officeDocument/2006/relationships/ctrlProp" Target="../ctrlProps/ctrlProp178.x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9" customWidth="1"/>
    <col min="3" max="3" width="10.125" customWidth="1"/>
  </cols>
  <sheetData>
    <row r="1" ht="21" customHeight="1" spans="1:2">
      <c r="A1" s="480"/>
      <c r="B1" s="481" t="s">
        <v>0</v>
      </c>
    </row>
    <row r="2" spans="1:2">
      <c r="A2" s="9">
        <v>1</v>
      </c>
      <c r="B2" s="482" t="s">
        <v>1</v>
      </c>
    </row>
    <row r="3" spans="1:2">
      <c r="A3" s="9">
        <v>2</v>
      </c>
      <c r="B3" s="482" t="s">
        <v>2</v>
      </c>
    </row>
    <row r="4" spans="1:2">
      <c r="A4" s="9">
        <v>3</v>
      </c>
      <c r="B4" s="482" t="s">
        <v>3</v>
      </c>
    </row>
    <row r="5" spans="1:2">
      <c r="A5" s="9">
        <v>4</v>
      </c>
      <c r="B5" s="482" t="s">
        <v>4</v>
      </c>
    </row>
    <row r="6" spans="1:2">
      <c r="A6" s="9">
        <v>5</v>
      </c>
      <c r="B6" s="482" t="s">
        <v>5</v>
      </c>
    </row>
    <row r="7" spans="1:2">
      <c r="A7" s="9">
        <v>6</v>
      </c>
      <c r="B7" s="482" t="s">
        <v>6</v>
      </c>
    </row>
    <row r="8" s="478" customFormat="1" ht="15" customHeight="1" spans="1:2">
      <c r="A8" s="483">
        <v>7</v>
      </c>
      <c r="B8" s="484" t="s">
        <v>7</v>
      </c>
    </row>
    <row r="9" ht="18.95" customHeight="1" spans="1:2">
      <c r="A9" s="480"/>
      <c r="B9" s="485" t="s">
        <v>8</v>
      </c>
    </row>
    <row r="10" ht="15.95" customHeight="1" spans="1:2">
      <c r="A10" s="9">
        <v>1</v>
      </c>
      <c r="B10" s="486" t="s">
        <v>9</v>
      </c>
    </row>
    <row r="11" spans="1:2">
      <c r="A11" s="9">
        <v>2</v>
      </c>
      <c r="B11" s="482" t="s">
        <v>10</v>
      </c>
    </row>
    <row r="12" spans="1:2">
      <c r="A12" s="9">
        <v>3</v>
      </c>
      <c r="B12" s="484" t="s">
        <v>11</v>
      </c>
    </row>
    <row r="13" spans="1:2">
      <c r="A13" s="9">
        <v>4</v>
      </c>
      <c r="B13" s="482" t="s">
        <v>12</v>
      </c>
    </row>
    <row r="14" spans="1:2">
      <c r="A14" s="9">
        <v>5</v>
      </c>
      <c r="B14" s="482" t="s">
        <v>13</v>
      </c>
    </row>
    <row r="15" spans="1:2">
      <c r="A15" s="9">
        <v>6</v>
      </c>
      <c r="B15" s="482" t="s">
        <v>14</v>
      </c>
    </row>
    <row r="16" spans="1:2">
      <c r="A16" s="9">
        <v>7</v>
      </c>
      <c r="B16" s="482" t="s">
        <v>15</v>
      </c>
    </row>
    <row r="17" spans="1:2">
      <c r="A17" s="9">
        <v>8</v>
      </c>
      <c r="B17" s="482" t="s">
        <v>16</v>
      </c>
    </row>
    <row r="18" spans="1:2">
      <c r="A18" s="9">
        <v>9</v>
      </c>
      <c r="B18" s="482" t="s">
        <v>17</v>
      </c>
    </row>
    <row r="19" spans="1:2">
      <c r="A19" s="9"/>
      <c r="B19" s="482"/>
    </row>
    <row r="20" ht="20.25" spans="1:2">
      <c r="A20" s="480"/>
      <c r="B20" s="481" t="s">
        <v>18</v>
      </c>
    </row>
    <row r="21" spans="1:2">
      <c r="A21" s="9">
        <v>1</v>
      </c>
      <c r="B21" s="487" t="s">
        <v>19</v>
      </c>
    </row>
    <row r="22" spans="1:2">
      <c r="A22" s="9">
        <v>2</v>
      </c>
      <c r="B22" s="482" t="s">
        <v>20</v>
      </c>
    </row>
    <row r="23" spans="1:2">
      <c r="A23" s="9">
        <v>3</v>
      </c>
      <c r="B23" s="482" t="s">
        <v>21</v>
      </c>
    </row>
    <row r="24" spans="1:2">
      <c r="A24" s="9">
        <v>4</v>
      </c>
      <c r="B24" s="482" t="s">
        <v>22</v>
      </c>
    </row>
    <row r="25" spans="1:2">
      <c r="A25" s="9">
        <v>5</v>
      </c>
      <c r="B25" s="482" t="s">
        <v>23</v>
      </c>
    </row>
    <row r="26" spans="1:2">
      <c r="A26" s="9">
        <v>6</v>
      </c>
      <c r="B26" s="482" t="s">
        <v>24</v>
      </c>
    </row>
    <row r="27" spans="1:2">
      <c r="A27" s="9">
        <v>7</v>
      </c>
      <c r="B27" s="482" t="s">
        <v>25</v>
      </c>
    </row>
    <row r="28" spans="1:2">
      <c r="A28" s="9"/>
      <c r="B28" s="482"/>
    </row>
    <row r="29" ht="20.25" spans="1:2">
      <c r="A29" s="480"/>
      <c r="B29" s="481" t="s">
        <v>26</v>
      </c>
    </row>
    <row r="30" spans="1:2">
      <c r="A30" s="9">
        <v>1</v>
      </c>
      <c r="B30" s="487" t="s">
        <v>27</v>
      </c>
    </row>
    <row r="31" spans="1:2">
      <c r="A31" s="9">
        <v>2</v>
      </c>
      <c r="B31" s="482" t="s">
        <v>28</v>
      </c>
    </row>
    <row r="32" spans="1:2">
      <c r="A32" s="9">
        <v>3</v>
      </c>
      <c r="B32" s="482" t="s">
        <v>29</v>
      </c>
    </row>
    <row r="33" ht="28.5" spans="1:2">
      <c r="A33" s="9">
        <v>4</v>
      </c>
      <c r="B33" s="482" t="s">
        <v>30</v>
      </c>
    </row>
    <row r="34" spans="1:2">
      <c r="A34" s="9">
        <v>5</v>
      </c>
      <c r="B34" s="482" t="s">
        <v>31</v>
      </c>
    </row>
    <row r="35" spans="1:2">
      <c r="A35" s="9">
        <v>6</v>
      </c>
      <c r="B35" s="482" t="s">
        <v>32</v>
      </c>
    </row>
    <row r="36" spans="1:2">
      <c r="A36" s="9">
        <v>7</v>
      </c>
      <c r="B36" s="482" t="s">
        <v>33</v>
      </c>
    </row>
    <row r="37" spans="1:2">
      <c r="A37" s="9"/>
      <c r="B37" s="482"/>
    </row>
    <row r="39" spans="1:2">
      <c r="A39" s="488" t="s">
        <v>34</v>
      </c>
      <c r="B39" s="4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8" t="s">
        <v>35</v>
      </c>
      <c r="C2" s="459"/>
      <c r="D2" s="459"/>
      <c r="E2" s="459"/>
      <c r="F2" s="459"/>
      <c r="G2" s="459"/>
      <c r="H2" s="459"/>
      <c r="I2" s="473"/>
    </row>
    <row r="3" ht="27.95" customHeight="1" spans="2:9">
      <c r="B3" s="460"/>
      <c r="C3" s="461"/>
      <c r="D3" s="462" t="s">
        <v>36</v>
      </c>
      <c r="E3" s="463"/>
      <c r="F3" s="464" t="s">
        <v>37</v>
      </c>
      <c r="G3" s="465"/>
      <c r="H3" s="462" t="s">
        <v>38</v>
      </c>
      <c r="I3" s="474"/>
    </row>
    <row r="4" ht="27.95" customHeight="1" spans="2:9">
      <c r="B4" s="460" t="s">
        <v>39</v>
      </c>
      <c r="C4" s="461" t="s">
        <v>40</v>
      </c>
      <c r="D4" s="461" t="s">
        <v>41</v>
      </c>
      <c r="E4" s="461" t="s">
        <v>42</v>
      </c>
      <c r="F4" s="466" t="s">
        <v>41</v>
      </c>
      <c r="G4" s="466" t="s">
        <v>42</v>
      </c>
      <c r="H4" s="461" t="s">
        <v>41</v>
      </c>
      <c r="I4" s="475" t="s">
        <v>42</v>
      </c>
    </row>
    <row r="5" ht="27.95" customHeight="1" spans="2:9">
      <c r="B5" s="467" t="s">
        <v>43</v>
      </c>
      <c r="C5" s="9">
        <v>13</v>
      </c>
      <c r="D5" s="9">
        <v>0</v>
      </c>
      <c r="E5" s="9">
        <v>1</v>
      </c>
      <c r="F5" s="468">
        <v>0</v>
      </c>
      <c r="G5" s="468">
        <v>1</v>
      </c>
      <c r="H5" s="9">
        <v>1</v>
      </c>
      <c r="I5" s="476">
        <v>2</v>
      </c>
    </row>
    <row r="6" ht="27.95" customHeight="1" spans="2:9">
      <c r="B6" s="467" t="s">
        <v>44</v>
      </c>
      <c r="C6" s="9">
        <v>20</v>
      </c>
      <c r="D6" s="9">
        <v>0</v>
      </c>
      <c r="E6" s="9">
        <v>1</v>
      </c>
      <c r="F6" s="468">
        <v>1</v>
      </c>
      <c r="G6" s="468">
        <v>2</v>
      </c>
      <c r="H6" s="9">
        <v>2</v>
      </c>
      <c r="I6" s="476">
        <v>3</v>
      </c>
    </row>
    <row r="7" ht="27.95" customHeight="1" spans="2:9">
      <c r="B7" s="467" t="s">
        <v>45</v>
      </c>
      <c r="C7" s="9">
        <v>32</v>
      </c>
      <c r="D7" s="9">
        <v>0</v>
      </c>
      <c r="E7" s="9">
        <v>1</v>
      </c>
      <c r="F7" s="468">
        <v>2</v>
      </c>
      <c r="G7" s="468">
        <v>3</v>
      </c>
      <c r="H7" s="9">
        <v>3</v>
      </c>
      <c r="I7" s="476">
        <v>4</v>
      </c>
    </row>
    <row r="8" ht="27.95" customHeight="1" spans="2:9">
      <c r="B8" s="467" t="s">
        <v>46</v>
      </c>
      <c r="C8" s="9">
        <v>50</v>
      </c>
      <c r="D8" s="9">
        <v>1</v>
      </c>
      <c r="E8" s="9">
        <v>2</v>
      </c>
      <c r="F8" s="468">
        <v>3</v>
      </c>
      <c r="G8" s="468">
        <v>4</v>
      </c>
      <c r="H8" s="9">
        <v>5</v>
      </c>
      <c r="I8" s="476">
        <v>6</v>
      </c>
    </row>
    <row r="9" ht="27.95" customHeight="1" spans="2:9">
      <c r="B9" s="467" t="s">
        <v>47</v>
      </c>
      <c r="C9" s="9">
        <v>80</v>
      </c>
      <c r="D9" s="9">
        <v>2</v>
      </c>
      <c r="E9" s="9">
        <v>3</v>
      </c>
      <c r="F9" s="468">
        <v>5</v>
      </c>
      <c r="G9" s="468">
        <v>6</v>
      </c>
      <c r="H9" s="9">
        <v>7</v>
      </c>
      <c r="I9" s="476">
        <v>8</v>
      </c>
    </row>
    <row r="10" ht="27.95" customHeight="1" spans="2:9">
      <c r="B10" s="467" t="s">
        <v>48</v>
      </c>
      <c r="C10" s="9">
        <v>125</v>
      </c>
      <c r="D10" s="9">
        <v>3</v>
      </c>
      <c r="E10" s="9">
        <v>4</v>
      </c>
      <c r="F10" s="468">
        <v>7</v>
      </c>
      <c r="G10" s="468">
        <v>8</v>
      </c>
      <c r="H10" s="9">
        <v>10</v>
      </c>
      <c r="I10" s="476">
        <v>11</v>
      </c>
    </row>
    <row r="11" ht="27.95" customHeight="1" spans="2:9">
      <c r="B11" s="467" t="s">
        <v>49</v>
      </c>
      <c r="C11" s="9">
        <v>200</v>
      </c>
      <c r="D11" s="9">
        <v>5</v>
      </c>
      <c r="E11" s="9">
        <v>6</v>
      </c>
      <c r="F11" s="468">
        <v>10</v>
      </c>
      <c r="G11" s="468">
        <v>11</v>
      </c>
      <c r="H11" s="9">
        <v>14</v>
      </c>
      <c r="I11" s="476">
        <v>15</v>
      </c>
    </row>
    <row r="12" ht="27.95" customHeight="1" spans="2:9">
      <c r="B12" s="469" t="s">
        <v>50</v>
      </c>
      <c r="C12" s="470">
        <v>315</v>
      </c>
      <c r="D12" s="470">
        <v>7</v>
      </c>
      <c r="E12" s="470">
        <v>8</v>
      </c>
      <c r="F12" s="471">
        <v>14</v>
      </c>
      <c r="G12" s="471">
        <v>15</v>
      </c>
      <c r="H12" s="470">
        <v>21</v>
      </c>
      <c r="I12" s="477">
        <v>22</v>
      </c>
    </row>
    <row r="14" spans="2:4">
      <c r="B14" s="472" t="s">
        <v>51</v>
      </c>
      <c r="C14" s="472"/>
      <c r="D14" s="4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1" workbookViewId="0">
      <selection activeCell="A35" sqref="A35:K35"/>
    </sheetView>
  </sheetViews>
  <sheetFormatPr defaultColWidth="10.375" defaultRowHeight="16.5" customHeight="1"/>
  <cols>
    <col min="1" max="1" width="11.125" style="261" customWidth="1"/>
    <col min="2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85" t="s">
        <v>52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ht="15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6" t="s">
        <v>56</v>
      </c>
      <c r="J2" s="336"/>
      <c r="K2" s="337"/>
    </row>
    <row r="3" ht="14.25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ht="14.25" spans="1:11">
      <c r="A4" s="272" t="s">
        <v>61</v>
      </c>
      <c r="B4" s="142" t="s">
        <v>62</v>
      </c>
      <c r="C4" s="143"/>
      <c r="D4" s="272" t="s">
        <v>63</v>
      </c>
      <c r="E4" s="273"/>
      <c r="F4" s="274">
        <v>45483</v>
      </c>
      <c r="G4" s="275"/>
      <c r="H4" s="272" t="s">
        <v>64</v>
      </c>
      <c r="I4" s="273"/>
      <c r="J4" s="142" t="s">
        <v>65</v>
      </c>
      <c r="K4" s="143" t="s">
        <v>66</v>
      </c>
    </row>
    <row r="5" ht="14.25" spans="1:11">
      <c r="A5" s="276" t="s">
        <v>67</v>
      </c>
      <c r="B5" s="142" t="s">
        <v>68</v>
      </c>
      <c r="C5" s="143"/>
      <c r="D5" s="272" t="s">
        <v>69</v>
      </c>
      <c r="E5" s="273"/>
      <c r="F5" s="274">
        <v>45468</v>
      </c>
      <c r="G5" s="275"/>
      <c r="H5" s="272" t="s">
        <v>70</v>
      </c>
      <c r="I5" s="273"/>
      <c r="J5" s="142" t="s">
        <v>65</v>
      </c>
      <c r="K5" s="143" t="s">
        <v>66</v>
      </c>
    </row>
    <row r="6" ht="14.25" spans="1:11">
      <c r="A6" s="272" t="s">
        <v>71</v>
      </c>
      <c r="B6" s="277" t="s">
        <v>72</v>
      </c>
      <c r="C6" s="278">
        <v>6</v>
      </c>
      <c r="D6" s="276" t="s">
        <v>73</v>
      </c>
      <c r="E6" s="279"/>
      <c r="F6" s="274">
        <v>45483</v>
      </c>
      <c r="G6" s="275"/>
      <c r="H6" s="272" t="s">
        <v>74</v>
      </c>
      <c r="I6" s="273"/>
      <c r="J6" s="142" t="s">
        <v>65</v>
      </c>
      <c r="K6" s="143" t="s">
        <v>66</v>
      </c>
    </row>
    <row r="7" ht="14.25" spans="1:11">
      <c r="A7" s="272" t="s">
        <v>75</v>
      </c>
      <c r="B7" s="280">
        <v>4300</v>
      </c>
      <c r="C7" s="281"/>
      <c r="D7" s="276" t="s">
        <v>76</v>
      </c>
      <c r="E7" s="282"/>
      <c r="F7" s="274">
        <v>45485</v>
      </c>
      <c r="G7" s="275"/>
      <c r="H7" s="272" t="s">
        <v>77</v>
      </c>
      <c r="I7" s="273"/>
      <c r="J7" s="142" t="s">
        <v>65</v>
      </c>
      <c r="K7" s="143" t="s">
        <v>66</v>
      </c>
    </row>
    <row r="8" ht="29.25" spans="1:13">
      <c r="A8" s="283" t="s">
        <v>78</v>
      </c>
      <c r="B8" s="284" t="s">
        <v>79</v>
      </c>
      <c r="C8" s="285"/>
      <c r="D8" s="286" t="s">
        <v>80</v>
      </c>
      <c r="E8" s="287"/>
      <c r="F8" s="288">
        <v>45486</v>
      </c>
      <c r="G8" s="289"/>
      <c r="H8" s="286" t="s">
        <v>81</v>
      </c>
      <c r="I8" s="287"/>
      <c r="J8" s="306" t="s">
        <v>65</v>
      </c>
      <c r="K8" s="338" t="s">
        <v>66</v>
      </c>
      <c r="M8" s="195" t="s">
        <v>82</v>
      </c>
    </row>
    <row r="9" ht="15" spans="1:11">
      <c r="A9" s="386" t="s">
        <v>83</v>
      </c>
      <c r="B9" s="387"/>
      <c r="C9" s="387"/>
      <c r="D9" s="388"/>
      <c r="E9" s="388"/>
      <c r="F9" s="388"/>
      <c r="G9" s="388"/>
      <c r="H9" s="388"/>
      <c r="I9" s="388"/>
      <c r="J9" s="388"/>
      <c r="K9" s="438"/>
    </row>
    <row r="10" ht="15" spans="1:11">
      <c r="A10" s="389" t="s">
        <v>84</v>
      </c>
      <c r="B10" s="390"/>
      <c r="C10" s="390"/>
      <c r="D10" s="390"/>
      <c r="E10" s="390"/>
      <c r="F10" s="390"/>
      <c r="G10" s="390"/>
      <c r="H10" s="390"/>
      <c r="I10" s="390"/>
      <c r="J10" s="390"/>
      <c r="K10" s="439"/>
    </row>
    <row r="11" ht="14.25" spans="1:11">
      <c r="A11" s="391" t="s">
        <v>85</v>
      </c>
      <c r="B11" s="392" t="s">
        <v>86</v>
      </c>
      <c r="C11" s="393" t="s">
        <v>87</v>
      </c>
      <c r="D11" s="394"/>
      <c r="E11" s="395" t="s">
        <v>88</v>
      </c>
      <c r="F11" s="392" t="s">
        <v>86</v>
      </c>
      <c r="G11" s="393" t="s">
        <v>87</v>
      </c>
      <c r="H11" s="393" t="s">
        <v>89</v>
      </c>
      <c r="I11" s="395" t="s">
        <v>90</v>
      </c>
      <c r="J11" s="392" t="s">
        <v>86</v>
      </c>
      <c r="K11" s="440" t="s">
        <v>87</v>
      </c>
    </row>
    <row r="12" ht="14.25" spans="1:11">
      <c r="A12" s="276" t="s">
        <v>91</v>
      </c>
      <c r="B12" s="296" t="s">
        <v>86</v>
      </c>
      <c r="C12" s="142" t="s">
        <v>87</v>
      </c>
      <c r="D12" s="282"/>
      <c r="E12" s="279" t="s">
        <v>92</v>
      </c>
      <c r="F12" s="296" t="s">
        <v>86</v>
      </c>
      <c r="G12" s="142" t="s">
        <v>87</v>
      </c>
      <c r="H12" s="142" t="s">
        <v>89</v>
      </c>
      <c r="I12" s="279" t="s">
        <v>93</v>
      </c>
      <c r="J12" s="296" t="s">
        <v>86</v>
      </c>
      <c r="K12" s="143" t="s">
        <v>87</v>
      </c>
    </row>
    <row r="13" ht="14.25" spans="1:11">
      <c r="A13" s="276" t="s">
        <v>94</v>
      </c>
      <c r="B13" s="296" t="s">
        <v>86</v>
      </c>
      <c r="C13" s="142" t="s">
        <v>87</v>
      </c>
      <c r="D13" s="282"/>
      <c r="E13" s="279" t="s">
        <v>95</v>
      </c>
      <c r="F13" s="142" t="s">
        <v>96</v>
      </c>
      <c r="G13" s="142" t="s">
        <v>97</v>
      </c>
      <c r="H13" s="142" t="s">
        <v>89</v>
      </c>
      <c r="I13" s="279" t="s">
        <v>98</v>
      </c>
      <c r="J13" s="296" t="s">
        <v>86</v>
      </c>
      <c r="K13" s="143" t="s">
        <v>87</v>
      </c>
    </row>
    <row r="14" ht="15" spans="1:11">
      <c r="A14" s="286" t="s">
        <v>99</v>
      </c>
      <c r="B14" s="287"/>
      <c r="C14" s="287"/>
      <c r="D14" s="287"/>
      <c r="E14" s="287"/>
      <c r="F14" s="287"/>
      <c r="G14" s="287"/>
      <c r="H14" s="287"/>
      <c r="I14" s="287"/>
      <c r="J14" s="287"/>
      <c r="K14" s="340"/>
    </row>
    <row r="15" ht="15" spans="1:11">
      <c r="A15" s="389" t="s">
        <v>100</v>
      </c>
      <c r="B15" s="390"/>
      <c r="C15" s="390"/>
      <c r="D15" s="390"/>
      <c r="E15" s="390"/>
      <c r="F15" s="390"/>
      <c r="G15" s="390"/>
      <c r="H15" s="390"/>
      <c r="I15" s="390"/>
      <c r="J15" s="390"/>
      <c r="K15" s="439"/>
    </row>
    <row r="16" ht="14.25" spans="1:11">
      <c r="A16" s="396" t="s">
        <v>101</v>
      </c>
      <c r="B16" s="393" t="s">
        <v>96</v>
      </c>
      <c r="C16" s="393" t="s">
        <v>97</v>
      </c>
      <c r="D16" s="397"/>
      <c r="E16" s="398" t="s">
        <v>102</v>
      </c>
      <c r="F16" s="393" t="s">
        <v>96</v>
      </c>
      <c r="G16" s="393" t="s">
        <v>97</v>
      </c>
      <c r="H16" s="399"/>
      <c r="I16" s="398" t="s">
        <v>103</v>
      </c>
      <c r="J16" s="393" t="s">
        <v>96</v>
      </c>
      <c r="K16" s="440" t="s">
        <v>97</v>
      </c>
    </row>
    <row r="17" customHeight="1" spans="1:22">
      <c r="A17" s="313" t="s">
        <v>104</v>
      </c>
      <c r="B17" s="142" t="s">
        <v>96</v>
      </c>
      <c r="C17" s="142" t="s">
        <v>97</v>
      </c>
      <c r="D17" s="400"/>
      <c r="E17" s="314" t="s">
        <v>105</v>
      </c>
      <c r="F17" s="142" t="s">
        <v>96</v>
      </c>
      <c r="G17" s="142" t="s">
        <v>97</v>
      </c>
      <c r="H17" s="401"/>
      <c r="I17" s="314" t="s">
        <v>106</v>
      </c>
      <c r="J17" s="142" t="s">
        <v>96</v>
      </c>
      <c r="K17" s="143" t="s">
        <v>97</v>
      </c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</row>
    <row r="18" ht="18" customHeight="1" spans="1:11">
      <c r="A18" s="402" t="s">
        <v>107</v>
      </c>
      <c r="B18" s="403"/>
      <c r="C18" s="403"/>
      <c r="D18" s="403"/>
      <c r="E18" s="403"/>
      <c r="F18" s="403"/>
      <c r="G18" s="403"/>
      <c r="H18" s="403"/>
      <c r="I18" s="403"/>
      <c r="J18" s="403"/>
      <c r="K18" s="442"/>
    </row>
    <row r="19" s="384" customFormat="1" ht="18" customHeight="1" spans="1:11">
      <c r="A19" s="389" t="s">
        <v>108</v>
      </c>
      <c r="B19" s="390"/>
      <c r="C19" s="390"/>
      <c r="D19" s="390"/>
      <c r="E19" s="390"/>
      <c r="F19" s="390"/>
      <c r="G19" s="390"/>
      <c r="H19" s="390"/>
      <c r="I19" s="390"/>
      <c r="J19" s="390"/>
      <c r="K19" s="439"/>
    </row>
    <row r="20" customHeight="1" spans="1:11">
      <c r="A20" s="404" t="s">
        <v>109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43"/>
    </row>
    <row r="21" ht="21.75" customHeight="1" spans="1:11">
      <c r="A21" s="406" t="s">
        <v>110</v>
      </c>
      <c r="B21" s="407" t="s">
        <v>111</v>
      </c>
      <c r="C21" s="408" t="s">
        <v>112</v>
      </c>
      <c r="D21" s="408" t="s">
        <v>113</v>
      </c>
      <c r="E21" s="408" t="s">
        <v>114</v>
      </c>
      <c r="F21" s="408" t="s">
        <v>115</v>
      </c>
      <c r="G21" s="408" t="s">
        <v>116</v>
      </c>
      <c r="H21" s="409" t="s">
        <v>117</v>
      </c>
      <c r="I21" s="444"/>
      <c r="J21" s="445"/>
      <c r="K21" s="345" t="s">
        <v>118</v>
      </c>
    </row>
    <row r="22" ht="23" customHeight="1" spans="1:11">
      <c r="A22" s="410" t="s">
        <v>119</v>
      </c>
      <c r="B22" s="411"/>
      <c r="C22" s="411" t="s">
        <v>96</v>
      </c>
      <c r="D22" s="411" t="s">
        <v>96</v>
      </c>
      <c r="E22" s="411" t="s">
        <v>96</v>
      </c>
      <c r="F22" s="411" t="s">
        <v>96</v>
      </c>
      <c r="G22" s="411" t="s">
        <v>96</v>
      </c>
      <c r="H22" s="411" t="s">
        <v>96</v>
      </c>
      <c r="I22" s="411"/>
      <c r="J22" s="411"/>
      <c r="K22" s="446"/>
    </row>
    <row r="23" ht="23" customHeight="1" spans="1:11">
      <c r="A23" s="410" t="s">
        <v>120</v>
      </c>
      <c r="B23" s="411"/>
      <c r="C23" s="411" t="s">
        <v>96</v>
      </c>
      <c r="D23" s="411" t="s">
        <v>96</v>
      </c>
      <c r="E23" s="411" t="s">
        <v>96</v>
      </c>
      <c r="F23" s="411" t="s">
        <v>96</v>
      </c>
      <c r="G23" s="411" t="s">
        <v>96</v>
      </c>
      <c r="H23" s="411" t="s">
        <v>96</v>
      </c>
      <c r="I23" s="411"/>
      <c r="J23" s="411"/>
      <c r="K23" s="446"/>
    </row>
    <row r="24" ht="23" customHeight="1" spans="1:11">
      <c r="A24" s="410" t="s">
        <v>121</v>
      </c>
      <c r="B24" s="411"/>
      <c r="C24" s="411" t="s">
        <v>96</v>
      </c>
      <c r="D24" s="411" t="s">
        <v>96</v>
      </c>
      <c r="E24" s="411" t="s">
        <v>96</v>
      </c>
      <c r="F24" s="411" t="s">
        <v>96</v>
      </c>
      <c r="G24" s="411" t="s">
        <v>96</v>
      </c>
      <c r="H24" s="411" t="s">
        <v>96</v>
      </c>
      <c r="I24" s="411"/>
      <c r="J24" s="411"/>
      <c r="K24" s="446"/>
    </row>
    <row r="25" ht="23" customHeight="1" spans="1:11">
      <c r="A25" s="410" t="s">
        <v>122</v>
      </c>
      <c r="B25" s="411"/>
      <c r="C25" s="411" t="s">
        <v>96</v>
      </c>
      <c r="D25" s="411" t="s">
        <v>96</v>
      </c>
      <c r="E25" s="411" t="s">
        <v>96</v>
      </c>
      <c r="F25" s="411" t="s">
        <v>96</v>
      </c>
      <c r="G25" s="411" t="s">
        <v>96</v>
      </c>
      <c r="H25" s="411" t="s">
        <v>96</v>
      </c>
      <c r="I25" s="414"/>
      <c r="J25" s="414"/>
      <c r="K25" s="447"/>
    </row>
    <row r="26" ht="23" customHeight="1" spans="1:11">
      <c r="A26" s="412"/>
      <c r="B26" s="413"/>
      <c r="C26" s="414"/>
      <c r="D26" s="414"/>
      <c r="E26" s="414"/>
      <c r="F26" s="414"/>
      <c r="G26" s="414"/>
      <c r="H26" s="414"/>
      <c r="I26" s="414"/>
      <c r="J26" s="414"/>
      <c r="K26" s="447"/>
    </row>
    <row r="27" ht="23" customHeight="1" spans="1:11">
      <c r="A27" s="415"/>
      <c r="B27" s="414"/>
      <c r="C27" s="414"/>
      <c r="D27" s="414"/>
      <c r="E27" s="414"/>
      <c r="F27" s="414"/>
      <c r="G27" s="414"/>
      <c r="H27" s="414"/>
      <c r="I27" s="414"/>
      <c r="J27" s="414"/>
      <c r="K27" s="447"/>
    </row>
    <row r="28" ht="18" customHeight="1" spans="1:11">
      <c r="A28" s="416" t="s">
        <v>123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48"/>
    </row>
    <row r="29" ht="18.75" customHeight="1" spans="1:11">
      <c r="A29" s="418"/>
      <c r="B29" s="419"/>
      <c r="C29" s="419"/>
      <c r="D29" s="419"/>
      <c r="E29" s="419"/>
      <c r="F29" s="419"/>
      <c r="G29" s="419"/>
      <c r="H29" s="419"/>
      <c r="I29" s="419"/>
      <c r="J29" s="419"/>
      <c r="K29" s="449"/>
    </row>
    <row r="30" ht="18.75" customHeight="1" spans="1:11">
      <c r="A30" s="420"/>
      <c r="B30" s="421"/>
      <c r="C30" s="421"/>
      <c r="D30" s="421"/>
      <c r="E30" s="421"/>
      <c r="F30" s="421"/>
      <c r="G30" s="421"/>
      <c r="H30" s="421"/>
      <c r="I30" s="421"/>
      <c r="J30" s="421"/>
      <c r="K30" s="450"/>
    </row>
    <row r="31" ht="18" customHeight="1" spans="1:11">
      <c r="A31" s="416" t="s">
        <v>124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48"/>
    </row>
    <row r="32" ht="14.25" spans="1:11">
      <c r="A32" s="422" t="s">
        <v>125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51"/>
    </row>
    <row r="33" ht="15" spans="1:11">
      <c r="A33" s="150" t="s">
        <v>126</v>
      </c>
      <c r="B33" s="151"/>
      <c r="C33" s="142" t="s">
        <v>65</v>
      </c>
      <c r="D33" s="142" t="s">
        <v>66</v>
      </c>
      <c r="E33" s="424" t="s">
        <v>127</v>
      </c>
      <c r="F33" s="425"/>
      <c r="G33" s="425"/>
      <c r="H33" s="425"/>
      <c r="I33" s="425"/>
      <c r="J33" s="425"/>
      <c r="K33" s="452"/>
    </row>
    <row r="34" ht="15" spans="1:11">
      <c r="A34" s="426" t="s">
        <v>128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</row>
    <row r="35" ht="21" customHeight="1" spans="1:11">
      <c r="A35" s="427" t="s">
        <v>129</v>
      </c>
      <c r="B35" s="428"/>
      <c r="C35" s="428"/>
      <c r="D35" s="428"/>
      <c r="E35" s="428"/>
      <c r="F35" s="428"/>
      <c r="G35" s="428"/>
      <c r="H35" s="428"/>
      <c r="I35" s="428"/>
      <c r="J35" s="428"/>
      <c r="K35" s="453"/>
    </row>
    <row r="36" ht="21" customHeight="1" spans="1:11">
      <c r="A36" s="321" t="s">
        <v>130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51"/>
    </row>
    <row r="37" ht="21" customHeight="1" spans="1:11">
      <c r="A37" s="321" t="s">
        <v>131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51"/>
    </row>
    <row r="38" ht="21" customHeight="1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1"/>
    </row>
    <row r="39" ht="21" customHeight="1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1"/>
    </row>
    <row r="40" ht="21" customHeight="1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1"/>
    </row>
    <row r="41" ht="21" customHeight="1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1"/>
    </row>
    <row r="42" ht="15" spans="1:11">
      <c r="A42" s="316" t="s">
        <v>132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49"/>
    </row>
    <row r="43" ht="15" spans="1:11">
      <c r="A43" s="389" t="s">
        <v>133</v>
      </c>
      <c r="B43" s="390"/>
      <c r="C43" s="390"/>
      <c r="D43" s="390"/>
      <c r="E43" s="390"/>
      <c r="F43" s="390"/>
      <c r="G43" s="390"/>
      <c r="H43" s="390"/>
      <c r="I43" s="390"/>
      <c r="J43" s="390"/>
      <c r="K43" s="439"/>
    </row>
    <row r="44" ht="14.25" spans="1:11">
      <c r="A44" s="396" t="s">
        <v>134</v>
      </c>
      <c r="B44" s="393" t="s">
        <v>96</v>
      </c>
      <c r="C44" s="393" t="s">
        <v>97</v>
      </c>
      <c r="D44" s="393" t="s">
        <v>89</v>
      </c>
      <c r="E44" s="398" t="s">
        <v>135</v>
      </c>
      <c r="F44" s="393" t="s">
        <v>96</v>
      </c>
      <c r="G44" s="393" t="s">
        <v>97</v>
      </c>
      <c r="H44" s="393" t="s">
        <v>89</v>
      </c>
      <c r="I44" s="398" t="s">
        <v>136</v>
      </c>
      <c r="J44" s="393" t="s">
        <v>96</v>
      </c>
      <c r="K44" s="440" t="s">
        <v>97</v>
      </c>
    </row>
    <row r="45" ht="14.25" spans="1:11">
      <c r="A45" s="313" t="s">
        <v>88</v>
      </c>
      <c r="B45" s="142" t="s">
        <v>96</v>
      </c>
      <c r="C45" s="142" t="s">
        <v>97</v>
      </c>
      <c r="D45" s="142" t="s">
        <v>89</v>
      </c>
      <c r="E45" s="314" t="s">
        <v>95</v>
      </c>
      <c r="F45" s="142" t="s">
        <v>96</v>
      </c>
      <c r="G45" s="142" t="s">
        <v>97</v>
      </c>
      <c r="H45" s="142" t="s">
        <v>89</v>
      </c>
      <c r="I45" s="314" t="s">
        <v>106</v>
      </c>
      <c r="J45" s="142" t="s">
        <v>96</v>
      </c>
      <c r="K45" s="143" t="s">
        <v>97</v>
      </c>
    </row>
    <row r="46" ht="15" spans="1:11">
      <c r="A46" s="286" t="s">
        <v>99</v>
      </c>
      <c r="B46" s="287"/>
      <c r="C46" s="287"/>
      <c r="D46" s="287"/>
      <c r="E46" s="287"/>
      <c r="F46" s="287"/>
      <c r="G46" s="287"/>
      <c r="H46" s="287"/>
      <c r="I46" s="287"/>
      <c r="J46" s="287"/>
      <c r="K46" s="340"/>
    </row>
    <row r="47" ht="15" spans="1:11">
      <c r="A47" s="426" t="s">
        <v>137</v>
      </c>
      <c r="B47" s="426"/>
      <c r="C47" s="426"/>
      <c r="D47" s="426"/>
      <c r="E47" s="426"/>
      <c r="F47" s="426"/>
      <c r="G47" s="426"/>
      <c r="H47" s="426"/>
      <c r="I47" s="426"/>
      <c r="J47" s="426"/>
      <c r="K47" s="426"/>
    </row>
    <row r="48" ht="15" spans="1:11">
      <c r="A48" s="427"/>
      <c r="B48" s="428"/>
      <c r="C48" s="428"/>
      <c r="D48" s="428"/>
      <c r="E48" s="428"/>
      <c r="F48" s="428"/>
      <c r="G48" s="428"/>
      <c r="H48" s="428"/>
      <c r="I48" s="428"/>
      <c r="J48" s="428"/>
      <c r="K48" s="453"/>
    </row>
    <row r="49" ht="15" spans="1:11">
      <c r="A49" s="429" t="s">
        <v>138</v>
      </c>
      <c r="B49" s="430" t="s">
        <v>139</v>
      </c>
      <c r="C49" s="430"/>
      <c r="D49" s="431" t="s">
        <v>140</v>
      </c>
      <c r="E49" s="432" t="s">
        <v>141</v>
      </c>
      <c r="F49" s="433" t="s">
        <v>142</v>
      </c>
      <c r="G49" s="434">
        <v>45474</v>
      </c>
      <c r="H49" s="435" t="s">
        <v>143</v>
      </c>
      <c r="I49" s="454"/>
      <c r="J49" s="455" t="s">
        <v>144</v>
      </c>
      <c r="K49" s="456"/>
    </row>
    <row r="50" ht="15" spans="1:11">
      <c r="A50" s="426" t="s">
        <v>145</v>
      </c>
      <c r="B50" s="426"/>
      <c r="C50" s="426"/>
      <c r="D50" s="426"/>
      <c r="E50" s="426"/>
      <c r="F50" s="426"/>
      <c r="G50" s="426"/>
      <c r="H50" s="426"/>
      <c r="I50" s="426"/>
      <c r="J50" s="426"/>
      <c r="K50" s="426"/>
    </row>
    <row r="51" ht="24" customHeight="1" spans="1:11">
      <c r="A51" s="436" t="s">
        <v>146</v>
      </c>
      <c r="B51" s="437"/>
      <c r="C51" s="437"/>
      <c r="D51" s="437"/>
      <c r="E51" s="437"/>
      <c r="F51" s="437"/>
      <c r="G51" s="437"/>
      <c r="H51" s="437"/>
      <c r="I51" s="437"/>
      <c r="J51" s="437"/>
      <c r="K51" s="457"/>
    </row>
    <row r="52" ht="15" spans="1:11">
      <c r="A52" s="429" t="s">
        <v>138</v>
      </c>
      <c r="B52" s="430" t="s">
        <v>139</v>
      </c>
      <c r="C52" s="430"/>
      <c r="D52" s="431" t="s">
        <v>140</v>
      </c>
      <c r="E52" s="432" t="s">
        <v>141</v>
      </c>
      <c r="F52" s="433" t="s">
        <v>147</v>
      </c>
      <c r="G52" s="434">
        <v>45474</v>
      </c>
      <c r="H52" s="435" t="s">
        <v>143</v>
      </c>
      <c r="I52" s="454"/>
      <c r="J52" s="455" t="s">
        <v>144</v>
      </c>
      <c r="K52" s="4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A6" sqref="A6:G16"/>
    </sheetView>
  </sheetViews>
  <sheetFormatPr defaultColWidth="9" defaultRowHeight="14.25"/>
  <cols>
    <col min="1" max="1" width="19.25" style="86" customWidth="1"/>
    <col min="2" max="2" width="9" style="86" customWidth="1"/>
    <col min="3" max="4" width="8.5" style="87" customWidth="1"/>
    <col min="5" max="7" width="8.5" style="86" customWidth="1"/>
    <col min="8" max="8" width="6.5" style="86" customWidth="1"/>
    <col min="9" max="9" width="2.75" style="86" customWidth="1"/>
    <col min="10" max="10" width="9.15833333333333" style="86" customWidth="1"/>
    <col min="11" max="11" width="10.75" style="86" customWidth="1"/>
    <col min="12" max="15" width="9.75" style="86" customWidth="1"/>
    <col min="16" max="16" width="9.75" style="357" customWidth="1"/>
    <col min="17" max="254" width="9" style="86"/>
    <col min="255" max="16384" width="9" style="89"/>
  </cols>
  <sheetData>
    <row r="1" s="86" customFormat="1" ht="29" customHeight="1" spans="1:257">
      <c r="A1" s="90" t="s">
        <v>148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6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</row>
    <row r="2" s="86" customFormat="1" ht="20" customHeight="1" spans="1:257">
      <c r="A2" s="358" t="s">
        <v>61</v>
      </c>
      <c r="B2" s="359" t="str">
        <f>首期!B4</f>
        <v>TAMMBM91767</v>
      </c>
      <c r="C2" s="360"/>
      <c r="D2" s="359"/>
      <c r="E2" s="361" t="s">
        <v>67</v>
      </c>
      <c r="F2" s="362" t="str">
        <f>首期!B5</f>
        <v>男式功能长裤</v>
      </c>
      <c r="G2" s="362"/>
      <c r="H2" s="362"/>
      <c r="I2" s="370"/>
      <c r="J2" s="371" t="s">
        <v>57</v>
      </c>
      <c r="K2" s="372" t="s">
        <v>56</v>
      </c>
      <c r="L2" s="372"/>
      <c r="M2" s="372"/>
      <c r="N2" s="372"/>
      <c r="O2" s="372"/>
      <c r="P2" s="373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</row>
    <row r="3" s="86" customFormat="1" spans="1:257">
      <c r="A3" s="363" t="s">
        <v>149</v>
      </c>
      <c r="B3" s="99" t="s">
        <v>150</v>
      </c>
      <c r="C3" s="100"/>
      <c r="D3" s="99"/>
      <c r="E3" s="99"/>
      <c r="F3" s="99"/>
      <c r="G3" s="99"/>
      <c r="H3" s="99"/>
      <c r="I3" s="124"/>
      <c r="J3" s="126"/>
      <c r="K3" s="126"/>
      <c r="L3" s="126"/>
      <c r="M3" s="126"/>
      <c r="N3" s="126"/>
      <c r="O3" s="126"/>
      <c r="P3" s="374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</row>
    <row r="4" s="86" customFormat="1" ht="16.5" spans="1:257">
      <c r="A4" s="363"/>
      <c r="B4" s="101" t="s">
        <v>112</v>
      </c>
      <c r="C4" s="101" t="s">
        <v>113</v>
      </c>
      <c r="D4" s="102" t="s">
        <v>114</v>
      </c>
      <c r="E4" s="101" t="s">
        <v>115</v>
      </c>
      <c r="F4" s="101" t="s">
        <v>116</v>
      </c>
      <c r="G4" s="223" t="s">
        <v>117</v>
      </c>
      <c r="H4" s="103"/>
      <c r="I4" s="124"/>
      <c r="J4" s="375"/>
      <c r="K4" s="376" t="s">
        <v>121</v>
      </c>
      <c r="L4" s="376" t="s">
        <v>151</v>
      </c>
      <c r="M4" s="376" t="s">
        <v>152</v>
      </c>
      <c r="N4" s="377"/>
      <c r="O4" s="377"/>
      <c r="P4" s="378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</row>
    <row r="5" s="86" customFormat="1" ht="16.5" spans="1:257">
      <c r="A5" s="363"/>
      <c r="B5" s="101" t="s">
        <v>153</v>
      </c>
      <c r="C5" s="101" t="s">
        <v>154</v>
      </c>
      <c r="D5" s="102" t="s">
        <v>155</v>
      </c>
      <c r="E5" s="104" t="s">
        <v>156</v>
      </c>
      <c r="F5" s="101" t="s">
        <v>157</v>
      </c>
      <c r="G5" s="101" t="s">
        <v>158</v>
      </c>
      <c r="H5" s="103"/>
      <c r="I5" s="124"/>
      <c r="J5" s="127"/>
      <c r="K5" s="128"/>
      <c r="L5" s="379" t="s">
        <v>114</v>
      </c>
      <c r="M5" s="379" t="s">
        <v>114</v>
      </c>
      <c r="N5" s="130"/>
      <c r="O5" s="128"/>
      <c r="P5" s="380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</row>
    <row r="6" s="86" customFormat="1" ht="25" customHeight="1" spans="1:257">
      <c r="A6" s="105" t="s">
        <v>159</v>
      </c>
      <c r="B6" s="106">
        <f>C6-2.1</f>
        <v>95.8</v>
      </c>
      <c r="C6" s="106">
        <f>D6-2.1</f>
        <v>97.9</v>
      </c>
      <c r="D6" s="107">
        <v>100</v>
      </c>
      <c r="E6" s="106">
        <f t="shared" ref="E6:H6" si="0">D6+2.1</f>
        <v>102.1</v>
      </c>
      <c r="F6" s="106">
        <f t="shared" si="0"/>
        <v>104.2</v>
      </c>
      <c r="G6" s="106">
        <f t="shared" si="0"/>
        <v>106.3</v>
      </c>
      <c r="H6" s="106"/>
      <c r="I6" s="124"/>
      <c r="J6" s="127"/>
      <c r="K6" s="127"/>
      <c r="L6" s="127" t="s">
        <v>160</v>
      </c>
      <c r="M6" s="127" t="s">
        <v>161</v>
      </c>
      <c r="N6" s="127"/>
      <c r="O6" s="127"/>
      <c r="P6" s="381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</row>
    <row r="7" s="86" customFormat="1" ht="25" customHeight="1" spans="1:257">
      <c r="A7" s="105" t="s">
        <v>162</v>
      </c>
      <c r="B7" s="106">
        <f>C7-4</f>
        <v>74</v>
      </c>
      <c r="C7" s="106">
        <f>D7-4</f>
        <v>78</v>
      </c>
      <c r="D7" s="107">
        <v>82</v>
      </c>
      <c r="E7" s="106">
        <f>D7+4</f>
        <v>86</v>
      </c>
      <c r="F7" s="106">
        <f>E7+5</f>
        <v>91</v>
      </c>
      <c r="G7" s="106">
        <f>F7+6</f>
        <v>97</v>
      </c>
      <c r="H7" s="106"/>
      <c r="I7" s="124"/>
      <c r="J7" s="127"/>
      <c r="K7" s="127"/>
      <c r="L7" s="127" t="s">
        <v>163</v>
      </c>
      <c r="M7" s="127" t="s">
        <v>163</v>
      </c>
      <c r="N7" s="127"/>
      <c r="O7" s="127"/>
      <c r="P7" s="381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</row>
    <row r="8" s="86" customFormat="1" ht="25" customHeight="1" spans="1:257">
      <c r="A8" s="105" t="s">
        <v>164</v>
      </c>
      <c r="B8" s="106">
        <f>C8-3.6</f>
        <v>99.8</v>
      </c>
      <c r="C8" s="106">
        <f>D8-3.6</f>
        <v>103.4</v>
      </c>
      <c r="D8" s="107" t="s">
        <v>165</v>
      </c>
      <c r="E8" s="106">
        <f t="shared" ref="E8:H8" si="1">D8+4</f>
        <v>111</v>
      </c>
      <c r="F8" s="106">
        <f t="shared" si="1"/>
        <v>115</v>
      </c>
      <c r="G8" s="106">
        <f t="shared" si="1"/>
        <v>119</v>
      </c>
      <c r="H8" s="106"/>
      <c r="I8" s="124"/>
      <c r="J8" s="127"/>
      <c r="K8" s="127"/>
      <c r="L8" s="127" t="s">
        <v>161</v>
      </c>
      <c r="M8" s="127" t="s">
        <v>161</v>
      </c>
      <c r="N8" s="127"/>
      <c r="O8" s="127"/>
      <c r="P8" s="381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</row>
    <row r="9" s="86" customFormat="1" ht="25" customHeight="1" spans="1:257">
      <c r="A9" s="108" t="s">
        <v>166</v>
      </c>
      <c r="B9" s="106">
        <f>C9-2.3/2</f>
        <v>30.2</v>
      </c>
      <c r="C9" s="106">
        <f>D9-2.3/2</f>
        <v>31.35</v>
      </c>
      <c r="D9" s="107">
        <v>32.5</v>
      </c>
      <c r="E9" s="106">
        <f t="shared" ref="E9:H9" si="2">D9+2.6/2</f>
        <v>33.8</v>
      </c>
      <c r="F9" s="106">
        <f t="shared" si="2"/>
        <v>35.1</v>
      </c>
      <c r="G9" s="106">
        <f t="shared" si="2"/>
        <v>36.4</v>
      </c>
      <c r="H9" s="106"/>
      <c r="I9" s="124"/>
      <c r="J9" s="127"/>
      <c r="K9" s="127"/>
      <c r="L9" s="127" t="s">
        <v>167</v>
      </c>
      <c r="M9" s="127" t="s">
        <v>163</v>
      </c>
      <c r="N9" s="127"/>
      <c r="O9" s="127"/>
      <c r="P9" s="381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</row>
    <row r="10" s="86" customFormat="1" ht="25" customHeight="1" spans="1:257">
      <c r="A10" s="108" t="s">
        <v>168</v>
      </c>
      <c r="B10" s="106">
        <f>C10-0.7</f>
        <v>21.6</v>
      </c>
      <c r="C10" s="106">
        <f>D10-0.7</f>
        <v>22.3</v>
      </c>
      <c r="D10" s="107">
        <v>23</v>
      </c>
      <c r="E10" s="106">
        <f>D10+0.7</f>
        <v>23.7</v>
      </c>
      <c r="F10" s="106">
        <f>E10+0.7</f>
        <v>24.4</v>
      </c>
      <c r="G10" s="106">
        <f>F10+0.9</f>
        <v>25.3</v>
      </c>
      <c r="H10" s="106"/>
      <c r="I10" s="124"/>
      <c r="J10" s="127"/>
      <c r="K10" s="127"/>
      <c r="L10" s="127" t="s">
        <v>163</v>
      </c>
      <c r="M10" s="127" t="s">
        <v>163</v>
      </c>
      <c r="N10" s="127"/>
      <c r="O10" s="127"/>
      <c r="P10" s="381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</row>
    <row r="11" s="86" customFormat="1" ht="25" customHeight="1" spans="1:257">
      <c r="A11" s="105" t="s">
        <v>169</v>
      </c>
      <c r="B11" s="106">
        <f>C11-0.5</f>
        <v>19</v>
      </c>
      <c r="C11" s="106">
        <f>D11-0.5</f>
        <v>19.5</v>
      </c>
      <c r="D11" s="107">
        <v>20</v>
      </c>
      <c r="E11" s="106">
        <f>D11+0.5</f>
        <v>20.5</v>
      </c>
      <c r="F11" s="106">
        <f>E11+0.5</f>
        <v>21</v>
      </c>
      <c r="G11" s="106">
        <f>F11+0.7</f>
        <v>21.7</v>
      </c>
      <c r="H11" s="106"/>
      <c r="I11" s="124"/>
      <c r="J11" s="127"/>
      <c r="K11" s="127"/>
      <c r="L11" s="127" t="s">
        <v>163</v>
      </c>
      <c r="M11" s="127" t="s">
        <v>163</v>
      </c>
      <c r="N11" s="127"/>
      <c r="O11" s="127"/>
      <c r="P11" s="381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</row>
    <row r="12" s="86" customFormat="1" ht="25" customHeight="1" spans="1:257">
      <c r="A12" s="105" t="s">
        <v>170</v>
      </c>
      <c r="B12" s="106">
        <f>C12-0.5</f>
        <v>13.5</v>
      </c>
      <c r="C12" s="106">
        <f>D12-0.5</f>
        <v>14</v>
      </c>
      <c r="D12" s="107">
        <v>14.5</v>
      </c>
      <c r="E12" s="106">
        <f>D12+0.5</f>
        <v>15</v>
      </c>
      <c r="F12" s="106">
        <f>E12+0.5</f>
        <v>15.5</v>
      </c>
      <c r="G12" s="106">
        <f>F12+0.7</f>
        <v>16.2</v>
      </c>
      <c r="H12" s="106"/>
      <c r="I12" s="124"/>
      <c r="J12" s="127"/>
      <c r="K12" s="127"/>
      <c r="L12" s="127" t="s">
        <v>167</v>
      </c>
      <c r="M12" s="127" t="s">
        <v>163</v>
      </c>
      <c r="N12" s="127"/>
      <c r="O12" s="127"/>
      <c r="P12" s="381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</row>
    <row r="13" s="86" customFormat="1" ht="25" customHeight="1" spans="1:257">
      <c r="A13" s="105" t="s">
        <v>171</v>
      </c>
      <c r="B13" s="106">
        <f>C13-0.7</f>
        <v>27.7</v>
      </c>
      <c r="C13" s="106">
        <f>D13-0.6</f>
        <v>28.4</v>
      </c>
      <c r="D13" s="107">
        <v>29</v>
      </c>
      <c r="E13" s="106">
        <f>D13+0.6</f>
        <v>29.6</v>
      </c>
      <c r="F13" s="106">
        <f>E13+0.7</f>
        <v>30.3</v>
      </c>
      <c r="G13" s="106">
        <f>F13+0.6</f>
        <v>30.9</v>
      </c>
      <c r="H13" s="106"/>
      <c r="I13" s="124"/>
      <c r="J13" s="127"/>
      <c r="K13" s="127"/>
      <c r="L13" s="127" t="s">
        <v>167</v>
      </c>
      <c r="M13" s="127" t="s">
        <v>167</v>
      </c>
      <c r="N13" s="127"/>
      <c r="O13" s="127"/>
      <c r="P13" s="381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</row>
    <row r="14" s="86" customFormat="1" ht="25" customHeight="1" spans="1:257">
      <c r="A14" s="105" t="s">
        <v>172</v>
      </c>
      <c r="B14" s="106">
        <f>C14-0.9</f>
        <v>39.2</v>
      </c>
      <c r="C14" s="106">
        <f>D14-0.9</f>
        <v>40.1</v>
      </c>
      <c r="D14" s="107">
        <v>41</v>
      </c>
      <c r="E14" s="106">
        <f t="shared" ref="E14:H14" si="3">D14+1.1</f>
        <v>42.1</v>
      </c>
      <c r="F14" s="106">
        <f t="shared" si="3"/>
        <v>43.2</v>
      </c>
      <c r="G14" s="106">
        <f t="shared" si="3"/>
        <v>44.3</v>
      </c>
      <c r="H14" s="106"/>
      <c r="I14" s="124"/>
      <c r="J14" s="127"/>
      <c r="K14" s="127"/>
      <c r="L14" s="127" t="s">
        <v>167</v>
      </c>
      <c r="M14" s="127" t="s">
        <v>167</v>
      </c>
      <c r="N14" s="127"/>
      <c r="O14" s="127"/>
      <c r="P14" s="381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</row>
    <row r="15" s="86" customFormat="1" ht="25" customHeight="1" spans="1:257">
      <c r="A15" s="105" t="s">
        <v>173</v>
      </c>
      <c r="B15" s="106">
        <f>D15-0.5</f>
        <v>16.5</v>
      </c>
      <c r="C15" s="106">
        <f t="shared" ref="C15:H15" si="4">B15</f>
        <v>16.5</v>
      </c>
      <c r="D15" s="107">
        <v>17</v>
      </c>
      <c r="E15" s="106">
        <f t="shared" si="4"/>
        <v>17</v>
      </c>
      <c r="F15" s="106">
        <f>D15+1.5</f>
        <v>18.5</v>
      </c>
      <c r="G15" s="106">
        <f t="shared" si="4"/>
        <v>18.5</v>
      </c>
      <c r="H15" s="106"/>
      <c r="I15" s="124"/>
      <c r="J15" s="127"/>
      <c r="K15" s="127"/>
      <c r="L15" s="127" t="s">
        <v>163</v>
      </c>
      <c r="M15" s="127" t="s">
        <v>163</v>
      </c>
      <c r="N15" s="127"/>
      <c r="O15" s="127"/>
      <c r="P15" s="381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</row>
    <row r="16" s="86" customFormat="1" ht="25" customHeight="1" spans="1:257">
      <c r="A16" s="105" t="s">
        <v>174</v>
      </c>
      <c r="B16" s="106">
        <f>C16</f>
        <v>4.5</v>
      </c>
      <c r="C16" s="106">
        <f>D16</f>
        <v>4.5</v>
      </c>
      <c r="D16" s="107">
        <v>4.5</v>
      </c>
      <c r="E16" s="106">
        <f t="shared" ref="E16:H16" si="5">D16</f>
        <v>4.5</v>
      </c>
      <c r="F16" s="106">
        <f t="shared" si="5"/>
        <v>4.5</v>
      </c>
      <c r="G16" s="106">
        <f t="shared" si="5"/>
        <v>4.5</v>
      </c>
      <c r="H16" s="106"/>
      <c r="I16" s="124"/>
      <c r="J16" s="127"/>
      <c r="K16" s="127"/>
      <c r="L16" s="127" t="s">
        <v>163</v>
      </c>
      <c r="M16" s="127" t="s">
        <v>163</v>
      </c>
      <c r="N16" s="127"/>
      <c r="O16" s="127"/>
      <c r="P16" s="381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</row>
    <row r="17" s="86" customFormat="1" ht="25" customHeight="1" spans="1:257">
      <c r="A17" s="364"/>
      <c r="B17" s="111"/>
      <c r="C17" s="111"/>
      <c r="D17" s="112"/>
      <c r="E17" s="111"/>
      <c r="F17" s="111"/>
      <c r="G17" s="365"/>
      <c r="H17" s="106"/>
      <c r="I17" s="124"/>
      <c r="J17" s="127"/>
      <c r="K17" s="127"/>
      <c r="L17" s="127"/>
      <c r="M17" s="127"/>
      <c r="N17" s="127"/>
      <c r="O17" s="127"/>
      <c r="P17" s="381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</row>
    <row r="18" s="86" customFormat="1" ht="25" customHeight="1" spans="1:257">
      <c r="A18" s="364"/>
      <c r="B18" s="111"/>
      <c r="C18" s="111"/>
      <c r="D18" s="112"/>
      <c r="E18" s="111"/>
      <c r="F18" s="111"/>
      <c r="G18" s="365"/>
      <c r="H18" s="113"/>
      <c r="I18" s="124"/>
      <c r="J18" s="127"/>
      <c r="K18" s="127"/>
      <c r="L18" s="127"/>
      <c r="M18" s="127"/>
      <c r="N18" s="127"/>
      <c r="O18" s="127"/>
      <c r="P18" s="381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</row>
    <row r="19" s="86" customFormat="1" ht="25" customHeight="1" spans="1:257">
      <c r="A19" s="364"/>
      <c r="B19" s="111"/>
      <c r="C19" s="111"/>
      <c r="D19" s="112"/>
      <c r="E19" s="111"/>
      <c r="F19" s="111"/>
      <c r="G19" s="365"/>
      <c r="H19" s="114"/>
      <c r="I19" s="124"/>
      <c r="J19" s="129"/>
      <c r="K19" s="129"/>
      <c r="L19" s="127"/>
      <c r="M19" s="129"/>
      <c r="N19" s="129"/>
      <c r="O19" s="127"/>
      <c r="P19" s="381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</row>
    <row r="20" s="86" customFormat="1" ht="25" customHeight="1" spans="1:257">
      <c r="A20" s="115"/>
      <c r="B20" s="116"/>
      <c r="C20" s="116"/>
      <c r="D20" s="117"/>
      <c r="E20" s="116"/>
      <c r="F20" s="116"/>
      <c r="G20" s="116"/>
      <c r="H20" s="366"/>
      <c r="I20" s="382"/>
      <c r="J20" s="382"/>
      <c r="K20" s="382"/>
      <c r="L20" s="382"/>
      <c r="M20" s="382"/>
      <c r="N20" s="382"/>
      <c r="O20" s="382"/>
      <c r="P20" s="383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</row>
    <row r="21" s="86" customFormat="1" ht="18" spans="1:257">
      <c r="A21" s="367"/>
      <c r="B21" s="368"/>
      <c r="C21" s="368"/>
      <c r="D21" s="368"/>
      <c r="E21" s="368"/>
      <c r="F21" s="368"/>
      <c r="G21" s="368"/>
      <c r="H21" s="121"/>
      <c r="P21" s="36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</row>
    <row r="22" s="86" customFormat="1" ht="18" spans="1:257">
      <c r="A22" s="367"/>
      <c r="B22" s="368"/>
      <c r="C22" s="368"/>
      <c r="D22" s="368"/>
      <c r="E22" s="368"/>
      <c r="F22" s="368"/>
      <c r="G22" s="368"/>
      <c r="H22" s="121"/>
      <c r="P22" s="36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</row>
    <row r="23" s="86" customFormat="1" spans="1:257">
      <c r="A23" s="122" t="s">
        <v>175</v>
      </c>
      <c r="B23" s="122"/>
      <c r="C23" s="123"/>
      <c r="D23" s="123"/>
      <c r="P23" s="36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</row>
    <row r="24" s="86" customFormat="1" spans="3:257">
      <c r="C24" s="87"/>
      <c r="D24" s="87"/>
      <c r="J24" s="131" t="s">
        <v>176</v>
      </c>
      <c r="K24" s="256"/>
      <c r="L24" s="131" t="s">
        <v>177</v>
      </c>
      <c r="M24" s="131"/>
      <c r="N24" s="131" t="s">
        <v>178</v>
      </c>
      <c r="O24" s="86" t="s">
        <v>144</v>
      </c>
      <c r="P24" s="36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  <c r="IW24" s="89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A3" sqref="A3:K8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136" t="s">
        <v>179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ht="17.25" customHeight="1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6" t="s">
        <v>56</v>
      </c>
      <c r="J2" s="336"/>
      <c r="K2" s="337"/>
    </row>
    <row r="3" customHeight="1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customHeight="1" spans="1:11">
      <c r="A4" s="272" t="s">
        <v>61</v>
      </c>
      <c r="B4" s="142" t="s">
        <v>62</v>
      </c>
      <c r="C4" s="143"/>
      <c r="D4" s="272" t="s">
        <v>63</v>
      </c>
      <c r="E4" s="273"/>
      <c r="F4" s="274">
        <v>45483</v>
      </c>
      <c r="G4" s="275"/>
      <c r="H4" s="272" t="s">
        <v>64</v>
      </c>
      <c r="I4" s="273"/>
      <c r="J4" s="142" t="s">
        <v>65</v>
      </c>
      <c r="K4" s="143" t="s">
        <v>66</v>
      </c>
    </row>
    <row r="5" customHeight="1" spans="1:11">
      <c r="A5" s="276" t="s">
        <v>67</v>
      </c>
      <c r="B5" s="142" t="s">
        <v>68</v>
      </c>
      <c r="C5" s="143"/>
      <c r="D5" s="272" t="s">
        <v>69</v>
      </c>
      <c r="E5" s="273"/>
      <c r="F5" s="274">
        <v>45468</v>
      </c>
      <c r="G5" s="275"/>
      <c r="H5" s="272" t="s">
        <v>70</v>
      </c>
      <c r="I5" s="273"/>
      <c r="J5" s="142" t="s">
        <v>65</v>
      </c>
      <c r="K5" s="143" t="s">
        <v>66</v>
      </c>
    </row>
    <row r="6" customHeight="1" spans="1:11">
      <c r="A6" s="272" t="s">
        <v>71</v>
      </c>
      <c r="B6" s="277" t="s">
        <v>72</v>
      </c>
      <c r="C6" s="278">
        <v>6</v>
      </c>
      <c r="D6" s="276" t="s">
        <v>73</v>
      </c>
      <c r="E6" s="279"/>
      <c r="F6" s="274">
        <v>45483</v>
      </c>
      <c r="G6" s="275"/>
      <c r="H6" s="272" t="s">
        <v>74</v>
      </c>
      <c r="I6" s="273"/>
      <c r="J6" s="142" t="s">
        <v>65</v>
      </c>
      <c r="K6" s="143" t="s">
        <v>66</v>
      </c>
    </row>
    <row r="7" customHeight="1" spans="1:11">
      <c r="A7" s="272" t="s">
        <v>75</v>
      </c>
      <c r="B7" s="280">
        <v>4300</v>
      </c>
      <c r="C7" s="281"/>
      <c r="D7" s="276" t="s">
        <v>76</v>
      </c>
      <c r="E7" s="282"/>
      <c r="F7" s="274">
        <v>45485</v>
      </c>
      <c r="G7" s="275"/>
      <c r="H7" s="272" t="s">
        <v>77</v>
      </c>
      <c r="I7" s="273"/>
      <c r="J7" s="142" t="s">
        <v>65</v>
      </c>
      <c r="K7" s="143" t="s">
        <v>66</v>
      </c>
    </row>
    <row r="8" customHeight="1" spans="1:16">
      <c r="A8" s="283" t="s">
        <v>78</v>
      </c>
      <c r="B8" s="284" t="s">
        <v>79</v>
      </c>
      <c r="C8" s="285"/>
      <c r="D8" s="286" t="s">
        <v>80</v>
      </c>
      <c r="E8" s="287"/>
      <c r="F8" s="288">
        <v>45486</v>
      </c>
      <c r="G8" s="289"/>
      <c r="H8" s="286" t="s">
        <v>81</v>
      </c>
      <c r="I8" s="287"/>
      <c r="J8" s="306" t="s">
        <v>65</v>
      </c>
      <c r="K8" s="338" t="s">
        <v>66</v>
      </c>
      <c r="P8" s="195" t="s">
        <v>180</v>
      </c>
    </row>
    <row r="9" customHeight="1" spans="1:11">
      <c r="A9" s="290" t="s">
        <v>181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customHeight="1" spans="1:11">
      <c r="A10" s="291" t="s">
        <v>85</v>
      </c>
      <c r="B10" s="292" t="s">
        <v>86</v>
      </c>
      <c r="C10" s="293" t="s">
        <v>87</v>
      </c>
      <c r="D10" s="294"/>
      <c r="E10" s="295" t="s">
        <v>90</v>
      </c>
      <c r="F10" s="292" t="s">
        <v>86</v>
      </c>
      <c r="G10" s="293" t="s">
        <v>87</v>
      </c>
      <c r="H10" s="292"/>
      <c r="I10" s="295" t="s">
        <v>88</v>
      </c>
      <c r="J10" s="292" t="s">
        <v>86</v>
      </c>
      <c r="K10" s="339" t="s">
        <v>87</v>
      </c>
    </row>
    <row r="11" customHeight="1" spans="1:11">
      <c r="A11" s="276" t="s">
        <v>91</v>
      </c>
      <c r="B11" s="296" t="s">
        <v>86</v>
      </c>
      <c r="C11" s="142" t="s">
        <v>87</v>
      </c>
      <c r="D11" s="282"/>
      <c r="E11" s="279" t="s">
        <v>93</v>
      </c>
      <c r="F11" s="296" t="s">
        <v>86</v>
      </c>
      <c r="G11" s="142" t="s">
        <v>87</v>
      </c>
      <c r="H11" s="296"/>
      <c r="I11" s="279" t="s">
        <v>98</v>
      </c>
      <c r="J11" s="296" t="s">
        <v>86</v>
      </c>
      <c r="K11" s="143" t="s">
        <v>87</v>
      </c>
    </row>
    <row r="12" customHeight="1" spans="1:11">
      <c r="A12" s="286" t="s">
        <v>127</v>
      </c>
      <c r="B12" s="287"/>
      <c r="C12" s="287"/>
      <c r="D12" s="287"/>
      <c r="E12" s="287"/>
      <c r="F12" s="287"/>
      <c r="G12" s="287"/>
      <c r="H12" s="287"/>
      <c r="I12" s="287"/>
      <c r="J12" s="287"/>
      <c r="K12" s="340"/>
    </row>
    <row r="13" customHeight="1" spans="1:11">
      <c r="A13" s="297" t="s">
        <v>182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customHeight="1" spans="1:11">
      <c r="A14" s="298" t="s">
        <v>183</v>
      </c>
      <c r="B14" s="299"/>
      <c r="C14" s="299"/>
      <c r="D14" s="299"/>
      <c r="E14" s="299"/>
      <c r="F14" s="299"/>
      <c r="G14" s="299"/>
      <c r="H14" s="300"/>
      <c r="I14" s="341"/>
      <c r="J14" s="341"/>
      <c r="K14" s="342"/>
    </row>
    <row r="15" customHeight="1" spans="1:11">
      <c r="A15" s="301"/>
      <c r="B15" s="302"/>
      <c r="C15" s="302"/>
      <c r="D15" s="303"/>
      <c r="E15" s="304"/>
      <c r="F15" s="302"/>
      <c r="G15" s="302"/>
      <c r="H15" s="303"/>
      <c r="I15" s="343"/>
      <c r="J15" s="344"/>
      <c r="K15" s="345"/>
    </row>
    <row r="16" customHeight="1" spans="1:11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38"/>
    </row>
    <row r="17" customHeight="1" spans="1:11">
      <c r="A17" s="297" t="s">
        <v>184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customHeight="1" spans="1:11">
      <c r="A18" s="307" t="s">
        <v>185</v>
      </c>
      <c r="B18" s="308"/>
      <c r="C18" s="308"/>
      <c r="D18" s="308"/>
      <c r="E18" s="308"/>
      <c r="F18" s="308"/>
      <c r="G18" s="308"/>
      <c r="H18" s="308"/>
      <c r="I18" s="341"/>
      <c r="J18" s="341"/>
      <c r="K18" s="342"/>
    </row>
    <row r="19" customHeight="1" spans="1:11">
      <c r="A19" s="301"/>
      <c r="B19" s="302"/>
      <c r="C19" s="302"/>
      <c r="D19" s="303"/>
      <c r="E19" s="304"/>
      <c r="F19" s="302"/>
      <c r="G19" s="302"/>
      <c r="H19" s="303"/>
      <c r="I19" s="343"/>
      <c r="J19" s="344"/>
      <c r="K19" s="345"/>
    </row>
    <row r="20" customHeight="1" spans="1:1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38"/>
    </row>
    <row r="21" customHeight="1" spans="1:11">
      <c r="A21" s="309" t="s">
        <v>124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customHeight="1" spans="1:11">
      <c r="A22" s="137" t="s">
        <v>125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99"/>
    </row>
    <row r="23" customHeight="1" spans="1:11">
      <c r="A23" s="150" t="s">
        <v>126</v>
      </c>
      <c r="B23" s="151"/>
      <c r="C23" s="142" t="s">
        <v>65</v>
      </c>
      <c r="D23" s="142" t="s">
        <v>66</v>
      </c>
      <c r="E23" s="149"/>
      <c r="F23" s="149"/>
      <c r="G23" s="149"/>
      <c r="H23" s="149"/>
      <c r="I23" s="149"/>
      <c r="J23" s="149"/>
      <c r="K23" s="192"/>
    </row>
    <row r="24" customHeight="1" spans="1:11">
      <c r="A24" s="310" t="s">
        <v>186</v>
      </c>
      <c r="B24" s="145"/>
      <c r="C24" s="145"/>
      <c r="D24" s="145"/>
      <c r="E24" s="145"/>
      <c r="F24" s="145"/>
      <c r="G24" s="145"/>
      <c r="H24" s="145"/>
      <c r="I24" s="145"/>
      <c r="J24" s="145"/>
      <c r="K24" s="346"/>
    </row>
    <row r="25" customHeight="1" spans="1:1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47"/>
    </row>
    <row r="26" customHeight="1" spans="1:11">
      <c r="A26" s="290" t="s">
        <v>133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customHeight="1" spans="1:11">
      <c r="A27" s="266" t="s">
        <v>134</v>
      </c>
      <c r="B27" s="293" t="s">
        <v>96</v>
      </c>
      <c r="C27" s="293" t="s">
        <v>97</v>
      </c>
      <c r="D27" s="293" t="s">
        <v>89</v>
      </c>
      <c r="E27" s="267" t="s">
        <v>135</v>
      </c>
      <c r="F27" s="293" t="s">
        <v>96</v>
      </c>
      <c r="G27" s="293" t="s">
        <v>97</v>
      </c>
      <c r="H27" s="293" t="s">
        <v>89</v>
      </c>
      <c r="I27" s="267" t="s">
        <v>136</v>
      </c>
      <c r="J27" s="293" t="s">
        <v>96</v>
      </c>
      <c r="K27" s="339" t="s">
        <v>97</v>
      </c>
    </row>
    <row r="28" customHeight="1" spans="1:11">
      <c r="A28" s="313" t="s">
        <v>88</v>
      </c>
      <c r="B28" s="142" t="s">
        <v>96</v>
      </c>
      <c r="C28" s="142" t="s">
        <v>97</v>
      </c>
      <c r="D28" s="142" t="s">
        <v>89</v>
      </c>
      <c r="E28" s="314" t="s">
        <v>95</v>
      </c>
      <c r="F28" s="142" t="s">
        <v>96</v>
      </c>
      <c r="G28" s="142" t="s">
        <v>97</v>
      </c>
      <c r="H28" s="142" t="s">
        <v>89</v>
      </c>
      <c r="I28" s="314" t="s">
        <v>106</v>
      </c>
      <c r="J28" s="142" t="s">
        <v>96</v>
      </c>
      <c r="K28" s="143" t="s">
        <v>97</v>
      </c>
    </row>
    <row r="29" customHeight="1" spans="1:11">
      <c r="A29" s="272" t="s">
        <v>99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8"/>
    </row>
    <row r="30" customHeight="1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49"/>
    </row>
    <row r="31" customHeight="1" spans="1:11">
      <c r="A31" s="318" t="s">
        <v>187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ht="21" customHeight="1" spans="1:1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50"/>
    </row>
    <row r="33" ht="21" customHeight="1" spans="1:11">
      <c r="A33" s="321"/>
      <c r="B33" s="322"/>
      <c r="C33" s="322"/>
      <c r="D33" s="322"/>
      <c r="E33" s="322"/>
      <c r="F33" s="322"/>
      <c r="G33" s="322"/>
      <c r="H33" s="322"/>
      <c r="I33" s="322"/>
      <c r="J33" s="322"/>
      <c r="K33" s="351"/>
    </row>
    <row r="34" ht="21" customHeight="1" spans="1:11">
      <c r="A34" s="321"/>
      <c r="B34" s="322"/>
      <c r="C34" s="322"/>
      <c r="D34" s="322"/>
      <c r="E34" s="322"/>
      <c r="F34" s="322"/>
      <c r="G34" s="322"/>
      <c r="H34" s="322"/>
      <c r="I34" s="322"/>
      <c r="J34" s="322"/>
      <c r="K34" s="351"/>
    </row>
    <row r="35" ht="21" customHeight="1" spans="1:11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51"/>
    </row>
    <row r="36" ht="21" customHeight="1" spans="1:11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51"/>
    </row>
    <row r="37" ht="21" customHeight="1" spans="1:1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351"/>
    </row>
    <row r="38" ht="21" customHeight="1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1"/>
    </row>
    <row r="39" ht="21" customHeight="1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1"/>
    </row>
    <row r="40" ht="21" customHeight="1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1"/>
    </row>
    <row r="41" ht="21" customHeight="1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1"/>
    </row>
    <row r="42" ht="21" customHeight="1" spans="1:11">
      <c r="A42" s="321"/>
      <c r="B42" s="322"/>
      <c r="C42" s="322"/>
      <c r="D42" s="322"/>
      <c r="E42" s="322"/>
      <c r="F42" s="322"/>
      <c r="G42" s="322"/>
      <c r="H42" s="322"/>
      <c r="I42" s="322"/>
      <c r="J42" s="322"/>
      <c r="K42" s="351"/>
    </row>
    <row r="43" ht="17.25" customHeight="1" spans="1:11">
      <c r="A43" s="316" t="s">
        <v>132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49"/>
    </row>
    <row r="44" customHeight="1" spans="1:11">
      <c r="A44" s="318" t="s">
        <v>188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ht="18" customHeight="1" spans="1:11">
      <c r="A45" s="323" t="s">
        <v>127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52"/>
    </row>
    <row r="46" ht="18" customHeight="1" spans="1:11">
      <c r="A46" s="323" t="s">
        <v>189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52"/>
    </row>
    <row r="47" ht="18" customHeight="1" spans="1:1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47"/>
    </row>
    <row r="48" ht="21" customHeight="1" spans="1:11">
      <c r="A48" s="325" t="s">
        <v>138</v>
      </c>
      <c r="B48" s="326" t="s">
        <v>139</v>
      </c>
      <c r="C48" s="326"/>
      <c r="D48" s="327" t="s">
        <v>140</v>
      </c>
      <c r="E48" s="327"/>
      <c r="F48" s="327" t="s">
        <v>142</v>
      </c>
      <c r="G48" s="328"/>
      <c r="H48" s="329" t="s">
        <v>143</v>
      </c>
      <c r="I48" s="329"/>
      <c r="J48" s="326" t="s">
        <v>144</v>
      </c>
      <c r="K48" s="353"/>
    </row>
    <row r="49" customHeight="1" spans="1:11">
      <c r="A49" s="330" t="s">
        <v>145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54"/>
    </row>
    <row r="50" customHeight="1" spans="1:11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55"/>
    </row>
    <row r="51" customHeight="1" spans="1:1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56"/>
    </row>
    <row r="52" ht="21" customHeight="1" spans="1:11">
      <c r="A52" s="325" t="s">
        <v>138</v>
      </c>
      <c r="B52" s="326" t="s">
        <v>139</v>
      </c>
      <c r="C52" s="326"/>
      <c r="D52" s="327" t="s">
        <v>140</v>
      </c>
      <c r="E52" s="327"/>
      <c r="F52" s="327" t="s">
        <v>142</v>
      </c>
      <c r="G52" s="328"/>
      <c r="H52" s="329" t="s">
        <v>143</v>
      </c>
      <c r="I52" s="329"/>
      <c r="J52" s="326" t="s">
        <v>144</v>
      </c>
      <c r="K52" s="35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J15" sqref="J15"/>
    </sheetView>
  </sheetViews>
  <sheetFormatPr defaultColWidth="9" defaultRowHeight="14.25"/>
  <cols>
    <col min="1" max="1" width="13.625" style="86" customWidth="1"/>
    <col min="2" max="2" width="8.5" style="86" customWidth="1"/>
    <col min="3" max="3" width="8.5" style="87" customWidth="1"/>
    <col min="4" max="7" width="8.5" style="86" customWidth="1"/>
    <col min="8" max="8" width="5.375" style="86" customWidth="1"/>
    <col min="9" max="14" width="8.875" style="86" customWidth="1"/>
    <col min="15" max="17" width="8.875" style="214" customWidth="1"/>
    <col min="18" max="249" width="9" style="86"/>
    <col min="250" max="16384" width="9" style="89"/>
  </cols>
  <sheetData>
    <row r="1" s="86" customFormat="1" ht="29" customHeight="1" spans="1:252">
      <c r="A1" s="90" t="s">
        <v>148</v>
      </c>
      <c r="B1" s="9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38"/>
      <c r="P1" s="238"/>
      <c r="Q1" s="238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</row>
    <row r="2" s="86" customFormat="1" ht="20" customHeight="1" spans="1:252">
      <c r="A2" s="215" t="s">
        <v>61</v>
      </c>
      <c r="B2" s="216"/>
      <c r="C2" s="217"/>
      <c r="D2" s="218" t="s">
        <v>67</v>
      </c>
      <c r="E2" s="219"/>
      <c r="F2" s="219"/>
      <c r="G2" s="220"/>
      <c r="H2" s="221"/>
      <c r="I2" s="239" t="s">
        <v>57</v>
      </c>
      <c r="J2" s="240" t="s">
        <v>56</v>
      </c>
      <c r="K2" s="240"/>
      <c r="L2" s="240"/>
      <c r="M2" s="240"/>
      <c r="N2" s="240"/>
      <c r="O2" s="241"/>
      <c r="P2" s="241"/>
      <c r="Q2" s="241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</row>
    <row r="3" s="86" customFormat="1" spans="1:252">
      <c r="A3" s="222" t="s">
        <v>149</v>
      </c>
      <c r="B3" s="99" t="s">
        <v>150</v>
      </c>
      <c r="C3" s="100"/>
      <c r="D3" s="99"/>
      <c r="E3" s="99"/>
      <c r="F3" s="99"/>
      <c r="G3" s="99"/>
      <c r="H3" s="99"/>
      <c r="I3" s="242" t="s">
        <v>190</v>
      </c>
      <c r="J3" s="126"/>
      <c r="K3" s="126"/>
      <c r="L3" s="126"/>
      <c r="M3" s="126"/>
      <c r="N3" s="126"/>
      <c r="O3" s="65"/>
      <c r="P3" s="65"/>
      <c r="Q3" s="65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</row>
    <row r="4" s="86" customFormat="1" ht="16.5" spans="1:252">
      <c r="A4" s="222"/>
      <c r="B4" s="101" t="s">
        <v>112</v>
      </c>
      <c r="C4" s="101" t="s">
        <v>113</v>
      </c>
      <c r="D4" s="102" t="s">
        <v>114</v>
      </c>
      <c r="E4" s="101" t="s">
        <v>115</v>
      </c>
      <c r="F4" s="101" t="s">
        <v>116</v>
      </c>
      <c r="G4" s="223" t="s">
        <v>117</v>
      </c>
      <c r="H4" s="103" t="s">
        <v>191</v>
      </c>
      <c r="I4" s="243"/>
      <c r="J4" s="244"/>
      <c r="K4" s="244"/>
      <c r="L4" s="244"/>
      <c r="M4" s="244"/>
      <c r="N4" s="244"/>
      <c r="O4" s="244"/>
      <c r="P4" s="65"/>
      <c r="Q4" s="258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</row>
    <row r="5" s="86" customFormat="1" ht="20" customHeight="1" spans="1:252">
      <c r="A5" s="222"/>
      <c r="B5" s="101" t="s">
        <v>153</v>
      </c>
      <c r="C5" s="101" t="s">
        <v>154</v>
      </c>
      <c r="D5" s="102" t="s">
        <v>155</v>
      </c>
      <c r="E5" s="104" t="s">
        <v>156</v>
      </c>
      <c r="F5" s="101" t="s">
        <v>157</v>
      </c>
      <c r="G5" s="101" t="s">
        <v>158</v>
      </c>
      <c r="H5" s="103"/>
      <c r="I5" s="245"/>
      <c r="J5" s="246"/>
      <c r="K5" s="246"/>
      <c r="L5" s="246"/>
      <c r="M5" s="246"/>
      <c r="N5" s="246"/>
      <c r="O5" s="246"/>
      <c r="P5" s="247"/>
      <c r="Q5" s="247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="86" customFormat="1" ht="20" customHeight="1" spans="1:252">
      <c r="A6" s="105" t="s">
        <v>159</v>
      </c>
      <c r="B6" s="106">
        <f>C6-2.1</f>
        <v>95.8</v>
      </c>
      <c r="C6" s="106">
        <f>D6-2.1</f>
        <v>97.9</v>
      </c>
      <c r="D6" s="107">
        <v>100</v>
      </c>
      <c r="E6" s="106">
        <f t="shared" ref="E6:G6" si="0">D6+2.1</f>
        <v>102.1</v>
      </c>
      <c r="F6" s="106">
        <f t="shared" si="0"/>
        <v>104.2</v>
      </c>
      <c r="G6" s="106">
        <f t="shared" si="0"/>
        <v>106.3</v>
      </c>
      <c r="H6" s="106"/>
      <c r="I6" s="248"/>
      <c r="J6" s="249"/>
      <c r="K6" s="250"/>
      <c r="L6" s="249"/>
      <c r="M6" s="249"/>
      <c r="N6" s="249"/>
      <c r="O6" s="249"/>
      <c r="P6" s="251"/>
      <c r="Q6" s="25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</row>
    <row r="7" s="86" customFormat="1" ht="20" customHeight="1" spans="1:252">
      <c r="A7" s="105" t="s">
        <v>162</v>
      </c>
      <c r="B7" s="106">
        <f>C7-4</f>
        <v>74</v>
      </c>
      <c r="C7" s="106">
        <f>D7-4</f>
        <v>78</v>
      </c>
      <c r="D7" s="107">
        <v>82</v>
      </c>
      <c r="E7" s="106">
        <f>D7+4</f>
        <v>86</v>
      </c>
      <c r="F7" s="106">
        <f>E7+5</f>
        <v>91</v>
      </c>
      <c r="G7" s="106">
        <f>F7+6</f>
        <v>97</v>
      </c>
      <c r="H7" s="106"/>
      <c r="I7" s="245"/>
      <c r="J7" s="246"/>
      <c r="K7" s="246"/>
      <c r="L7" s="246"/>
      <c r="M7" s="246"/>
      <c r="N7" s="246"/>
      <c r="O7" s="246"/>
      <c r="P7" s="247"/>
      <c r="Q7" s="260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</row>
    <row r="8" s="86" customFormat="1" ht="20" customHeight="1" spans="1:252">
      <c r="A8" s="105" t="s">
        <v>164</v>
      </c>
      <c r="B8" s="106">
        <f>C8-3.6</f>
        <v>99.8</v>
      </c>
      <c r="C8" s="106">
        <f>D8-3.6</f>
        <v>103.4</v>
      </c>
      <c r="D8" s="107" t="s">
        <v>165</v>
      </c>
      <c r="E8" s="106">
        <f t="shared" ref="E8:G8" si="1">D8+4</f>
        <v>111</v>
      </c>
      <c r="F8" s="106">
        <f t="shared" si="1"/>
        <v>115</v>
      </c>
      <c r="G8" s="106">
        <f t="shared" si="1"/>
        <v>119</v>
      </c>
      <c r="H8" s="106"/>
      <c r="I8" s="245"/>
      <c r="J8" s="246"/>
      <c r="K8" s="246"/>
      <c r="L8" s="246"/>
      <c r="M8" s="246"/>
      <c r="N8" s="246"/>
      <c r="O8" s="246"/>
      <c r="P8" s="247"/>
      <c r="Q8" s="260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</row>
    <row r="9" s="86" customFormat="1" ht="20" customHeight="1" spans="1:252">
      <c r="A9" s="108" t="s">
        <v>166</v>
      </c>
      <c r="B9" s="106">
        <f>C9-2.3/2</f>
        <v>30.2</v>
      </c>
      <c r="C9" s="106">
        <f>D9-2.3/2</f>
        <v>31.35</v>
      </c>
      <c r="D9" s="107">
        <v>32.5</v>
      </c>
      <c r="E9" s="106">
        <f t="shared" ref="E9:G9" si="2">D9+2.6/2</f>
        <v>33.8</v>
      </c>
      <c r="F9" s="106">
        <f t="shared" si="2"/>
        <v>35.1</v>
      </c>
      <c r="G9" s="106">
        <f t="shared" si="2"/>
        <v>36.4</v>
      </c>
      <c r="H9" s="106"/>
      <c r="I9" s="245"/>
      <c r="J9" s="246"/>
      <c r="K9" s="246"/>
      <c r="L9" s="246"/>
      <c r="M9" s="246"/>
      <c r="N9" s="246"/>
      <c r="O9" s="246"/>
      <c r="P9" s="247"/>
      <c r="Q9" s="260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</row>
    <row r="10" s="86" customFormat="1" ht="20" customHeight="1" spans="1:252">
      <c r="A10" s="108" t="s">
        <v>168</v>
      </c>
      <c r="B10" s="106">
        <f>C10-0.7</f>
        <v>21.6</v>
      </c>
      <c r="C10" s="106">
        <f>D10-0.7</f>
        <v>22.3</v>
      </c>
      <c r="D10" s="107">
        <v>23</v>
      </c>
      <c r="E10" s="106">
        <f>D10+0.7</f>
        <v>23.7</v>
      </c>
      <c r="F10" s="106">
        <f>E10+0.7</f>
        <v>24.4</v>
      </c>
      <c r="G10" s="106">
        <f>F10+0.9</f>
        <v>25.3</v>
      </c>
      <c r="H10" s="106"/>
      <c r="I10" s="245"/>
      <c r="J10" s="246"/>
      <c r="K10" s="246"/>
      <c r="L10" s="246"/>
      <c r="M10" s="246"/>
      <c r="N10" s="246"/>
      <c r="O10" s="246"/>
      <c r="P10" s="247"/>
      <c r="Q10" s="260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</row>
    <row r="11" s="86" customFormat="1" ht="20" customHeight="1" spans="1:252">
      <c r="A11" s="105" t="s">
        <v>169</v>
      </c>
      <c r="B11" s="106">
        <f>C11-0.5</f>
        <v>19</v>
      </c>
      <c r="C11" s="106">
        <f>D11-0.5</f>
        <v>19.5</v>
      </c>
      <c r="D11" s="107">
        <v>20</v>
      </c>
      <c r="E11" s="106">
        <f>D11+0.5</f>
        <v>20.5</v>
      </c>
      <c r="F11" s="106">
        <f>E11+0.5</f>
        <v>21</v>
      </c>
      <c r="G11" s="106">
        <f>F11+0.7</f>
        <v>21.7</v>
      </c>
      <c r="H11" s="106"/>
      <c r="I11" s="245"/>
      <c r="J11" s="246"/>
      <c r="K11" s="246"/>
      <c r="L11" s="246"/>
      <c r="M11" s="246"/>
      <c r="N11" s="246"/>
      <c r="O11" s="246"/>
      <c r="P11" s="247"/>
      <c r="Q11" s="260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</row>
    <row r="12" s="86" customFormat="1" ht="20" customHeight="1" spans="1:252">
      <c r="A12" s="105" t="s">
        <v>170</v>
      </c>
      <c r="B12" s="106">
        <f>C12-0.5</f>
        <v>13.5</v>
      </c>
      <c r="C12" s="106">
        <f>D12-0.5</f>
        <v>14</v>
      </c>
      <c r="D12" s="107">
        <v>14.5</v>
      </c>
      <c r="E12" s="106">
        <f>D12+0.5</f>
        <v>15</v>
      </c>
      <c r="F12" s="106">
        <f>E12+0.5</f>
        <v>15.5</v>
      </c>
      <c r="G12" s="106">
        <f>F12+0.7</f>
        <v>16.2</v>
      </c>
      <c r="H12" s="109"/>
      <c r="I12" s="245"/>
      <c r="J12" s="246"/>
      <c r="K12" s="246"/>
      <c r="L12" s="246"/>
      <c r="M12" s="246"/>
      <c r="N12" s="246"/>
      <c r="O12" s="246"/>
      <c r="P12" s="247"/>
      <c r="Q12" s="260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</row>
    <row r="13" s="86" customFormat="1" ht="20" customHeight="1" spans="1:252">
      <c r="A13" s="105" t="s">
        <v>171</v>
      </c>
      <c r="B13" s="106">
        <f>C13-0.7</f>
        <v>27.7</v>
      </c>
      <c r="C13" s="106">
        <f>D13-0.6</f>
        <v>28.4</v>
      </c>
      <c r="D13" s="107">
        <v>29</v>
      </c>
      <c r="E13" s="106">
        <f>D13+0.6</f>
        <v>29.6</v>
      </c>
      <c r="F13" s="106">
        <f>E13+0.7</f>
        <v>30.3</v>
      </c>
      <c r="G13" s="106">
        <f>F13+0.6</f>
        <v>30.9</v>
      </c>
      <c r="H13" s="109"/>
      <c r="I13" s="245"/>
      <c r="J13" s="246"/>
      <c r="K13" s="246"/>
      <c r="L13" s="246"/>
      <c r="M13" s="246"/>
      <c r="N13" s="246"/>
      <c r="O13" s="246"/>
      <c r="P13" s="247"/>
      <c r="Q13" s="260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</row>
    <row r="14" s="86" customFormat="1" ht="20" customHeight="1" spans="1:252">
      <c r="A14" s="105" t="s">
        <v>172</v>
      </c>
      <c r="B14" s="106">
        <f>C14-0.9</f>
        <v>39.2</v>
      </c>
      <c r="C14" s="106">
        <f>D14-0.9</f>
        <v>40.1</v>
      </c>
      <c r="D14" s="107">
        <v>41</v>
      </c>
      <c r="E14" s="106">
        <f t="shared" ref="E14:G14" si="3">D14+1.1</f>
        <v>42.1</v>
      </c>
      <c r="F14" s="106">
        <f t="shared" si="3"/>
        <v>43.2</v>
      </c>
      <c r="G14" s="106">
        <f t="shared" si="3"/>
        <v>44.3</v>
      </c>
      <c r="H14" s="106"/>
      <c r="I14" s="245"/>
      <c r="J14" s="246"/>
      <c r="K14" s="246"/>
      <c r="L14" s="246"/>
      <c r="M14" s="246"/>
      <c r="N14" s="246"/>
      <c r="O14" s="246"/>
      <c r="P14" s="247"/>
      <c r="Q14" s="260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</row>
    <row r="15" s="86" customFormat="1" ht="20" customHeight="1" spans="1:252">
      <c r="A15" s="105" t="s">
        <v>173</v>
      </c>
      <c r="B15" s="106">
        <f>D15-0.5</f>
        <v>16.5</v>
      </c>
      <c r="C15" s="106">
        <f t="shared" ref="C15:G15" si="4">B15</f>
        <v>16.5</v>
      </c>
      <c r="D15" s="107">
        <v>17</v>
      </c>
      <c r="E15" s="106">
        <f t="shared" si="4"/>
        <v>17</v>
      </c>
      <c r="F15" s="106">
        <f>D15+1.5</f>
        <v>18.5</v>
      </c>
      <c r="G15" s="106">
        <f t="shared" si="4"/>
        <v>18.5</v>
      </c>
      <c r="H15" s="106"/>
      <c r="I15" s="245"/>
      <c r="J15" s="246"/>
      <c r="K15" s="246"/>
      <c r="L15" s="246"/>
      <c r="M15" s="246"/>
      <c r="N15" s="246"/>
      <c r="O15" s="246"/>
      <c r="P15" s="247"/>
      <c r="Q15" s="260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</row>
    <row r="16" s="86" customFormat="1" ht="20" customHeight="1" spans="1:252">
      <c r="A16" s="105" t="s">
        <v>174</v>
      </c>
      <c r="B16" s="106">
        <f>C16</f>
        <v>4.5</v>
      </c>
      <c r="C16" s="106">
        <f>D16</f>
        <v>4.5</v>
      </c>
      <c r="D16" s="107">
        <v>4.5</v>
      </c>
      <c r="E16" s="106">
        <f t="shared" ref="E16:G16" si="5">D16</f>
        <v>4.5</v>
      </c>
      <c r="F16" s="106">
        <f t="shared" si="5"/>
        <v>4.5</v>
      </c>
      <c r="G16" s="106">
        <f t="shared" si="5"/>
        <v>4.5</v>
      </c>
      <c r="H16" s="106"/>
      <c r="I16" s="245"/>
      <c r="J16" s="246"/>
      <c r="K16" s="246"/>
      <c r="L16" s="246"/>
      <c r="M16" s="246"/>
      <c r="N16" s="246"/>
      <c r="O16" s="246"/>
      <c r="P16" s="247"/>
      <c r="Q16" s="260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</row>
    <row r="17" s="86" customFormat="1" ht="20" customHeight="1" spans="1:252">
      <c r="A17" s="224"/>
      <c r="B17" s="106"/>
      <c r="C17" s="106"/>
      <c r="D17" s="112"/>
      <c r="E17" s="106"/>
      <c r="F17" s="106"/>
      <c r="G17" s="106"/>
      <c r="H17" s="106"/>
      <c r="I17" s="245"/>
      <c r="J17" s="246"/>
      <c r="K17" s="246"/>
      <c r="L17" s="246"/>
      <c r="M17" s="246"/>
      <c r="N17" s="246"/>
      <c r="O17" s="246"/>
      <c r="P17" s="247"/>
      <c r="Q17" s="260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</row>
    <row r="18" s="86" customFormat="1" ht="20" customHeight="1" spans="1:252">
      <c r="A18" s="224"/>
      <c r="B18" s="106"/>
      <c r="C18" s="106"/>
      <c r="D18" s="112"/>
      <c r="E18" s="106"/>
      <c r="F18" s="106"/>
      <c r="G18" s="106"/>
      <c r="H18" s="106"/>
      <c r="I18" s="245"/>
      <c r="J18" s="246"/>
      <c r="K18" s="246"/>
      <c r="L18" s="246"/>
      <c r="M18" s="246"/>
      <c r="N18" s="246"/>
      <c r="O18" s="246"/>
      <c r="P18" s="247"/>
      <c r="Q18" s="260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</row>
    <row r="19" s="86" customFormat="1" ht="20" customHeight="1" spans="1:252">
      <c r="A19" s="225"/>
      <c r="B19" s="113"/>
      <c r="C19" s="113"/>
      <c r="D19" s="226"/>
      <c r="E19" s="113"/>
      <c r="F19" s="113"/>
      <c r="G19" s="227"/>
      <c r="H19" s="228"/>
      <c r="I19" s="245"/>
      <c r="J19" s="246"/>
      <c r="K19" s="246"/>
      <c r="L19" s="246"/>
      <c r="M19" s="246"/>
      <c r="N19" s="246"/>
      <c r="O19" s="246"/>
      <c r="P19" s="247"/>
      <c r="Q19" s="247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</row>
    <row r="20" s="86" customFormat="1" ht="20" customHeight="1" spans="1:252">
      <c r="A20" s="229"/>
      <c r="B20" s="230"/>
      <c r="C20" s="230"/>
      <c r="D20" s="231"/>
      <c r="E20" s="230"/>
      <c r="F20" s="230"/>
      <c r="G20" s="232"/>
      <c r="H20" s="233"/>
      <c r="I20" s="252"/>
      <c r="J20" s="253"/>
      <c r="K20" s="254"/>
      <c r="L20" s="253"/>
      <c r="M20" s="253"/>
      <c r="N20" s="254"/>
      <c r="O20" s="254"/>
      <c r="P20" s="255"/>
      <c r="Q20" s="255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</row>
    <row r="21" s="86" customFormat="1" ht="17.25" spans="1:252">
      <c r="A21" s="234"/>
      <c r="B21" s="235"/>
      <c r="C21" s="235"/>
      <c r="D21" s="236"/>
      <c r="E21" s="235"/>
      <c r="F21" s="235"/>
      <c r="G21" s="237"/>
      <c r="O21" s="238"/>
      <c r="P21" s="238"/>
      <c r="Q21" s="238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</row>
    <row r="22" s="86" customFormat="1" spans="1:252">
      <c r="A22" s="122" t="s">
        <v>175</v>
      </c>
      <c r="B22" s="122"/>
      <c r="C22" s="123"/>
      <c r="O22" s="238"/>
      <c r="P22" s="238"/>
      <c r="Q22" s="238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</row>
    <row r="23" s="86" customFormat="1" spans="3:252">
      <c r="C23" s="87"/>
      <c r="I23" s="131" t="s">
        <v>176</v>
      </c>
      <c r="J23" s="256"/>
      <c r="K23" s="257"/>
      <c r="M23" s="131" t="s">
        <v>177</v>
      </c>
      <c r="N23" s="131"/>
      <c r="O23" s="131" t="s">
        <v>178</v>
      </c>
      <c r="P23" s="131"/>
      <c r="Q23" s="86" t="s">
        <v>144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9" workbookViewId="0">
      <selection activeCell="A28" sqref="A28:J28"/>
    </sheetView>
  </sheetViews>
  <sheetFormatPr defaultColWidth="10.125" defaultRowHeight="14.25"/>
  <cols>
    <col min="1" max="1" width="9.625" style="135" customWidth="1"/>
    <col min="2" max="2" width="11.125" style="135" customWidth="1"/>
    <col min="3" max="3" width="9.125" style="135" customWidth="1"/>
    <col min="4" max="4" width="9.5" style="135" customWidth="1"/>
    <col min="5" max="5" width="11.375" style="135" customWidth="1"/>
    <col min="6" max="6" width="10.375" style="135" customWidth="1"/>
    <col min="7" max="7" width="9.5" style="135" customWidth="1"/>
    <col min="8" max="8" width="9.125" style="135" customWidth="1"/>
    <col min="9" max="9" width="8.125" style="135" customWidth="1"/>
    <col min="10" max="10" width="10.5" style="135" customWidth="1"/>
    <col min="11" max="11" width="12.125" style="135" customWidth="1"/>
    <col min="12" max="16384" width="10.125" style="135"/>
  </cols>
  <sheetData>
    <row r="1" ht="23.25" spans="1:11">
      <c r="A1" s="136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ht="18" customHeight="1" spans="1:11">
      <c r="A2" s="137" t="s">
        <v>53</v>
      </c>
      <c r="B2" s="138" t="s">
        <v>54</v>
      </c>
      <c r="C2" s="138"/>
      <c r="D2" s="139" t="s">
        <v>61</v>
      </c>
      <c r="E2" s="140" t="str">
        <f>首期!B4</f>
        <v>TAMMBM91767</v>
      </c>
      <c r="F2" s="141" t="s">
        <v>193</v>
      </c>
      <c r="G2" s="142" t="str">
        <f>首期!B5</f>
        <v>男式功能长裤</v>
      </c>
      <c r="H2" s="143"/>
      <c r="I2" s="171" t="s">
        <v>57</v>
      </c>
      <c r="J2" s="190" t="s">
        <v>56</v>
      </c>
      <c r="K2" s="191"/>
    </row>
    <row r="3" ht="18" customHeight="1" spans="1:11">
      <c r="A3" s="144" t="s">
        <v>75</v>
      </c>
      <c r="B3" s="145">
        <f>首期!B7</f>
        <v>4300</v>
      </c>
      <c r="C3" s="145"/>
      <c r="D3" s="146" t="s">
        <v>194</v>
      </c>
      <c r="E3" s="147">
        <f>首期!F4</f>
        <v>45483</v>
      </c>
      <c r="F3" s="148"/>
      <c r="G3" s="148"/>
      <c r="H3" s="149" t="s">
        <v>195</v>
      </c>
      <c r="I3" s="149"/>
      <c r="J3" s="149"/>
      <c r="K3" s="192"/>
    </row>
    <row r="4" ht="18" customHeight="1" spans="1:11">
      <c r="A4" s="150" t="s">
        <v>71</v>
      </c>
      <c r="B4" s="145">
        <v>3</v>
      </c>
      <c r="C4" s="145">
        <v>6</v>
      </c>
      <c r="D4" s="151" t="s">
        <v>196</v>
      </c>
      <c r="E4" s="148" t="s">
        <v>197</v>
      </c>
      <c r="F4" s="148"/>
      <c r="G4" s="148"/>
      <c r="H4" s="151" t="s">
        <v>198</v>
      </c>
      <c r="I4" s="151"/>
      <c r="J4" s="163" t="s">
        <v>65</v>
      </c>
      <c r="K4" s="193" t="s">
        <v>66</v>
      </c>
    </row>
    <row r="5" ht="18" customHeight="1" spans="1:11">
      <c r="A5" s="150" t="s">
        <v>199</v>
      </c>
      <c r="B5" s="145">
        <v>1</v>
      </c>
      <c r="C5" s="145"/>
      <c r="D5" s="146" t="s">
        <v>200</v>
      </c>
      <c r="E5" s="146"/>
      <c r="G5" s="146"/>
      <c r="H5" s="151" t="s">
        <v>201</v>
      </c>
      <c r="I5" s="151"/>
      <c r="J5" s="163" t="s">
        <v>65</v>
      </c>
      <c r="K5" s="193" t="s">
        <v>66</v>
      </c>
    </row>
    <row r="6" ht="18" customHeight="1" spans="1:13">
      <c r="A6" s="152" t="s">
        <v>202</v>
      </c>
      <c r="B6" s="153">
        <v>80</v>
      </c>
      <c r="C6" s="153"/>
      <c r="D6" s="154" t="s">
        <v>203</v>
      </c>
      <c r="E6" s="155"/>
      <c r="F6" s="155"/>
      <c r="G6" s="154"/>
      <c r="H6" s="156" t="s">
        <v>204</v>
      </c>
      <c r="I6" s="156"/>
      <c r="J6" s="155" t="s">
        <v>65</v>
      </c>
      <c r="K6" s="194" t="s">
        <v>66</v>
      </c>
      <c r="M6" s="195"/>
    </row>
    <row r="7" ht="18" customHeight="1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ht="18" customHeight="1" spans="1:11">
      <c r="A8" s="160" t="s">
        <v>205</v>
      </c>
      <c r="B8" s="141" t="s">
        <v>206</v>
      </c>
      <c r="C8" s="141" t="s">
        <v>207</v>
      </c>
      <c r="D8" s="141" t="s">
        <v>208</v>
      </c>
      <c r="E8" s="141" t="s">
        <v>209</v>
      </c>
      <c r="F8" s="141" t="s">
        <v>210</v>
      </c>
      <c r="G8" s="161" t="s">
        <v>211</v>
      </c>
      <c r="H8" s="162"/>
      <c r="I8" s="162"/>
      <c r="J8" s="162"/>
      <c r="K8" s="196"/>
    </row>
    <row r="9" ht="18" customHeight="1" spans="1:11">
      <c r="A9" s="150" t="s">
        <v>212</v>
      </c>
      <c r="B9" s="151"/>
      <c r="C9" s="163" t="s">
        <v>65</v>
      </c>
      <c r="D9" s="163" t="s">
        <v>66</v>
      </c>
      <c r="E9" s="146" t="s">
        <v>213</v>
      </c>
      <c r="F9" s="164" t="s">
        <v>214</v>
      </c>
      <c r="G9" s="165"/>
      <c r="H9" s="166"/>
      <c r="I9" s="166"/>
      <c r="J9" s="166"/>
      <c r="K9" s="197"/>
    </row>
    <row r="10" ht="18" customHeight="1" spans="1:11">
      <c r="A10" s="150" t="s">
        <v>215</v>
      </c>
      <c r="B10" s="151"/>
      <c r="C10" s="163" t="s">
        <v>65</v>
      </c>
      <c r="D10" s="163" t="s">
        <v>66</v>
      </c>
      <c r="E10" s="146" t="s">
        <v>216</v>
      </c>
      <c r="F10" s="164" t="s">
        <v>217</v>
      </c>
      <c r="G10" s="165" t="s">
        <v>218</v>
      </c>
      <c r="H10" s="166"/>
      <c r="I10" s="166"/>
      <c r="J10" s="166"/>
      <c r="K10" s="197"/>
    </row>
    <row r="11" ht="18" customHeight="1" spans="1:11">
      <c r="A11" s="167" t="s">
        <v>181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98"/>
    </row>
    <row r="12" ht="18" customHeight="1" spans="1:11">
      <c r="A12" s="144" t="s">
        <v>90</v>
      </c>
      <c r="B12" s="163" t="s">
        <v>86</v>
      </c>
      <c r="C12" s="163" t="s">
        <v>87</v>
      </c>
      <c r="D12" s="164"/>
      <c r="E12" s="146" t="s">
        <v>88</v>
      </c>
      <c r="F12" s="163" t="s">
        <v>86</v>
      </c>
      <c r="G12" s="163" t="s">
        <v>87</v>
      </c>
      <c r="H12" s="163"/>
      <c r="I12" s="146" t="s">
        <v>219</v>
      </c>
      <c r="J12" s="163" t="s">
        <v>86</v>
      </c>
      <c r="K12" s="193" t="s">
        <v>87</v>
      </c>
    </row>
    <row r="13" ht="18" customHeight="1" spans="1:11">
      <c r="A13" s="144" t="s">
        <v>93</v>
      </c>
      <c r="B13" s="163" t="s">
        <v>86</v>
      </c>
      <c r="C13" s="163" t="s">
        <v>87</v>
      </c>
      <c r="D13" s="164"/>
      <c r="E13" s="146" t="s">
        <v>98</v>
      </c>
      <c r="F13" s="163" t="s">
        <v>86</v>
      </c>
      <c r="G13" s="163" t="s">
        <v>87</v>
      </c>
      <c r="H13" s="163"/>
      <c r="I13" s="146" t="s">
        <v>220</v>
      </c>
      <c r="J13" s="163" t="s">
        <v>86</v>
      </c>
      <c r="K13" s="193" t="s">
        <v>87</v>
      </c>
    </row>
    <row r="14" ht="18" customHeight="1" spans="1:11">
      <c r="A14" s="152" t="s">
        <v>221</v>
      </c>
      <c r="B14" s="155" t="s">
        <v>86</v>
      </c>
      <c r="C14" s="155" t="s">
        <v>87</v>
      </c>
      <c r="D14" s="169"/>
      <c r="E14" s="154" t="s">
        <v>222</v>
      </c>
      <c r="F14" s="155" t="s">
        <v>86</v>
      </c>
      <c r="G14" s="155" t="s">
        <v>87</v>
      </c>
      <c r="H14" s="155"/>
      <c r="I14" s="154" t="s">
        <v>223</v>
      </c>
      <c r="J14" s="155" t="s">
        <v>86</v>
      </c>
      <c r="K14" s="194" t="s">
        <v>87</v>
      </c>
    </row>
    <row r="15" ht="18" customHeight="1" spans="1:11">
      <c r="A15" s="157"/>
      <c r="B15" s="170"/>
      <c r="C15" s="170"/>
      <c r="D15" s="158"/>
      <c r="E15" s="157"/>
      <c r="F15" s="170"/>
      <c r="G15" s="170"/>
      <c r="H15" s="170"/>
      <c r="I15" s="157"/>
      <c r="J15" s="170"/>
      <c r="K15" s="170"/>
    </row>
    <row r="16" s="133" customFormat="1" ht="18" customHeight="1" spans="1:11">
      <c r="A16" s="137" t="s">
        <v>224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99"/>
    </row>
    <row r="17" ht="18" customHeight="1" spans="1:11">
      <c r="A17" s="150" t="s">
        <v>225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0"/>
    </row>
    <row r="18" ht="18" customHeight="1" spans="1:11">
      <c r="A18" s="150" t="s">
        <v>226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0"/>
    </row>
    <row r="19" ht="22" customHeight="1" spans="1:11">
      <c r="A19" s="172"/>
      <c r="B19" s="163"/>
      <c r="C19" s="163"/>
      <c r="D19" s="163"/>
      <c r="E19" s="163"/>
      <c r="F19" s="163"/>
      <c r="G19" s="163"/>
      <c r="H19" s="163"/>
      <c r="I19" s="163"/>
      <c r="J19" s="163"/>
      <c r="K19" s="193"/>
    </row>
    <row r="20" ht="22" customHeight="1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1"/>
    </row>
    <row r="21" ht="22" customHeight="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1"/>
    </row>
    <row r="22" ht="22" customHeight="1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1"/>
    </row>
    <row r="23" ht="22" customHeight="1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2"/>
    </row>
    <row r="24" ht="18" customHeight="1" spans="1:11">
      <c r="A24" s="150" t="s">
        <v>126</v>
      </c>
      <c r="B24" s="151"/>
      <c r="C24" s="163" t="s">
        <v>65</v>
      </c>
      <c r="D24" s="163" t="s">
        <v>66</v>
      </c>
      <c r="E24" s="149"/>
      <c r="F24" s="149"/>
      <c r="G24" s="149"/>
      <c r="H24" s="149"/>
      <c r="I24" s="149"/>
      <c r="J24" s="149"/>
      <c r="K24" s="192"/>
    </row>
    <row r="25" ht="18" customHeight="1" spans="1:11">
      <c r="A25" s="177" t="s">
        <v>227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03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ht="20" customHeight="1" spans="1:11">
      <c r="A27" s="180" t="s">
        <v>228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204" t="s">
        <v>229</v>
      </c>
    </row>
    <row r="28" ht="23" customHeight="1" spans="1:11">
      <c r="A28" s="173" t="s">
        <v>230</v>
      </c>
      <c r="B28" s="174"/>
      <c r="C28" s="174"/>
      <c r="D28" s="174"/>
      <c r="E28" s="174"/>
      <c r="F28" s="174"/>
      <c r="G28" s="174"/>
      <c r="H28" s="174"/>
      <c r="I28" s="174"/>
      <c r="J28" s="205"/>
      <c r="K28" s="206">
        <v>2</v>
      </c>
    </row>
    <row r="29" ht="23" customHeight="1" spans="1:11">
      <c r="A29" s="173" t="s">
        <v>231</v>
      </c>
      <c r="B29" s="174"/>
      <c r="C29" s="174"/>
      <c r="D29" s="174"/>
      <c r="E29" s="174"/>
      <c r="F29" s="174"/>
      <c r="G29" s="174"/>
      <c r="H29" s="174"/>
      <c r="I29" s="174"/>
      <c r="J29" s="205"/>
      <c r="K29" s="197">
        <v>1</v>
      </c>
    </row>
    <row r="30" ht="23" customHeight="1" spans="1:11">
      <c r="A30" s="173" t="s">
        <v>232</v>
      </c>
      <c r="B30" s="174"/>
      <c r="C30" s="174"/>
      <c r="D30" s="174"/>
      <c r="E30" s="174"/>
      <c r="F30" s="174"/>
      <c r="G30" s="174"/>
      <c r="H30" s="174"/>
      <c r="I30" s="174"/>
      <c r="J30" s="205"/>
      <c r="K30" s="197">
        <v>2</v>
      </c>
    </row>
    <row r="31" ht="23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205"/>
      <c r="K31" s="197"/>
    </row>
    <row r="32" ht="23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205"/>
      <c r="K32" s="207"/>
    </row>
    <row r="33" ht="23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205"/>
      <c r="K33" s="208"/>
    </row>
    <row r="34" ht="23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205"/>
      <c r="K34" s="197"/>
    </row>
    <row r="35" ht="23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205"/>
      <c r="K35" s="209"/>
    </row>
    <row r="36" ht="23" customHeight="1" spans="1:11">
      <c r="A36" s="181" t="s">
        <v>233</v>
      </c>
      <c r="B36" s="182"/>
      <c r="C36" s="182"/>
      <c r="D36" s="182"/>
      <c r="E36" s="182"/>
      <c r="F36" s="182"/>
      <c r="G36" s="182"/>
      <c r="H36" s="182"/>
      <c r="I36" s="182"/>
      <c r="J36" s="210"/>
      <c r="K36" s="211">
        <f>SUM(K28:K35)</f>
        <v>5</v>
      </c>
    </row>
    <row r="37" ht="18.75" customHeight="1" spans="1:11">
      <c r="A37" s="183" t="s">
        <v>234</v>
      </c>
      <c r="B37" s="184"/>
      <c r="C37" s="184"/>
      <c r="D37" s="184"/>
      <c r="E37" s="184"/>
      <c r="F37" s="184"/>
      <c r="G37" s="184"/>
      <c r="H37" s="184"/>
      <c r="I37" s="184"/>
      <c r="J37" s="184"/>
      <c r="K37" s="212"/>
    </row>
    <row r="38" s="134" customFormat="1" ht="18.75" customHeight="1" spans="1:11">
      <c r="A38" s="150" t="s">
        <v>235</v>
      </c>
      <c r="B38" s="151"/>
      <c r="C38" s="151"/>
      <c r="D38" s="149" t="s">
        <v>236</v>
      </c>
      <c r="E38" s="149"/>
      <c r="F38" s="185" t="s">
        <v>237</v>
      </c>
      <c r="G38" s="186"/>
      <c r="H38" s="151" t="s">
        <v>238</v>
      </c>
      <c r="I38" s="151"/>
      <c r="J38" s="151" t="s">
        <v>239</v>
      </c>
      <c r="K38" s="200"/>
    </row>
    <row r="39" ht="18.75" customHeight="1" spans="1:11">
      <c r="A39" s="150" t="s">
        <v>127</v>
      </c>
      <c r="B39" s="151" t="s">
        <v>240</v>
      </c>
      <c r="C39" s="151"/>
      <c r="D39" s="151"/>
      <c r="E39" s="151"/>
      <c r="F39" s="151"/>
      <c r="G39" s="151"/>
      <c r="H39" s="151"/>
      <c r="I39" s="151"/>
      <c r="J39" s="151"/>
      <c r="K39" s="200"/>
    </row>
    <row r="40" ht="24" customHeight="1" spans="1:1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200"/>
    </row>
    <row r="41" ht="24" customHeight="1" spans="1:1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200"/>
    </row>
    <row r="42" ht="32.1" customHeight="1" spans="1:11">
      <c r="A42" s="152" t="s">
        <v>138</v>
      </c>
      <c r="B42" s="187" t="s">
        <v>241</v>
      </c>
      <c r="C42" s="187"/>
      <c r="D42" s="154" t="s">
        <v>242</v>
      </c>
      <c r="E42" s="169" t="s">
        <v>141</v>
      </c>
      <c r="F42" s="154" t="s">
        <v>142</v>
      </c>
      <c r="G42" s="188">
        <v>45487</v>
      </c>
      <c r="H42" s="189" t="s">
        <v>143</v>
      </c>
      <c r="I42" s="189"/>
      <c r="J42" s="187" t="s">
        <v>144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K19" sqref="K19"/>
    </sheetView>
  </sheetViews>
  <sheetFormatPr defaultColWidth="9" defaultRowHeight="14.25"/>
  <cols>
    <col min="1" max="1" width="13.625" style="86" customWidth="1"/>
    <col min="2" max="3" width="9.125" style="86" customWidth="1"/>
    <col min="4" max="4" width="9.125" style="87" customWidth="1"/>
    <col min="5" max="6" width="9.125" style="86" customWidth="1"/>
    <col min="7" max="7" width="8.5" style="86" customWidth="1"/>
    <col min="8" max="8" width="5.375" style="86" customWidth="1"/>
    <col min="9" max="9" width="2.75" style="86" customWidth="1"/>
    <col min="10" max="12" width="15.625" style="86" customWidth="1"/>
    <col min="13" max="15" width="15.625" style="88" customWidth="1"/>
    <col min="16" max="252" width="9" style="86"/>
    <col min="253" max="16384" width="9" style="89"/>
  </cols>
  <sheetData>
    <row r="1" ht="32" customHeight="1" spans="1:15">
      <c r="A1" s="90" t="s">
        <v>148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ht="32" customHeight="1" spans="1:15">
      <c r="A2" s="93" t="s">
        <v>61</v>
      </c>
      <c r="B2" s="94" t="str">
        <f>首期!B4</f>
        <v>TAMMBM91767</v>
      </c>
      <c r="C2" s="95"/>
      <c r="D2" s="94"/>
      <c r="E2" s="96" t="s">
        <v>67</v>
      </c>
      <c r="F2" s="97" t="str">
        <f>首期!B5</f>
        <v>男式功能长裤</v>
      </c>
      <c r="G2" s="97"/>
      <c r="H2" s="97"/>
      <c r="I2" s="124"/>
      <c r="J2" s="93" t="s">
        <v>57</v>
      </c>
      <c r="K2" s="125" t="s">
        <v>56</v>
      </c>
      <c r="L2" s="125"/>
      <c r="M2" s="125"/>
      <c r="N2" s="125"/>
      <c r="O2" s="125"/>
    </row>
    <row r="3" spans="1:15">
      <c r="A3" s="98" t="s">
        <v>149</v>
      </c>
      <c r="B3" s="99" t="s">
        <v>150</v>
      </c>
      <c r="C3" s="100"/>
      <c r="D3" s="99"/>
      <c r="E3" s="99"/>
      <c r="F3" s="99"/>
      <c r="G3" s="99"/>
      <c r="H3" s="99"/>
      <c r="I3" s="124"/>
      <c r="J3" s="126"/>
      <c r="K3" s="126"/>
      <c r="L3" s="126"/>
      <c r="M3" s="126"/>
      <c r="N3" s="126"/>
      <c r="O3" s="126"/>
    </row>
    <row r="4" ht="16.5" spans="1:15">
      <c r="A4" s="98"/>
      <c r="B4" s="101" t="s">
        <v>112</v>
      </c>
      <c r="C4" s="101" t="s">
        <v>113</v>
      </c>
      <c r="D4" s="102" t="s">
        <v>114</v>
      </c>
      <c r="E4" s="101" t="s">
        <v>115</v>
      </c>
      <c r="F4" s="101" t="s">
        <v>116</v>
      </c>
      <c r="G4" s="101" t="s">
        <v>117</v>
      </c>
      <c r="H4" s="103"/>
      <c r="I4" s="124"/>
      <c r="J4" s="101" t="s">
        <v>112</v>
      </c>
      <c r="K4" s="101" t="s">
        <v>113</v>
      </c>
      <c r="L4" s="102" t="s">
        <v>114</v>
      </c>
      <c r="M4" s="101" t="s">
        <v>115</v>
      </c>
      <c r="N4" s="101" t="s">
        <v>116</v>
      </c>
      <c r="O4" s="101" t="s">
        <v>117</v>
      </c>
    </row>
    <row r="5" ht="18" customHeight="1" spans="1:15">
      <c r="A5" s="98"/>
      <c r="B5" s="101" t="s">
        <v>153</v>
      </c>
      <c r="C5" s="101" t="s">
        <v>154</v>
      </c>
      <c r="D5" s="102" t="s">
        <v>155</v>
      </c>
      <c r="E5" s="104" t="s">
        <v>156</v>
      </c>
      <c r="F5" s="101" t="s">
        <v>157</v>
      </c>
      <c r="G5" s="101" t="s">
        <v>158</v>
      </c>
      <c r="H5" s="103"/>
      <c r="I5" s="124"/>
      <c r="J5" s="127" t="s">
        <v>120</v>
      </c>
      <c r="K5" s="127" t="s">
        <v>120</v>
      </c>
      <c r="L5" s="128" t="s">
        <v>119</v>
      </c>
      <c r="M5" s="128" t="s">
        <v>119</v>
      </c>
      <c r="N5" s="128" t="s">
        <v>122</v>
      </c>
      <c r="O5" s="128" t="s">
        <v>121</v>
      </c>
    </row>
    <row r="6" ht="25" customHeight="1" spans="1:15">
      <c r="A6" s="105" t="s">
        <v>159</v>
      </c>
      <c r="B6" s="106">
        <f>C6-2.1</f>
        <v>95.8</v>
      </c>
      <c r="C6" s="106">
        <f>D6-2.1</f>
        <v>97.9</v>
      </c>
      <c r="D6" s="107">
        <v>100</v>
      </c>
      <c r="E6" s="106">
        <f t="shared" ref="E6:G6" si="0">D6+2.1</f>
        <v>102.1</v>
      </c>
      <c r="F6" s="106">
        <f t="shared" si="0"/>
        <v>104.2</v>
      </c>
      <c r="G6" s="106">
        <f t="shared" si="0"/>
        <v>106.3</v>
      </c>
      <c r="H6" s="106"/>
      <c r="I6" s="124"/>
      <c r="J6" s="127" t="s">
        <v>243</v>
      </c>
      <c r="K6" s="127" t="s">
        <v>244</v>
      </c>
      <c r="L6" s="127" t="s">
        <v>244</v>
      </c>
      <c r="M6" s="127" t="s">
        <v>245</v>
      </c>
      <c r="N6" s="127" t="s">
        <v>246</v>
      </c>
      <c r="O6" s="127" t="s">
        <v>247</v>
      </c>
    </row>
    <row r="7" ht="25" customHeight="1" spans="1:15">
      <c r="A7" s="105" t="s">
        <v>162</v>
      </c>
      <c r="B7" s="106">
        <f>C7-4</f>
        <v>74</v>
      </c>
      <c r="C7" s="106">
        <f>D7-4</f>
        <v>78</v>
      </c>
      <c r="D7" s="107">
        <v>82</v>
      </c>
      <c r="E7" s="106">
        <f>D7+4</f>
        <v>86</v>
      </c>
      <c r="F7" s="106">
        <f>E7+5</f>
        <v>91</v>
      </c>
      <c r="G7" s="106">
        <f>F7+6</f>
        <v>97</v>
      </c>
      <c r="H7" s="106"/>
      <c r="I7" s="124"/>
      <c r="J7" s="127" t="s">
        <v>247</v>
      </c>
      <c r="K7" s="127" t="s">
        <v>247</v>
      </c>
      <c r="L7" s="127" t="s">
        <v>247</v>
      </c>
      <c r="M7" s="127" t="s">
        <v>248</v>
      </c>
      <c r="N7" s="127" t="s">
        <v>247</v>
      </c>
      <c r="O7" s="127" t="s">
        <v>247</v>
      </c>
    </row>
    <row r="8" ht="25" customHeight="1" spans="1:15">
      <c r="A8" s="105" t="s">
        <v>164</v>
      </c>
      <c r="B8" s="106">
        <f>C8-3.6</f>
        <v>99.8</v>
      </c>
      <c r="C8" s="106">
        <f>D8-3.6</f>
        <v>103.4</v>
      </c>
      <c r="D8" s="107" t="s">
        <v>165</v>
      </c>
      <c r="E8" s="106">
        <f t="shared" ref="E8:G8" si="1">D8+4</f>
        <v>111</v>
      </c>
      <c r="F8" s="106">
        <f t="shared" si="1"/>
        <v>115</v>
      </c>
      <c r="G8" s="106">
        <f t="shared" si="1"/>
        <v>119</v>
      </c>
      <c r="H8" s="106"/>
      <c r="I8" s="124"/>
      <c r="J8" s="127" t="s">
        <v>249</v>
      </c>
      <c r="K8" s="127" t="s">
        <v>249</v>
      </c>
      <c r="L8" s="127" t="s">
        <v>250</v>
      </c>
      <c r="M8" s="127" t="s">
        <v>249</v>
      </c>
      <c r="N8" s="127" t="s">
        <v>249</v>
      </c>
      <c r="O8" s="127" t="s">
        <v>251</v>
      </c>
    </row>
    <row r="9" ht="25" customHeight="1" spans="1:15">
      <c r="A9" s="108" t="s">
        <v>166</v>
      </c>
      <c r="B9" s="106">
        <f>C9-2.3/2</f>
        <v>30.2</v>
      </c>
      <c r="C9" s="106">
        <f>D9-2.3/2</f>
        <v>31.35</v>
      </c>
      <c r="D9" s="107">
        <v>32.5</v>
      </c>
      <c r="E9" s="106">
        <f t="shared" ref="E9:G9" si="2">D9+2.6/2</f>
        <v>33.8</v>
      </c>
      <c r="F9" s="106">
        <f t="shared" si="2"/>
        <v>35.1</v>
      </c>
      <c r="G9" s="106">
        <f t="shared" si="2"/>
        <v>36.4</v>
      </c>
      <c r="H9" s="106"/>
      <c r="I9" s="124"/>
      <c r="J9" s="127" t="s">
        <v>252</v>
      </c>
      <c r="K9" s="127" t="s">
        <v>252</v>
      </c>
      <c r="L9" s="127" t="s">
        <v>253</v>
      </c>
      <c r="M9" s="127" t="s">
        <v>252</v>
      </c>
      <c r="N9" s="127" t="s">
        <v>253</v>
      </c>
      <c r="O9" s="127" t="s">
        <v>247</v>
      </c>
    </row>
    <row r="10" ht="25" customHeight="1" spans="1:15">
      <c r="A10" s="108" t="s">
        <v>168</v>
      </c>
      <c r="B10" s="106">
        <f>C10-0.7</f>
        <v>21.6</v>
      </c>
      <c r="C10" s="106">
        <f>D10-0.7</f>
        <v>22.3</v>
      </c>
      <c r="D10" s="107">
        <v>23</v>
      </c>
      <c r="E10" s="106">
        <f>D10+0.7</f>
        <v>23.7</v>
      </c>
      <c r="F10" s="106">
        <f>E10+0.7</f>
        <v>24.4</v>
      </c>
      <c r="G10" s="106">
        <f>F10+0.9</f>
        <v>25.3</v>
      </c>
      <c r="H10" s="106"/>
      <c r="I10" s="124"/>
      <c r="J10" s="127" t="s">
        <v>247</v>
      </c>
      <c r="K10" s="127" t="s">
        <v>247</v>
      </c>
      <c r="L10" s="127" t="s">
        <v>247</v>
      </c>
      <c r="M10" s="127" t="s">
        <v>247</v>
      </c>
      <c r="N10" s="127" t="s">
        <v>247</v>
      </c>
      <c r="O10" s="127" t="s">
        <v>247</v>
      </c>
    </row>
    <row r="11" ht="25" customHeight="1" spans="1:15">
      <c r="A11" s="105" t="s">
        <v>169</v>
      </c>
      <c r="B11" s="106">
        <f>C11-0.5</f>
        <v>19</v>
      </c>
      <c r="C11" s="106">
        <f>D11-0.5</f>
        <v>19.5</v>
      </c>
      <c r="D11" s="107">
        <v>20</v>
      </c>
      <c r="E11" s="106">
        <f>D11+0.5</f>
        <v>20.5</v>
      </c>
      <c r="F11" s="106">
        <f>E11+0.5</f>
        <v>21</v>
      </c>
      <c r="G11" s="106">
        <f>F11+0.7</f>
        <v>21.7</v>
      </c>
      <c r="H11" s="109"/>
      <c r="I11" s="124"/>
      <c r="J11" s="127" t="s">
        <v>247</v>
      </c>
      <c r="K11" s="127" t="s">
        <v>247</v>
      </c>
      <c r="L11" s="127" t="s">
        <v>247</v>
      </c>
      <c r="M11" s="127" t="s">
        <v>247</v>
      </c>
      <c r="N11" s="127" t="s">
        <v>247</v>
      </c>
      <c r="O11" s="127" t="s">
        <v>247</v>
      </c>
    </row>
    <row r="12" ht="25" customHeight="1" spans="1:15">
      <c r="A12" s="105" t="s">
        <v>170</v>
      </c>
      <c r="B12" s="106">
        <f>C12-0.5</f>
        <v>13.5</v>
      </c>
      <c r="C12" s="106">
        <f>D12-0.5</f>
        <v>14</v>
      </c>
      <c r="D12" s="107">
        <v>14.5</v>
      </c>
      <c r="E12" s="106">
        <f>D12+0.5</f>
        <v>15</v>
      </c>
      <c r="F12" s="106">
        <f>E12+0.5</f>
        <v>15.5</v>
      </c>
      <c r="G12" s="106">
        <f>F12+0.7</f>
        <v>16.2</v>
      </c>
      <c r="H12" s="109"/>
      <c r="I12" s="124"/>
      <c r="J12" s="127" t="s">
        <v>248</v>
      </c>
      <c r="K12" s="127" t="s">
        <v>247</v>
      </c>
      <c r="L12" s="127" t="s">
        <v>254</v>
      </c>
      <c r="M12" s="127" t="s">
        <v>255</v>
      </c>
      <c r="N12" s="127" t="s">
        <v>256</v>
      </c>
      <c r="O12" s="127" t="s">
        <v>247</v>
      </c>
    </row>
    <row r="13" ht="25" customHeight="1" spans="1:15">
      <c r="A13" s="105" t="s">
        <v>171</v>
      </c>
      <c r="B13" s="106">
        <f>C13-0.7</f>
        <v>27.7</v>
      </c>
      <c r="C13" s="106">
        <f>D13-0.6</f>
        <v>28.4</v>
      </c>
      <c r="D13" s="107">
        <v>29</v>
      </c>
      <c r="E13" s="106">
        <f>D13+0.6</f>
        <v>29.6</v>
      </c>
      <c r="F13" s="106">
        <f>E13+0.7</f>
        <v>30.3</v>
      </c>
      <c r="G13" s="106">
        <f>F13+0.6</f>
        <v>30.9</v>
      </c>
      <c r="H13" s="106"/>
      <c r="I13" s="124"/>
      <c r="J13" s="127" t="s">
        <v>252</v>
      </c>
      <c r="K13" s="127" t="s">
        <v>252</v>
      </c>
      <c r="L13" s="127" t="s">
        <v>252</v>
      </c>
      <c r="M13" s="127" t="s">
        <v>252</v>
      </c>
      <c r="N13" s="127" t="s">
        <v>252</v>
      </c>
      <c r="O13" s="127" t="s">
        <v>252</v>
      </c>
    </row>
    <row r="14" ht="25" customHeight="1" spans="1:15">
      <c r="A14" s="105" t="s">
        <v>172</v>
      </c>
      <c r="B14" s="106">
        <f>C14-0.9</f>
        <v>39.2</v>
      </c>
      <c r="C14" s="106">
        <f>D14-0.9</f>
        <v>40.1</v>
      </c>
      <c r="D14" s="107">
        <v>41</v>
      </c>
      <c r="E14" s="106">
        <f t="shared" ref="E14:G14" si="3">D14+1.1</f>
        <v>42.1</v>
      </c>
      <c r="F14" s="106">
        <f t="shared" si="3"/>
        <v>43.2</v>
      </c>
      <c r="G14" s="106">
        <f t="shared" si="3"/>
        <v>44.3</v>
      </c>
      <c r="H14" s="106"/>
      <c r="I14" s="124"/>
      <c r="J14" s="127" t="s">
        <v>252</v>
      </c>
      <c r="K14" s="127" t="s">
        <v>252</v>
      </c>
      <c r="L14" s="127" t="s">
        <v>247</v>
      </c>
      <c r="M14" s="127" t="s">
        <v>252</v>
      </c>
      <c r="N14" s="127" t="s">
        <v>252</v>
      </c>
      <c r="O14" s="127" t="s">
        <v>252</v>
      </c>
    </row>
    <row r="15" ht="25" customHeight="1" spans="1:15">
      <c r="A15" s="105" t="s">
        <v>173</v>
      </c>
      <c r="B15" s="106">
        <f>D15-0.5</f>
        <v>16.5</v>
      </c>
      <c r="C15" s="106">
        <f t="shared" ref="C15:G15" si="4">B15</f>
        <v>16.5</v>
      </c>
      <c r="D15" s="107">
        <v>17</v>
      </c>
      <c r="E15" s="106">
        <f t="shared" si="4"/>
        <v>17</v>
      </c>
      <c r="F15" s="106">
        <f>D15+1.5</f>
        <v>18.5</v>
      </c>
      <c r="G15" s="106">
        <f t="shared" si="4"/>
        <v>18.5</v>
      </c>
      <c r="H15" s="106"/>
      <c r="I15" s="124"/>
      <c r="J15" s="127" t="s">
        <v>247</v>
      </c>
      <c r="K15" s="127" t="s">
        <v>247</v>
      </c>
      <c r="L15" s="127" t="s">
        <v>247</v>
      </c>
      <c r="M15" s="127" t="s">
        <v>247</v>
      </c>
      <c r="N15" s="127" t="s">
        <v>247</v>
      </c>
      <c r="O15" s="127" t="s">
        <v>247</v>
      </c>
    </row>
    <row r="16" ht="25" customHeight="1" spans="1:15">
      <c r="A16" s="105" t="s">
        <v>174</v>
      </c>
      <c r="B16" s="106">
        <f>C16</f>
        <v>4.5</v>
      </c>
      <c r="C16" s="106">
        <f>D16</f>
        <v>4.5</v>
      </c>
      <c r="D16" s="107">
        <v>4.5</v>
      </c>
      <c r="E16" s="106">
        <f t="shared" ref="E16:G16" si="5">D16</f>
        <v>4.5</v>
      </c>
      <c r="F16" s="106">
        <f t="shared" si="5"/>
        <v>4.5</v>
      </c>
      <c r="G16" s="106">
        <f t="shared" si="5"/>
        <v>4.5</v>
      </c>
      <c r="H16" s="106"/>
      <c r="I16" s="124"/>
      <c r="J16" s="127" t="s">
        <v>247</v>
      </c>
      <c r="K16" s="127" t="s">
        <v>247</v>
      </c>
      <c r="L16" s="127" t="s">
        <v>247</v>
      </c>
      <c r="M16" s="127" t="s">
        <v>247</v>
      </c>
      <c r="N16" s="127" t="s">
        <v>247</v>
      </c>
      <c r="O16" s="127" t="s">
        <v>247</v>
      </c>
    </row>
    <row r="17" ht="25" customHeight="1" spans="1:15">
      <c r="A17" s="110"/>
      <c r="B17" s="111"/>
      <c r="C17" s="111"/>
      <c r="D17" s="112"/>
      <c r="E17" s="111"/>
      <c r="F17" s="111"/>
      <c r="G17" s="111"/>
      <c r="H17" s="106"/>
      <c r="I17" s="124"/>
      <c r="J17" s="127"/>
      <c r="K17" s="127"/>
      <c r="L17" s="127"/>
      <c r="M17" s="127"/>
      <c r="N17" s="127"/>
      <c r="O17" s="127"/>
    </row>
    <row r="18" ht="25" customHeight="1" spans="1:15">
      <c r="A18" s="110"/>
      <c r="B18" s="111"/>
      <c r="C18" s="111"/>
      <c r="D18" s="112"/>
      <c r="E18" s="111"/>
      <c r="F18" s="111"/>
      <c r="G18" s="111"/>
      <c r="H18" s="113"/>
      <c r="I18" s="124"/>
      <c r="J18" s="127"/>
      <c r="K18" s="127"/>
      <c r="L18" s="127"/>
      <c r="M18" s="127"/>
      <c r="N18" s="127"/>
      <c r="O18" s="127"/>
    </row>
    <row r="19" ht="25" customHeight="1" spans="1:15">
      <c r="A19" s="110"/>
      <c r="B19" s="111"/>
      <c r="C19" s="111"/>
      <c r="D19" s="112"/>
      <c r="E19" s="111"/>
      <c r="F19" s="111"/>
      <c r="G19" s="111"/>
      <c r="H19" s="114"/>
      <c r="I19" s="124"/>
      <c r="J19" s="129"/>
      <c r="K19" s="129"/>
      <c r="L19" s="127"/>
      <c r="M19" s="129"/>
      <c r="N19" s="129"/>
      <c r="O19" s="127"/>
    </row>
    <row r="20" ht="25" customHeight="1" spans="1:15">
      <c r="A20" s="115"/>
      <c r="B20" s="116"/>
      <c r="C20" s="116"/>
      <c r="D20" s="117"/>
      <c r="E20" s="116"/>
      <c r="F20" s="116"/>
      <c r="G20" s="116"/>
      <c r="H20" s="114"/>
      <c r="I20" s="130"/>
      <c r="J20" s="130"/>
      <c r="K20" s="130"/>
      <c r="L20" s="130"/>
      <c r="M20" s="130"/>
      <c r="N20" s="130"/>
      <c r="O20" s="130"/>
    </row>
    <row r="21" ht="18" spans="1:15">
      <c r="A21" s="118"/>
      <c r="B21" s="119"/>
      <c r="C21" s="119"/>
      <c r="D21" s="120"/>
      <c r="E21" s="119"/>
      <c r="F21" s="119"/>
      <c r="G21" s="119"/>
      <c r="H21" s="121"/>
      <c r="M21" s="86"/>
      <c r="N21" s="86"/>
      <c r="O21" s="86"/>
    </row>
    <row r="22" ht="18" spans="1:15">
      <c r="A22" s="118"/>
      <c r="B22" s="119"/>
      <c r="C22" s="119"/>
      <c r="D22" s="120"/>
      <c r="E22" s="119"/>
      <c r="F22" s="119"/>
      <c r="G22" s="119"/>
      <c r="H22" s="121"/>
      <c r="M22" s="86"/>
      <c r="N22" s="86"/>
      <c r="O22" s="86"/>
    </row>
    <row r="23" spans="1:15">
      <c r="A23" s="122" t="s">
        <v>175</v>
      </c>
      <c r="B23" s="122"/>
      <c r="C23" s="123"/>
      <c r="D23" s="123"/>
      <c r="M23" s="86"/>
      <c r="N23" s="86"/>
      <c r="O23" s="86"/>
    </row>
    <row r="24" spans="3:15">
      <c r="C24" s="87"/>
      <c r="J24" s="131" t="s">
        <v>176</v>
      </c>
      <c r="K24" s="132">
        <v>45487</v>
      </c>
      <c r="L24" s="131" t="s">
        <v>177</v>
      </c>
      <c r="M24" s="131" t="s">
        <v>141</v>
      </c>
      <c r="N24" s="131" t="s">
        <v>178</v>
      </c>
      <c r="O24" s="86" t="s">
        <v>144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P11" sqref="P11"/>
    </sheetView>
  </sheetViews>
  <sheetFormatPr defaultColWidth="10.125" defaultRowHeight="14.25"/>
  <cols>
    <col min="1" max="1" width="9.625" style="135" customWidth="1"/>
    <col min="2" max="2" width="11.125" style="135" customWidth="1"/>
    <col min="3" max="3" width="9.125" style="135" customWidth="1"/>
    <col min="4" max="4" width="9.5" style="135" customWidth="1"/>
    <col min="5" max="5" width="11.375" style="135" customWidth="1"/>
    <col min="6" max="6" width="10.375" style="135" customWidth="1"/>
    <col min="7" max="7" width="9.5" style="135" customWidth="1"/>
    <col min="8" max="8" width="9.125" style="135" customWidth="1"/>
    <col min="9" max="9" width="8.125" style="135" customWidth="1"/>
    <col min="10" max="10" width="10.5" style="135" customWidth="1"/>
    <col min="11" max="11" width="12.125" style="135" customWidth="1"/>
    <col min="12" max="16384" width="10.125" style="135"/>
  </cols>
  <sheetData>
    <row r="1" ht="23.25" spans="1:11">
      <c r="A1" s="136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ht="18" customHeight="1" spans="1:11">
      <c r="A2" s="137" t="s">
        <v>53</v>
      </c>
      <c r="B2" s="138" t="s">
        <v>54</v>
      </c>
      <c r="C2" s="138"/>
      <c r="D2" s="139" t="s">
        <v>61</v>
      </c>
      <c r="E2" s="140" t="str">
        <f>首期!B4</f>
        <v>TAMMBM91767</v>
      </c>
      <c r="F2" s="141" t="s">
        <v>193</v>
      </c>
      <c r="G2" s="142" t="str">
        <f>首期!B5</f>
        <v>男式功能长裤</v>
      </c>
      <c r="H2" s="143"/>
      <c r="I2" s="171" t="s">
        <v>57</v>
      </c>
      <c r="J2" s="190" t="s">
        <v>56</v>
      </c>
      <c r="K2" s="191"/>
    </row>
    <row r="3" ht="18" customHeight="1" spans="1:12">
      <c r="A3" s="144" t="s">
        <v>75</v>
      </c>
      <c r="B3" s="145">
        <f>首期!B7</f>
        <v>4300</v>
      </c>
      <c r="C3" s="145"/>
      <c r="D3" s="146" t="s">
        <v>194</v>
      </c>
      <c r="E3" s="147">
        <f>首期!F4</f>
        <v>45483</v>
      </c>
      <c r="F3" s="148"/>
      <c r="G3" s="148"/>
      <c r="H3" s="149" t="s">
        <v>195</v>
      </c>
      <c r="I3" s="149"/>
      <c r="J3" s="149"/>
      <c r="K3" s="192"/>
      <c r="L3" s="135" t="s">
        <v>257</v>
      </c>
    </row>
    <row r="4" ht="18" customHeight="1" spans="1:11">
      <c r="A4" s="150" t="s">
        <v>71</v>
      </c>
      <c r="B4" s="145">
        <v>3</v>
      </c>
      <c r="C4" s="145">
        <v>6</v>
      </c>
      <c r="D4" s="151" t="s">
        <v>196</v>
      </c>
      <c r="E4" s="148" t="s">
        <v>197</v>
      </c>
      <c r="F4" s="148"/>
      <c r="G4" s="148"/>
      <c r="H4" s="151" t="s">
        <v>198</v>
      </c>
      <c r="I4" s="151"/>
      <c r="J4" s="163" t="s">
        <v>65</v>
      </c>
      <c r="K4" s="193" t="s">
        <v>66</v>
      </c>
    </row>
    <row r="5" ht="18" customHeight="1" spans="1:11">
      <c r="A5" s="150" t="s">
        <v>199</v>
      </c>
      <c r="B5" s="145">
        <v>1</v>
      </c>
      <c r="C5" s="145"/>
      <c r="D5" s="146" t="s">
        <v>200</v>
      </c>
      <c r="E5" s="146"/>
      <c r="G5" s="146"/>
      <c r="H5" s="151" t="s">
        <v>201</v>
      </c>
      <c r="I5" s="151"/>
      <c r="J5" s="163" t="s">
        <v>65</v>
      </c>
      <c r="K5" s="193" t="s">
        <v>66</v>
      </c>
    </row>
    <row r="6" ht="18" customHeight="1" spans="1:13">
      <c r="A6" s="152" t="s">
        <v>202</v>
      </c>
      <c r="B6" s="153">
        <v>80</v>
      </c>
      <c r="C6" s="153"/>
      <c r="D6" s="154" t="s">
        <v>203</v>
      </c>
      <c r="E6" s="155"/>
      <c r="F6" s="155"/>
      <c r="G6" s="154"/>
      <c r="H6" s="156" t="s">
        <v>204</v>
      </c>
      <c r="I6" s="156"/>
      <c r="J6" s="155" t="s">
        <v>65</v>
      </c>
      <c r="K6" s="194" t="s">
        <v>66</v>
      </c>
      <c r="M6" s="195"/>
    </row>
    <row r="7" ht="18" customHeight="1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ht="18" customHeight="1" spans="1:11">
      <c r="A8" s="160" t="s">
        <v>205</v>
      </c>
      <c r="B8" s="141" t="s">
        <v>206</v>
      </c>
      <c r="C8" s="141" t="s">
        <v>207</v>
      </c>
      <c r="D8" s="141" t="s">
        <v>208</v>
      </c>
      <c r="E8" s="141" t="s">
        <v>209</v>
      </c>
      <c r="F8" s="141" t="s">
        <v>210</v>
      </c>
      <c r="G8" s="161" t="s">
        <v>211</v>
      </c>
      <c r="H8" s="162"/>
      <c r="I8" s="162"/>
      <c r="J8" s="162"/>
      <c r="K8" s="196"/>
    </row>
    <row r="9" ht="18" customHeight="1" spans="1:11">
      <c r="A9" s="150" t="s">
        <v>212</v>
      </c>
      <c r="B9" s="151"/>
      <c r="C9" s="163" t="s">
        <v>65</v>
      </c>
      <c r="D9" s="163" t="s">
        <v>66</v>
      </c>
      <c r="E9" s="146" t="s">
        <v>213</v>
      </c>
      <c r="F9" s="164" t="s">
        <v>214</v>
      </c>
      <c r="G9" s="165"/>
      <c r="H9" s="166"/>
      <c r="I9" s="166"/>
      <c r="J9" s="166"/>
      <c r="K9" s="197"/>
    </row>
    <row r="10" ht="18" customHeight="1" spans="1:11">
      <c r="A10" s="150" t="s">
        <v>215</v>
      </c>
      <c r="B10" s="151"/>
      <c r="C10" s="163" t="s">
        <v>65</v>
      </c>
      <c r="D10" s="163" t="s">
        <v>66</v>
      </c>
      <c r="E10" s="146" t="s">
        <v>216</v>
      </c>
      <c r="F10" s="164" t="s">
        <v>217</v>
      </c>
      <c r="G10" s="165" t="s">
        <v>218</v>
      </c>
      <c r="H10" s="166"/>
      <c r="I10" s="166"/>
      <c r="J10" s="166"/>
      <c r="K10" s="197"/>
    </row>
    <row r="11" ht="18" customHeight="1" spans="1:11">
      <c r="A11" s="167" t="s">
        <v>181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98"/>
    </row>
    <row r="12" ht="18" customHeight="1" spans="1:11">
      <c r="A12" s="144" t="s">
        <v>90</v>
      </c>
      <c r="B12" s="163" t="s">
        <v>86</v>
      </c>
      <c r="C12" s="163" t="s">
        <v>87</v>
      </c>
      <c r="D12" s="164"/>
      <c r="E12" s="146" t="s">
        <v>88</v>
      </c>
      <c r="F12" s="163" t="s">
        <v>86</v>
      </c>
      <c r="G12" s="163" t="s">
        <v>87</v>
      </c>
      <c r="H12" s="163"/>
      <c r="I12" s="146" t="s">
        <v>219</v>
      </c>
      <c r="J12" s="163" t="s">
        <v>86</v>
      </c>
      <c r="K12" s="193" t="s">
        <v>87</v>
      </c>
    </row>
    <row r="13" ht="18" customHeight="1" spans="1:11">
      <c r="A13" s="144" t="s">
        <v>93</v>
      </c>
      <c r="B13" s="163" t="s">
        <v>86</v>
      </c>
      <c r="C13" s="163" t="s">
        <v>87</v>
      </c>
      <c r="D13" s="164"/>
      <c r="E13" s="146" t="s">
        <v>98</v>
      </c>
      <c r="F13" s="163" t="s">
        <v>86</v>
      </c>
      <c r="G13" s="163" t="s">
        <v>87</v>
      </c>
      <c r="H13" s="163"/>
      <c r="I13" s="146" t="s">
        <v>220</v>
      </c>
      <c r="J13" s="163" t="s">
        <v>86</v>
      </c>
      <c r="K13" s="193" t="s">
        <v>87</v>
      </c>
    </row>
    <row r="14" ht="18" customHeight="1" spans="1:11">
      <c r="A14" s="152" t="s">
        <v>221</v>
      </c>
      <c r="B14" s="155" t="s">
        <v>86</v>
      </c>
      <c r="C14" s="155" t="s">
        <v>87</v>
      </c>
      <c r="D14" s="169"/>
      <c r="E14" s="154" t="s">
        <v>222</v>
      </c>
      <c r="F14" s="155" t="s">
        <v>86</v>
      </c>
      <c r="G14" s="155" t="s">
        <v>87</v>
      </c>
      <c r="H14" s="155"/>
      <c r="I14" s="154" t="s">
        <v>223</v>
      </c>
      <c r="J14" s="155" t="s">
        <v>86</v>
      </c>
      <c r="K14" s="194" t="s">
        <v>87</v>
      </c>
    </row>
    <row r="15" ht="18" customHeight="1" spans="1:11">
      <c r="A15" s="157"/>
      <c r="B15" s="170"/>
      <c r="C15" s="170"/>
      <c r="D15" s="158"/>
      <c r="E15" s="157"/>
      <c r="F15" s="170"/>
      <c r="G15" s="170"/>
      <c r="H15" s="170"/>
      <c r="I15" s="157"/>
      <c r="J15" s="170"/>
      <c r="K15" s="170"/>
    </row>
    <row r="16" s="133" customFormat="1" ht="18" customHeight="1" spans="1:11">
      <c r="A16" s="137" t="s">
        <v>224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99"/>
    </row>
    <row r="17" ht="18" customHeight="1" spans="1:11">
      <c r="A17" s="150" t="s">
        <v>225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0"/>
    </row>
    <row r="18" ht="18" customHeight="1" spans="1:11">
      <c r="A18" s="150" t="s">
        <v>226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0"/>
    </row>
    <row r="19" ht="22" customHeight="1" spans="1:11">
      <c r="A19" s="172"/>
      <c r="B19" s="163"/>
      <c r="C19" s="163"/>
      <c r="D19" s="163"/>
      <c r="E19" s="163"/>
      <c r="F19" s="163"/>
      <c r="G19" s="163"/>
      <c r="H19" s="163"/>
      <c r="I19" s="163"/>
      <c r="J19" s="163"/>
      <c r="K19" s="193"/>
    </row>
    <row r="20" ht="22" customHeight="1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1"/>
    </row>
    <row r="21" ht="22" customHeight="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1"/>
    </row>
    <row r="22" ht="22" customHeight="1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1"/>
    </row>
    <row r="23" ht="22" customHeight="1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2"/>
    </row>
    <row r="24" ht="18" customHeight="1" spans="1:11">
      <c r="A24" s="150" t="s">
        <v>126</v>
      </c>
      <c r="B24" s="151"/>
      <c r="C24" s="163" t="s">
        <v>65</v>
      </c>
      <c r="D24" s="163" t="s">
        <v>66</v>
      </c>
      <c r="E24" s="149"/>
      <c r="F24" s="149"/>
      <c r="G24" s="149"/>
      <c r="H24" s="149"/>
      <c r="I24" s="149"/>
      <c r="J24" s="149"/>
      <c r="K24" s="192"/>
    </row>
    <row r="25" ht="18" customHeight="1" spans="1:11">
      <c r="A25" s="177" t="s">
        <v>227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03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ht="20" customHeight="1" spans="1:11">
      <c r="A27" s="180" t="s">
        <v>228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204" t="s">
        <v>229</v>
      </c>
    </row>
    <row r="28" ht="23" customHeight="1" spans="1:11">
      <c r="A28" s="173" t="s">
        <v>129</v>
      </c>
      <c r="B28" s="174"/>
      <c r="C28" s="174"/>
      <c r="D28" s="174"/>
      <c r="E28" s="174"/>
      <c r="F28" s="174"/>
      <c r="G28" s="174"/>
      <c r="H28" s="174"/>
      <c r="I28" s="174"/>
      <c r="J28" s="205"/>
      <c r="K28" s="206">
        <v>1</v>
      </c>
    </row>
    <row r="29" ht="23" customHeight="1" spans="1:11">
      <c r="A29" s="173" t="s">
        <v>258</v>
      </c>
      <c r="B29" s="174"/>
      <c r="C29" s="174"/>
      <c r="D29" s="174"/>
      <c r="E29" s="174"/>
      <c r="F29" s="174"/>
      <c r="G29" s="174"/>
      <c r="H29" s="174"/>
      <c r="I29" s="174"/>
      <c r="J29" s="205"/>
      <c r="K29" s="197">
        <v>1</v>
      </c>
    </row>
    <row r="30" ht="23" customHeight="1" spans="1:11">
      <c r="A30" s="173" t="s">
        <v>232</v>
      </c>
      <c r="B30" s="174"/>
      <c r="C30" s="174"/>
      <c r="D30" s="174"/>
      <c r="E30" s="174"/>
      <c r="F30" s="174"/>
      <c r="G30" s="174"/>
      <c r="H30" s="174"/>
      <c r="I30" s="174"/>
      <c r="J30" s="205"/>
      <c r="K30" s="197">
        <v>2</v>
      </c>
    </row>
    <row r="31" ht="23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205"/>
      <c r="K31" s="197"/>
    </row>
    <row r="32" ht="23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205"/>
      <c r="K32" s="207"/>
    </row>
    <row r="33" ht="23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205"/>
      <c r="K33" s="208"/>
    </row>
    <row r="34" ht="23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205"/>
      <c r="K34" s="197"/>
    </row>
    <row r="35" ht="23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205"/>
      <c r="K35" s="209"/>
    </row>
    <row r="36" ht="23" customHeight="1" spans="1:11">
      <c r="A36" s="181" t="s">
        <v>233</v>
      </c>
      <c r="B36" s="182"/>
      <c r="C36" s="182"/>
      <c r="D36" s="182"/>
      <c r="E36" s="182"/>
      <c r="F36" s="182"/>
      <c r="G36" s="182"/>
      <c r="H36" s="182"/>
      <c r="I36" s="182"/>
      <c r="J36" s="210"/>
      <c r="K36" s="211">
        <f>SUM(K28:K35)</f>
        <v>4</v>
      </c>
    </row>
    <row r="37" ht="18.75" customHeight="1" spans="1:11">
      <c r="A37" s="183" t="s">
        <v>234</v>
      </c>
      <c r="B37" s="184"/>
      <c r="C37" s="184"/>
      <c r="D37" s="184"/>
      <c r="E37" s="184"/>
      <c r="F37" s="184"/>
      <c r="G37" s="184"/>
      <c r="H37" s="184"/>
      <c r="I37" s="184"/>
      <c r="J37" s="184"/>
      <c r="K37" s="212"/>
    </row>
    <row r="38" s="134" customFormat="1" ht="18.75" customHeight="1" spans="1:11">
      <c r="A38" s="150" t="s">
        <v>235</v>
      </c>
      <c r="B38" s="151"/>
      <c r="C38" s="151"/>
      <c r="D38" s="149" t="s">
        <v>236</v>
      </c>
      <c r="E38" s="149"/>
      <c r="F38" s="185" t="s">
        <v>237</v>
      </c>
      <c r="G38" s="186"/>
      <c r="H38" s="151" t="s">
        <v>238</v>
      </c>
      <c r="I38" s="151"/>
      <c r="J38" s="151" t="s">
        <v>239</v>
      </c>
      <c r="K38" s="200"/>
    </row>
    <row r="39" ht="18.75" customHeight="1" spans="1:11">
      <c r="A39" s="150" t="s">
        <v>127</v>
      </c>
      <c r="B39" s="151" t="s">
        <v>259</v>
      </c>
      <c r="C39" s="151"/>
      <c r="D39" s="151"/>
      <c r="E39" s="151"/>
      <c r="F39" s="151"/>
      <c r="G39" s="151"/>
      <c r="H39" s="151"/>
      <c r="I39" s="151"/>
      <c r="J39" s="151"/>
      <c r="K39" s="200"/>
    </row>
    <row r="40" ht="24" customHeight="1" spans="1:1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200"/>
    </row>
    <row r="41" ht="24" customHeight="1" spans="1:1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200"/>
    </row>
    <row r="42" ht="32.1" customHeight="1" spans="1:11">
      <c r="A42" s="152" t="s">
        <v>138</v>
      </c>
      <c r="B42" s="187" t="s">
        <v>241</v>
      </c>
      <c r="C42" s="187"/>
      <c r="D42" s="154" t="s">
        <v>242</v>
      </c>
      <c r="E42" s="169" t="s">
        <v>141</v>
      </c>
      <c r="F42" s="154" t="s">
        <v>142</v>
      </c>
      <c r="G42" s="188">
        <v>45496</v>
      </c>
      <c r="H42" s="189" t="s">
        <v>143</v>
      </c>
      <c r="I42" s="189"/>
      <c r="J42" s="187" t="s">
        <v>144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O13" sqref="O13"/>
    </sheetView>
  </sheetViews>
  <sheetFormatPr defaultColWidth="9" defaultRowHeight="14.25"/>
  <cols>
    <col min="1" max="1" width="13.625" style="86" customWidth="1"/>
    <col min="2" max="3" width="9.125" style="86" customWidth="1"/>
    <col min="4" max="4" width="9.125" style="87" customWidth="1"/>
    <col min="5" max="6" width="9.125" style="86" customWidth="1"/>
    <col min="7" max="7" width="8.5" style="86" customWidth="1"/>
    <col min="8" max="8" width="5.375" style="86" customWidth="1"/>
    <col min="9" max="9" width="2.75" style="86" customWidth="1"/>
    <col min="10" max="12" width="15.625" style="86" customWidth="1"/>
    <col min="13" max="15" width="15.625" style="88" customWidth="1"/>
    <col min="16" max="252" width="9" style="86"/>
    <col min="253" max="16384" width="9" style="89"/>
  </cols>
  <sheetData>
    <row r="1" ht="32" customHeight="1" spans="1:15">
      <c r="A1" s="90" t="s">
        <v>148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ht="32" customHeight="1" spans="1:15">
      <c r="A2" s="93" t="s">
        <v>61</v>
      </c>
      <c r="B2" s="94" t="str">
        <f>首期!B4</f>
        <v>TAMMBM91767</v>
      </c>
      <c r="C2" s="95"/>
      <c r="D2" s="94"/>
      <c r="E2" s="96" t="s">
        <v>67</v>
      </c>
      <c r="F2" s="97" t="str">
        <f>首期!B5</f>
        <v>男式功能长裤</v>
      </c>
      <c r="G2" s="97"/>
      <c r="H2" s="97"/>
      <c r="I2" s="124"/>
      <c r="J2" s="93" t="s">
        <v>57</v>
      </c>
      <c r="K2" s="125" t="s">
        <v>56</v>
      </c>
      <c r="L2" s="125"/>
      <c r="M2" s="125"/>
      <c r="N2" s="125"/>
      <c r="O2" s="125"/>
    </row>
    <row r="3" spans="1:15">
      <c r="A3" s="98" t="s">
        <v>149</v>
      </c>
      <c r="B3" s="99" t="s">
        <v>150</v>
      </c>
      <c r="C3" s="100"/>
      <c r="D3" s="99"/>
      <c r="E3" s="99"/>
      <c r="F3" s="99"/>
      <c r="G3" s="99"/>
      <c r="H3" s="99"/>
      <c r="I3" s="124"/>
      <c r="J3" s="126"/>
      <c r="K3" s="126"/>
      <c r="L3" s="126"/>
      <c r="M3" s="126"/>
      <c r="N3" s="126"/>
      <c r="O3" s="126"/>
    </row>
    <row r="4" ht="16.5" spans="1:15">
      <c r="A4" s="98"/>
      <c r="B4" s="101" t="s">
        <v>112</v>
      </c>
      <c r="C4" s="101" t="s">
        <v>113</v>
      </c>
      <c r="D4" s="102" t="s">
        <v>114</v>
      </c>
      <c r="E4" s="101" t="s">
        <v>115</v>
      </c>
      <c r="F4" s="101" t="s">
        <v>116</v>
      </c>
      <c r="G4" s="101" t="s">
        <v>117</v>
      </c>
      <c r="H4" s="103"/>
      <c r="I4" s="124"/>
      <c r="J4" s="101" t="s">
        <v>112</v>
      </c>
      <c r="K4" s="101" t="s">
        <v>113</v>
      </c>
      <c r="L4" s="102" t="s">
        <v>114</v>
      </c>
      <c r="M4" s="101" t="s">
        <v>115</v>
      </c>
      <c r="N4" s="101" t="s">
        <v>116</v>
      </c>
      <c r="O4" s="101" t="s">
        <v>117</v>
      </c>
    </row>
    <row r="5" ht="18" customHeight="1" spans="1:15">
      <c r="A5" s="98"/>
      <c r="B5" s="101" t="s">
        <v>153</v>
      </c>
      <c r="C5" s="101" t="s">
        <v>154</v>
      </c>
      <c r="D5" s="102" t="s">
        <v>155</v>
      </c>
      <c r="E5" s="104" t="s">
        <v>156</v>
      </c>
      <c r="F5" s="101" t="s">
        <v>157</v>
      </c>
      <c r="G5" s="101" t="s">
        <v>158</v>
      </c>
      <c r="H5" s="103"/>
      <c r="I5" s="124"/>
      <c r="J5" s="127" t="s">
        <v>120</v>
      </c>
      <c r="K5" s="127" t="s">
        <v>120</v>
      </c>
      <c r="L5" s="128" t="s">
        <v>119</v>
      </c>
      <c r="M5" s="128" t="s">
        <v>119</v>
      </c>
      <c r="N5" s="128" t="s">
        <v>122</v>
      </c>
      <c r="O5" s="128" t="s">
        <v>121</v>
      </c>
    </row>
    <row r="6" ht="25" customHeight="1" spans="1:15">
      <c r="A6" s="105" t="s">
        <v>159</v>
      </c>
      <c r="B6" s="106">
        <f>C6-2.1</f>
        <v>95.8</v>
      </c>
      <c r="C6" s="106">
        <f>D6-2.1</f>
        <v>97.9</v>
      </c>
      <c r="D6" s="107">
        <v>100</v>
      </c>
      <c r="E6" s="106">
        <f t="shared" ref="E6:G6" si="0">D6+2.1</f>
        <v>102.1</v>
      </c>
      <c r="F6" s="106">
        <f t="shared" si="0"/>
        <v>104.2</v>
      </c>
      <c r="G6" s="106">
        <f t="shared" si="0"/>
        <v>106.3</v>
      </c>
      <c r="H6" s="106"/>
      <c r="I6" s="124"/>
      <c r="J6" s="127" t="s">
        <v>244</v>
      </c>
      <c r="K6" s="127" t="s">
        <v>245</v>
      </c>
      <c r="L6" s="127" t="s">
        <v>260</v>
      </c>
      <c r="M6" s="127" t="s">
        <v>245</v>
      </c>
      <c r="N6" s="127" t="s">
        <v>246</v>
      </c>
      <c r="O6" s="127" t="s">
        <v>261</v>
      </c>
    </row>
    <row r="7" ht="25" customHeight="1" spans="1:15">
      <c r="A7" s="105" t="s">
        <v>162</v>
      </c>
      <c r="B7" s="106">
        <f>C7-4</f>
        <v>74</v>
      </c>
      <c r="C7" s="106">
        <f>D7-4</f>
        <v>78</v>
      </c>
      <c r="D7" s="107">
        <v>82</v>
      </c>
      <c r="E7" s="106">
        <f>D7+4</f>
        <v>86</v>
      </c>
      <c r="F7" s="106">
        <f>E7+5</f>
        <v>91</v>
      </c>
      <c r="G7" s="106">
        <f>F7+6</f>
        <v>97</v>
      </c>
      <c r="H7" s="106"/>
      <c r="I7" s="124"/>
      <c r="J7" s="127" t="s">
        <v>247</v>
      </c>
      <c r="K7" s="127" t="s">
        <v>247</v>
      </c>
      <c r="L7" s="127" t="s">
        <v>247</v>
      </c>
      <c r="M7" s="127" t="s">
        <v>248</v>
      </c>
      <c r="N7" s="127" t="s">
        <v>247</v>
      </c>
      <c r="O7" s="127" t="s">
        <v>247</v>
      </c>
    </row>
    <row r="8" ht="25" customHeight="1" spans="1:15">
      <c r="A8" s="105" t="s">
        <v>164</v>
      </c>
      <c r="B8" s="106">
        <f>C8-3.6</f>
        <v>99.8</v>
      </c>
      <c r="C8" s="106">
        <f>D8-3.6</f>
        <v>103.4</v>
      </c>
      <c r="D8" s="107" t="s">
        <v>165</v>
      </c>
      <c r="E8" s="106">
        <f t="shared" ref="E8:G8" si="1">D8+4</f>
        <v>111</v>
      </c>
      <c r="F8" s="106">
        <f t="shared" si="1"/>
        <v>115</v>
      </c>
      <c r="G8" s="106">
        <f t="shared" si="1"/>
        <v>119</v>
      </c>
      <c r="H8" s="106"/>
      <c r="I8" s="124"/>
      <c r="J8" s="127" t="s">
        <v>249</v>
      </c>
      <c r="K8" s="127" t="s">
        <v>249</v>
      </c>
      <c r="L8" s="127" t="s">
        <v>262</v>
      </c>
      <c r="M8" s="127" t="s">
        <v>250</v>
      </c>
      <c r="N8" s="127" t="s">
        <v>263</v>
      </c>
      <c r="O8" s="127" t="s">
        <v>262</v>
      </c>
    </row>
    <row r="9" ht="25" customHeight="1" spans="1:15">
      <c r="A9" s="108" t="s">
        <v>166</v>
      </c>
      <c r="B9" s="106">
        <f>C9-2.3/2</f>
        <v>30.2</v>
      </c>
      <c r="C9" s="106">
        <f>D9-2.3/2</f>
        <v>31.35</v>
      </c>
      <c r="D9" s="107">
        <v>32.5</v>
      </c>
      <c r="E9" s="106">
        <f t="shared" ref="E9:G9" si="2">D9+2.6/2</f>
        <v>33.8</v>
      </c>
      <c r="F9" s="106">
        <f t="shared" si="2"/>
        <v>35.1</v>
      </c>
      <c r="G9" s="106">
        <f t="shared" si="2"/>
        <v>36.4</v>
      </c>
      <c r="H9" s="106"/>
      <c r="I9" s="124"/>
      <c r="J9" s="127" t="s">
        <v>252</v>
      </c>
      <c r="K9" s="127" t="s">
        <v>252</v>
      </c>
      <c r="L9" s="127" t="s">
        <v>253</v>
      </c>
      <c r="M9" s="127" t="s">
        <v>252</v>
      </c>
      <c r="N9" s="127" t="s">
        <v>253</v>
      </c>
      <c r="O9" s="127" t="s">
        <v>253</v>
      </c>
    </row>
    <row r="10" ht="25" customHeight="1" spans="1:15">
      <c r="A10" s="108" t="s">
        <v>168</v>
      </c>
      <c r="B10" s="106">
        <f>C10-0.7</f>
        <v>21.6</v>
      </c>
      <c r="C10" s="106">
        <f>D10-0.7</f>
        <v>22.3</v>
      </c>
      <c r="D10" s="107">
        <v>23</v>
      </c>
      <c r="E10" s="106">
        <f>D10+0.7</f>
        <v>23.7</v>
      </c>
      <c r="F10" s="106">
        <f>E10+0.7</f>
        <v>24.4</v>
      </c>
      <c r="G10" s="106">
        <f>F10+0.9</f>
        <v>25.3</v>
      </c>
      <c r="H10" s="106"/>
      <c r="I10" s="124"/>
      <c r="J10" s="127" t="s">
        <v>247</v>
      </c>
      <c r="K10" s="127" t="s">
        <v>247</v>
      </c>
      <c r="L10" s="127" t="s">
        <v>247</v>
      </c>
      <c r="M10" s="127" t="s">
        <v>247</v>
      </c>
      <c r="N10" s="127" t="s">
        <v>247</v>
      </c>
      <c r="O10" s="127" t="s">
        <v>247</v>
      </c>
    </row>
    <row r="11" ht="25" customHeight="1" spans="1:15">
      <c r="A11" s="105" t="s">
        <v>169</v>
      </c>
      <c r="B11" s="106">
        <f>C11-0.5</f>
        <v>19</v>
      </c>
      <c r="C11" s="106">
        <f>D11-0.5</f>
        <v>19.5</v>
      </c>
      <c r="D11" s="107">
        <v>20</v>
      </c>
      <c r="E11" s="106">
        <f>D11+0.5</f>
        <v>20.5</v>
      </c>
      <c r="F11" s="106">
        <f>E11+0.5</f>
        <v>21</v>
      </c>
      <c r="G11" s="106">
        <f>F11+0.7</f>
        <v>21.7</v>
      </c>
      <c r="H11" s="109"/>
      <c r="I11" s="124"/>
      <c r="J11" s="127" t="s">
        <v>247</v>
      </c>
      <c r="K11" s="127" t="s">
        <v>247</v>
      </c>
      <c r="L11" s="127" t="s">
        <v>247</v>
      </c>
      <c r="M11" s="127" t="s">
        <v>247</v>
      </c>
      <c r="N11" s="127" t="s">
        <v>247</v>
      </c>
      <c r="O11" s="127" t="s">
        <v>247</v>
      </c>
    </row>
    <row r="12" ht="25" customHeight="1" spans="1:15">
      <c r="A12" s="105" t="s">
        <v>170</v>
      </c>
      <c r="B12" s="106">
        <f>C12-0.5</f>
        <v>13.5</v>
      </c>
      <c r="C12" s="106">
        <f>D12-0.5</f>
        <v>14</v>
      </c>
      <c r="D12" s="107">
        <v>14.5</v>
      </c>
      <c r="E12" s="106">
        <f>D12+0.5</f>
        <v>15</v>
      </c>
      <c r="F12" s="106">
        <f>E12+0.5</f>
        <v>15.5</v>
      </c>
      <c r="G12" s="106">
        <f>F12+0.7</f>
        <v>16.2</v>
      </c>
      <c r="H12" s="109"/>
      <c r="I12" s="124"/>
      <c r="J12" s="127" t="s">
        <v>247</v>
      </c>
      <c r="K12" s="127" t="s">
        <v>247</v>
      </c>
      <c r="L12" s="127" t="s">
        <v>254</v>
      </c>
      <c r="M12" s="127" t="s">
        <v>255</v>
      </c>
      <c r="N12" s="127" t="s">
        <v>256</v>
      </c>
      <c r="O12" s="127" t="s">
        <v>247</v>
      </c>
    </row>
    <row r="13" ht="25" customHeight="1" spans="1:15">
      <c r="A13" s="105" t="s">
        <v>171</v>
      </c>
      <c r="B13" s="106">
        <f>C13-0.7</f>
        <v>27.7</v>
      </c>
      <c r="C13" s="106">
        <f>D13-0.6</f>
        <v>28.4</v>
      </c>
      <c r="D13" s="107">
        <v>29</v>
      </c>
      <c r="E13" s="106">
        <f>D13+0.6</f>
        <v>29.6</v>
      </c>
      <c r="F13" s="106">
        <f>E13+0.7</f>
        <v>30.3</v>
      </c>
      <c r="G13" s="106">
        <f>F13+0.6</f>
        <v>30.9</v>
      </c>
      <c r="H13" s="106"/>
      <c r="I13" s="124"/>
      <c r="J13" s="127" t="s">
        <v>252</v>
      </c>
      <c r="K13" s="127" t="s">
        <v>252</v>
      </c>
      <c r="L13" s="127" t="s">
        <v>254</v>
      </c>
      <c r="M13" s="127" t="s">
        <v>252</v>
      </c>
      <c r="N13" s="127" t="s">
        <v>252</v>
      </c>
      <c r="O13" s="127" t="s">
        <v>264</v>
      </c>
    </row>
    <row r="14" ht="25" customHeight="1" spans="1:15">
      <c r="A14" s="105" t="s">
        <v>172</v>
      </c>
      <c r="B14" s="106">
        <f>C14-0.9</f>
        <v>39.2</v>
      </c>
      <c r="C14" s="106">
        <f>D14-0.9</f>
        <v>40.1</v>
      </c>
      <c r="D14" s="107">
        <v>41</v>
      </c>
      <c r="E14" s="106">
        <f t="shared" ref="E14:G14" si="3">D14+1.1</f>
        <v>42.1</v>
      </c>
      <c r="F14" s="106">
        <f t="shared" si="3"/>
        <v>43.2</v>
      </c>
      <c r="G14" s="106">
        <f t="shared" si="3"/>
        <v>44.3</v>
      </c>
      <c r="H14" s="106"/>
      <c r="I14" s="124"/>
      <c r="J14" s="127" t="s">
        <v>252</v>
      </c>
      <c r="K14" s="127" t="s">
        <v>252</v>
      </c>
      <c r="L14" s="127" t="s">
        <v>255</v>
      </c>
      <c r="M14" s="127" t="s">
        <v>252</v>
      </c>
      <c r="N14" s="127" t="s">
        <v>252</v>
      </c>
      <c r="O14" s="127" t="s">
        <v>252</v>
      </c>
    </row>
    <row r="15" ht="25" customHeight="1" spans="1:15">
      <c r="A15" s="105" t="s">
        <v>173</v>
      </c>
      <c r="B15" s="106">
        <f>D15-0.5</f>
        <v>16.5</v>
      </c>
      <c r="C15" s="106">
        <f t="shared" ref="C15:G15" si="4">B15</f>
        <v>16.5</v>
      </c>
      <c r="D15" s="107">
        <v>17</v>
      </c>
      <c r="E15" s="106">
        <f t="shared" si="4"/>
        <v>17</v>
      </c>
      <c r="F15" s="106">
        <f>D15+1.5</f>
        <v>18.5</v>
      </c>
      <c r="G15" s="106">
        <f t="shared" si="4"/>
        <v>18.5</v>
      </c>
      <c r="H15" s="106"/>
      <c r="I15" s="124"/>
      <c r="J15" s="127" t="s">
        <v>247</v>
      </c>
      <c r="K15" s="127" t="s">
        <v>247</v>
      </c>
      <c r="L15" s="127" t="s">
        <v>247</v>
      </c>
      <c r="M15" s="127" t="s">
        <v>247</v>
      </c>
      <c r="N15" s="127" t="s">
        <v>247</v>
      </c>
      <c r="O15" s="127" t="s">
        <v>247</v>
      </c>
    </row>
    <row r="16" ht="25" customHeight="1" spans="1:15">
      <c r="A16" s="105" t="s">
        <v>174</v>
      </c>
      <c r="B16" s="106">
        <f>C16</f>
        <v>4.5</v>
      </c>
      <c r="C16" s="106">
        <f>D16</f>
        <v>4.5</v>
      </c>
      <c r="D16" s="107">
        <v>4.5</v>
      </c>
      <c r="E16" s="106">
        <f t="shared" ref="E16:G16" si="5">D16</f>
        <v>4.5</v>
      </c>
      <c r="F16" s="106">
        <f t="shared" si="5"/>
        <v>4.5</v>
      </c>
      <c r="G16" s="106">
        <f t="shared" si="5"/>
        <v>4.5</v>
      </c>
      <c r="H16" s="106"/>
      <c r="I16" s="124"/>
      <c r="J16" s="127" t="s">
        <v>247</v>
      </c>
      <c r="K16" s="127" t="s">
        <v>247</v>
      </c>
      <c r="L16" s="127" t="s">
        <v>247</v>
      </c>
      <c r="M16" s="127" t="s">
        <v>247</v>
      </c>
      <c r="N16" s="127" t="s">
        <v>247</v>
      </c>
      <c r="O16" s="127" t="s">
        <v>247</v>
      </c>
    </row>
    <row r="17" ht="25" customHeight="1" spans="1:15">
      <c r="A17" s="110"/>
      <c r="B17" s="111"/>
      <c r="C17" s="111"/>
      <c r="D17" s="112"/>
      <c r="E17" s="111"/>
      <c r="F17" s="111"/>
      <c r="G17" s="111"/>
      <c r="H17" s="106"/>
      <c r="I17" s="124"/>
      <c r="J17" s="127"/>
      <c r="K17" s="127"/>
      <c r="L17" s="127"/>
      <c r="M17" s="127"/>
      <c r="N17" s="127"/>
      <c r="O17" s="127"/>
    </row>
    <row r="18" ht="25" customHeight="1" spans="1:15">
      <c r="A18" s="110"/>
      <c r="B18" s="111"/>
      <c r="C18" s="111"/>
      <c r="D18" s="112"/>
      <c r="E18" s="111"/>
      <c r="F18" s="111"/>
      <c r="G18" s="111"/>
      <c r="H18" s="113"/>
      <c r="I18" s="124"/>
      <c r="J18" s="127"/>
      <c r="K18" s="127"/>
      <c r="L18" s="127"/>
      <c r="M18" s="127"/>
      <c r="N18" s="127"/>
      <c r="O18" s="127"/>
    </row>
    <row r="19" ht="25" customHeight="1" spans="1:15">
      <c r="A19" s="110"/>
      <c r="B19" s="111"/>
      <c r="C19" s="111"/>
      <c r="D19" s="112"/>
      <c r="E19" s="111"/>
      <c r="F19" s="111"/>
      <c r="G19" s="111"/>
      <c r="H19" s="114"/>
      <c r="I19" s="124"/>
      <c r="J19" s="129"/>
      <c r="K19" s="129"/>
      <c r="L19" s="127"/>
      <c r="M19" s="129"/>
      <c r="N19" s="129"/>
      <c r="O19" s="127"/>
    </row>
    <row r="20" ht="25" customHeight="1" spans="1:15">
      <c r="A20" s="115"/>
      <c r="B20" s="116"/>
      <c r="C20" s="116"/>
      <c r="D20" s="117"/>
      <c r="E20" s="116"/>
      <c r="F20" s="116"/>
      <c r="G20" s="116"/>
      <c r="H20" s="114"/>
      <c r="I20" s="130"/>
      <c r="J20" s="130"/>
      <c r="K20" s="130"/>
      <c r="L20" s="130"/>
      <c r="M20" s="130"/>
      <c r="N20" s="130"/>
      <c r="O20" s="130"/>
    </row>
    <row r="21" ht="18" spans="1:15">
      <c r="A21" s="118"/>
      <c r="B21" s="119"/>
      <c r="C21" s="119"/>
      <c r="D21" s="120"/>
      <c r="E21" s="119"/>
      <c r="F21" s="119"/>
      <c r="G21" s="119"/>
      <c r="H21" s="121"/>
      <c r="M21" s="86"/>
      <c r="N21" s="86"/>
      <c r="O21" s="86"/>
    </row>
    <row r="22" ht="18" spans="1:15">
      <c r="A22" s="118"/>
      <c r="B22" s="119"/>
      <c r="C22" s="119"/>
      <c r="D22" s="120"/>
      <c r="E22" s="119"/>
      <c r="F22" s="119"/>
      <c r="G22" s="119"/>
      <c r="H22" s="121"/>
      <c r="M22" s="86"/>
      <c r="N22" s="86"/>
      <c r="O22" s="86"/>
    </row>
    <row r="23" spans="1:15">
      <c r="A23" s="122" t="s">
        <v>175</v>
      </c>
      <c r="B23" s="122"/>
      <c r="C23" s="123"/>
      <c r="D23" s="123"/>
      <c r="M23" s="86"/>
      <c r="N23" s="86"/>
      <c r="O23" s="86"/>
    </row>
    <row r="24" spans="3:15">
      <c r="C24" s="87"/>
      <c r="J24" s="131" t="s">
        <v>176</v>
      </c>
      <c r="K24" s="132">
        <v>45496</v>
      </c>
      <c r="L24" s="131" t="s">
        <v>177</v>
      </c>
      <c r="M24" s="131" t="s">
        <v>141</v>
      </c>
      <c r="N24" s="131" t="s">
        <v>178</v>
      </c>
      <c r="O24" s="86" t="s">
        <v>144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G14" sqref="G14"/>
    </sheetView>
  </sheetViews>
  <sheetFormatPr defaultColWidth="9" defaultRowHeight="14.25"/>
  <cols>
    <col min="1" max="1" width="7" customWidth="1"/>
    <col min="2" max="2" width="14.5" customWidth="1"/>
    <col min="3" max="3" width="19.5" style="75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266</v>
      </c>
      <c r="B2" s="5" t="s">
        <v>267</v>
      </c>
      <c r="C2" s="5" t="s">
        <v>268</v>
      </c>
      <c r="D2" s="5" t="s">
        <v>269</v>
      </c>
      <c r="E2" s="5" t="s">
        <v>270</v>
      </c>
      <c r="F2" s="5" t="s">
        <v>271</v>
      </c>
      <c r="G2" s="5" t="s">
        <v>272</v>
      </c>
      <c r="H2" s="76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5" t="s">
        <v>279</v>
      </c>
      <c r="O2" s="5" t="s">
        <v>280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229</v>
      </c>
      <c r="J3" s="4" t="s">
        <v>229</v>
      </c>
      <c r="K3" s="4" t="s">
        <v>229</v>
      </c>
      <c r="L3" s="4" t="s">
        <v>229</v>
      </c>
      <c r="M3" s="4" t="s">
        <v>229</v>
      </c>
      <c r="N3" s="7"/>
      <c r="O3" s="7"/>
    </row>
    <row r="4" ht="20" customHeight="1" spans="1:15">
      <c r="A4" s="17">
        <v>1</v>
      </c>
      <c r="B4" s="28" t="s">
        <v>281</v>
      </c>
      <c r="C4" s="28" t="s">
        <v>282</v>
      </c>
      <c r="D4" s="29" t="s">
        <v>121</v>
      </c>
      <c r="E4" s="13" t="s">
        <v>62</v>
      </c>
      <c r="F4" s="16" t="s">
        <v>283</v>
      </c>
      <c r="G4" s="78" t="s">
        <v>65</v>
      </c>
      <c r="H4" s="78" t="s">
        <v>65</v>
      </c>
      <c r="I4" s="82">
        <v>2</v>
      </c>
      <c r="J4" s="83">
        <v>1</v>
      </c>
      <c r="K4" s="83">
        <v>2</v>
      </c>
      <c r="L4" s="83">
        <v>0</v>
      </c>
      <c r="M4" s="17">
        <v>0</v>
      </c>
      <c r="N4" s="17">
        <f t="shared" ref="N4:N7" si="0">SUM(I4:M4)</f>
        <v>5</v>
      </c>
      <c r="O4" s="17" t="s">
        <v>284</v>
      </c>
    </row>
    <row r="5" ht="20" customHeight="1" spans="1:15">
      <c r="A5" s="17">
        <v>2</v>
      </c>
      <c r="B5" s="28" t="s">
        <v>285</v>
      </c>
      <c r="C5" s="28" t="s">
        <v>282</v>
      </c>
      <c r="D5" s="29" t="s">
        <v>286</v>
      </c>
      <c r="E5" s="13" t="s">
        <v>62</v>
      </c>
      <c r="F5" s="16" t="s">
        <v>283</v>
      </c>
      <c r="G5" s="78" t="s">
        <v>65</v>
      </c>
      <c r="H5" s="78" t="s">
        <v>65</v>
      </c>
      <c r="I5" s="84">
        <v>1</v>
      </c>
      <c r="J5" s="83">
        <v>1</v>
      </c>
      <c r="K5" s="83">
        <v>1</v>
      </c>
      <c r="L5" s="83">
        <v>0</v>
      </c>
      <c r="M5" s="17">
        <v>0</v>
      </c>
      <c r="N5" s="17">
        <f t="shared" si="0"/>
        <v>3</v>
      </c>
      <c r="O5" s="17" t="s">
        <v>284</v>
      </c>
    </row>
    <row r="6" ht="20" customHeight="1" spans="1:15">
      <c r="A6" s="17">
        <v>3</v>
      </c>
      <c r="B6" s="28" t="s">
        <v>287</v>
      </c>
      <c r="C6" s="28" t="s">
        <v>282</v>
      </c>
      <c r="D6" s="29" t="s">
        <v>119</v>
      </c>
      <c r="E6" s="13" t="s">
        <v>62</v>
      </c>
      <c r="F6" s="16" t="s">
        <v>283</v>
      </c>
      <c r="G6" s="78" t="s">
        <v>65</v>
      </c>
      <c r="H6" s="78" t="s">
        <v>65</v>
      </c>
      <c r="I6" s="84">
        <v>1</v>
      </c>
      <c r="J6" s="83">
        <v>2</v>
      </c>
      <c r="K6" s="83">
        <v>1</v>
      </c>
      <c r="L6" s="83">
        <v>0</v>
      </c>
      <c r="M6" s="17">
        <v>1</v>
      </c>
      <c r="N6" s="17">
        <f t="shared" si="0"/>
        <v>5</v>
      </c>
      <c r="O6" s="17" t="s">
        <v>284</v>
      </c>
    </row>
    <row r="7" ht="20" customHeight="1" spans="1:15">
      <c r="A7" s="17">
        <v>4</v>
      </c>
      <c r="B7" s="28" t="s">
        <v>288</v>
      </c>
      <c r="C7" s="28" t="s">
        <v>282</v>
      </c>
      <c r="D7" s="29" t="s">
        <v>289</v>
      </c>
      <c r="E7" s="13" t="s">
        <v>62</v>
      </c>
      <c r="F7" s="16" t="s">
        <v>283</v>
      </c>
      <c r="G7" s="78" t="s">
        <v>65</v>
      </c>
      <c r="H7" s="78" t="s">
        <v>65</v>
      </c>
      <c r="I7" s="84">
        <v>1</v>
      </c>
      <c r="J7" s="83">
        <v>1</v>
      </c>
      <c r="K7" s="83">
        <v>1</v>
      </c>
      <c r="L7" s="83">
        <v>0</v>
      </c>
      <c r="M7" s="17">
        <v>0</v>
      </c>
      <c r="N7" s="17">
        <f t="shared" si="0"/>
        <v>3</v>
      </c>
      <c r="O7" s="17" t="s">
        <v>284</v>
      </c>
    </row>
    <row r="8" ht="20" customHeight="1" spans="1:15">
      <c r="A8" s="17"/>
      <c r="B8" s="32"/>
      <c r="C8" s="32"/>
      <c r="D8" s="79"/>
      <c r="E8" s="66"/>
      <c r="F8" s="32"/>
      <c r="G8" s="17"/>
      <c r="H8" s="9"/>
      <c r="I8" s="82"/>
      <c r="J8" s="83"/>
      <c r="K8" s="83"/>
      <c r="L8" s="83"/>
      <c r="M8" s="17"/>
      <c r="N8" s="17"/>
      <c r="O8" s="9"/>
    </row>
    <row r="9" ht="20" customHeight="1" spans="1:15">
      <c r="A9" s="17"/>
      <c r="B9" s="32"/>
      <c r="C9" s="32"/>
      <c r="D9" s="32"/>
      <c r="E9" s="66"/>
      <c r="F9" s="32"/>
      <c r="G9" s="17"/>
      <c r="H9" s="9"/>
      <c r="I9" s="82"/>
      <c r="J9" s="83"/>
      <c r="K9" s="83"/>
      <c r="L9" s="83"/>
      <c r="M9" s="17"/>
      <c r="N9" s="17"/>
      <c r="O9" s="9"/>
    </row>
    <row r="10" ht="20" customHeight="1" spans="1:15">
      <c r="A10" s="17"/>
      <c r="B10" s="32"/>
      <c r="C10" s="32"/>
      <c r="D10" s="32"/>
      <c r="E10" s="66"/>
      <c r="F10" s="32"/>
      <c r="G10" s="17"/>
      <c r="H10" s="9"/>
      <c r="I10" s="82"/>
      <c r="J10" s="83"/>
      <c r="K10" s="83"/>
      <c r="L10" s="83"/>
      <c r="M10" s="17"/>
      <c r="N10" s="17"/>
      <c r="O10" s="9"/>
    </row>
    <row r="11" ht="20" customHeight="1" spans="1:15">
      <c r="A11" s="17"/>
      <c r="B11" s="32"/>
      <c r="C11" s="32"/>
      <c r="D11" s="32"/>
      <c r="E11" s="66"/>
      <c r="F11" s="32"/>
      <c r="G11" s="17"/>
      <c r="H11" s="9"/>
      <c r="I11" s="82"/>
      <c r="J11" s="83"/>
      <c r="K11" s="83"/>
      <c r="L11" s="83"/>
      <c r="M11" s="17"/>
      <c r="N11" s="17"/>
      <c r="O11" s="9"/>
    </row>
    <row r="12" s="2" customFormat="1" ht="18.75" spans="1:15">
      <c r="A12" s="18" t="s">
        <v>290</v>
      </c>
      <c r="B12" s="19"/>
      <c r="C12" s="32"/>
      <c r="D12" s="20"/>
      <c r="E12" s="21"/>
      <c r="F12" s="32"/>
      <c r="G12" s="17"/>
      <c r="H12" s="39"/>
      <c r="I12" s="33"/>
      <c r="J12" s="18" t="s">
        <v>291</v>
      </c>
      <c r="K12" s="19"/>
      <c r="L12" s="19"/>
      <c r="M12" s="20"/>
      <c r="N12" s="19"/>
      <c r="O12" s="26"/>
    </row>
    <row r="13" ht="61" customHeight="1" spans="1:15">
      <c r="A13" s="80" t="s">
        <v>292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5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B4" sqref="B4:F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294</v>
      </c>
      <c r="H2" s="4"/>
      <c r="I2" s="4" t="s">
        <v>295</v>
      </c>
      <c r="J2" s="4"/>
      <c r="K2" s="6" t="s">
        <v>296</v>
      </c>
      <c r="L2" s="71" t="s">
        <v>297</v>
      </c>
      <c r="M2" s="24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72"/>
      <c r="M3" s="25"/>
    </row>
    <row r="4" ht="22" customHeight="1" spans="1:13">
      <c r="A4" s="62">
        <v>1</v>
      </c>
      <c r="B4" s="16" t="s">
        <v>283</v>
      </c>
      <c r="C4" s="28" t="s">
        <v>281</v>
      </c>
      <c r="D4" s="28" t="s">
        <v>282</v>
      </c>
      <c r="E4" s="29" t="s">
        <v>121</v>
      </c>
      <c r="F4" s="13" t="s">
        <v>62</v>
      </c>
      <c r="G4" s="63">
        <v>-0.01</v>
      </c>
      <c r="H4" s="64">
        <v>0</v>
      </c>
      <c r="I4" s="63">
        <v>-0.01</v>
      </c>
      <c r="J4" s="64">
        <v>0</v>
      </c>
      <c r="K4" s="67"/>
      <c r="L4" s="17"/>
      <c r="M4" s="17" t="s">
        <v>284</v>
      </c>
    </row>
    <row r="5" ht="22" customHeight="1" spans="1:13">
      <c r="A5" s="62">
        <v>2</v>
      </c>
      <c r="B5" s="16" t="s">
        <v>283</v>
      </c>
      <c r="C5" s="28" t="s">
        <v>285</v>
      </c>
      <c r="D5" s="28" t="s">
        <v>282</v>
      </c>
      <c r="E5" s="29" t="s">
        <v>286</v>
      </c>
      <c r="F5" s="13" t="s">
        <v>62</v>
      </c>
      <c r="G5" s="63">
        <v>-0.01</v>
      </c>
      <c r="H5" s="64">
        <v>0</v>
      </c>
      <c r="I5" s="63">
        <v>-0.01</v>
      </c>
      <c r="J5" s="64">
        <v>0</v>
      </c>
      <c r="K5" s="67"/>
      <c r="L5" s="17"/>
      <c r="M5" s="17" t="s">
        <v>284</v>
      </c>
    </row>
    <row r="6" ht="22" customHeight="1" spans="1:13">
      <c r="A6" s="62">
        <v>3</v>
      </c>
      <c r="B6" s="16" t="s">
        <v>283</v>
      </c>
      <c r="C6" s="28" t="s">
        <v>287</v>
      </c>
      <c r="D6" s="28" t="s">
        <v>282</v>
      </c>
      <c r="E6" s="29" t="s">
        <v>119</v>
      </c>
      <c r="F6" s="13" t="s">
        <v>62</v>
      </c>
      <c r="G6" s="63">
        <v>-0.01</v>
      </c>
      <c r="H6" s="64">
        <v>0</v>
      </c>
      <c r="I6" s="63">
        <v>-0.01</v>
      </c>
      <c r="J6" s="64">
        <v>0</v>
      </c>
      <c r="K6" s="67"/>
      <c r="L6" s="17"/>
      <c r="M6" s="17" t="s">
        <v>284</v>
      </c>
    </row>
    <row r="7" ht="22" customHeight="1" spans="1:13">
      <c r="A7" s="62">
        <v>4</v>
      </c>
      <c r="B7" s="16" t="s">
        <v>283</v>
      </c>
      <c r="C7" s="28" t="s">
        <v>288</v>
      </c>
      <c r="D7" s="28" t="s">
        <v>282</v>
      </c>
      <c r="E7" s="29" t="s">
        <v>289</v>
      </c>
      <c r="F7" s="13" t="s">
        <v>62</v>
      </c>
      <c r="G7" s="63">
        <v>-0.01</v>
      </c>
      <c r="H7" s="64">
        <v>0</v>
      </c>
      <c r="I7" s="63">
        <v>-0.01</v>
      </c>
      <c r="J7" s="64">
        <v>0</v>
      </c>
      <c r="K7" s="67"/>
      <c r="L7" s="9"/>
      <c r="M7" s="9" t="s">
        <v>284</v>
      </c>
    </row>
    <row r="8" ht="22" customHeight="1" spans="1:13">
      <c r="A8" s="62"/>
      <c r="B8" s="65"/>
      <c r="C8" s="32"/>
      <c r="D8" s="32"/>
      <c r="E8" s="32"/>
      <c r="F8" s="66"/>
      <c r="G8" s="67"/>
      <c r="H8" s="68"/>
      <c r="I8" s="68"/>
      <c r="J8" s="68"/>
      <c r="K8" s="67"/>
      <c r="L8" s="9"/>
      <c r="M8" s="9"/>
    </row>
    <row r="9" ht="22" customHeight="1" spans="1:13">
      <c r="A9" s="62"/>
      <c r="B9" s="65"/>
      <c r="C9" s="32"/>
      <c r="D9" s="32"/>
      <c r="E9" s="32"/>
      <c r="F9" s="66"/>
      <c r="G9" s="67"/>
      <c r="H9" s="68"/>
      <c r="I9" s="68"/>
      <c r="J9" s="68"/>
      <c r="K9" s="67"/>
      <c r="L9" s="9"/>
      <c r="M9" s="9"/>
    </row>
    <row r="10" ht="22" customHeight="1" spans="1:13">
      <c r="A10" s="62"/>
      <c r="B10" s="65"/>
      <c r="C10" s="32"/>
      <c r="D10" s="32"/>
      <c r="E10" s="32"/>
      <c r="F10" s="66"/>
      <c r="G10" s="67"/>
      <c r="H10" s="68"/>
      <c r="I10" s="68"/>
      <c r="J10" s="68"/>
      <c r="K10" s="67"/>
      <c r="L10" s="9"/>
      <c r="M10" s="9"/>
    </row>
    <row r="11" s="2" customFormat="1" ht="18.75" spans="1:13">
      <c r="A11" s="18" t="s">
        <v>301</v>
      </c>
      <c r="B11" s="19"/>
      <c r="C11" s="19"/>
      <c r="D11" s="32"/>
      <c r="E11" s="20"/>
      <c r="F11" s="66"/>
      <c r="G11" s="33"/>
      <c r="H11" s="18" t="s">
        <v>291</v>
      </c>
      <c r="I11" s="19"/>
      <c r="J11" s="19"/>
      <c r="K11" s="20"/>
      <c r="L11" s="73"/>
      <c r="M11" s="26"/>
    </row>
    <row r="12" ht="84" customHeight="1" spans="1:13">
      <c r="A12" s="69" t="s">
        <v>302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4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7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304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0" t="s">
        <v>305</v>
      </c>
      <c r="H2" s="41"/>
      <c r="I2" s="59"/>
      <c r="J2" s="40" t="s">
        <v>306</v>
      </c>
      <c r="K2" s="41"/>
      <c r="L2" s="59"/>
      <c r="M2" s="40" t="s">
        <v>307</v>
      </c>
      <c r="N2" s="41"/>
      <c r="O2" s="59"/>
      <c r="P2" s="40" t="s">
        <v>308</v>
      </c>
      <c r="Q2" s="41"/>
      <c r="R2" s="59"/>
      <c r="S2" s="41" t="s">
        <v>309</v>
      </c>
      <c r="T2" s="41"/>
      <c r="U2" s="59"/>
      <c r="V2" s="36" t="s">
        <v>310</v>
      </c>
      <c r="W2" s="36" t="s">
        <v>280</v>
      </c>
    </row>
    <row r="3" s="1" customFormat="1" ht="16.5" spans="1:23">
      <c r="A3" s="7"/>
      <c r="B3" s="42"/>
      <c r="C3" s="42"/>
      <c r="D3" s="42"/>
      <c r="E3" s="42"/>
      <c r="F3" s="42"/>
      <c r="G3" s="4" t="s">
        <v>311</v>
      </c>
      <c r="H3" s="4" t="s">
        <v>67</v>
      </c>
      <c r="I3" s="4" t="s">
        <v>271</v>
      </c>
      <c r="J3" s="4" t="s">
        <v>311</v>
      </c>
      <c r="K3" s="4" t="s">
        <v>67</v>
      </c>
      <c r="L3" s="4" t="s">
        <v>271</v>
      </c>
      <c r="M3" s="4" t="s">
        <v>311</v>
      </c>
      <c r="N3" s="4" t="s">
        <v>67</v>
      </c>
      <c r="O3" s="4" t="s">
        <v>271</v>
      </c>
      <c r="P3" s="4" t="s">
        <v>311</v>
      </c>
      <c r="Q3" s="4" t="s">
        <v>67</v>
      </c>
      <c r="R3" s="4" t="s">
        <v>271</v>
      </c>
      <c r="S3" s="4" t="s">
        <v>311</v>
      </c>
      <c r="T3" s="4" t="s">
        <v>67</v>
      </c>
      <c r="U3" s="4" t="s">
        <v>271</v>
      </c>
      <c r="V3" s="61"/>
      <c r="W3" s="61"/>
    </row>
    <row r="4" ht="18.75" spans="1:23">
      <c r="A4" s="43" t="s">
        <v>312</v>
      </c>
      <c r="B4" s="16" t="s">
        <v>283</v>
      </c>
      <c r="C4" s="28" t="s">
        <v>281</v>
      </c>
      <c r="D4" s="28" t="s">
        <v>282</v>
      </c>
      <c r="E4" s="29" t="s">
        <v>121</v>
      </c>
      <c r="F4" s="13" t="s">
        <v>62</v>
      </c>
      <c r="G4" s="31" t="s">
        <v>313</v>
      </c>
      <c r="H4" s="44"/>
      <c r="I4" s="44" t="s">
        <v>314</v>
      </c>
      <c r="J4" s="44"/>
      <c r="K4" s="31"/>
      <c r="L4" s="31"/>
      <c r="M4" s="17"/>
      <c r="N4" s="17"/>
      <c r="O4" s="17"/>
      <c r="P4" s="17"/>
      <c r="Q4" s="17"/>
      <c r="R4" s="17"/>
      <c r="S4" s="17"/>
      <c r="T4" s="17"/>
      <c r="U4" s="17"/>
      <c r="V4" s="17" t="s">
        <v>315</v>
      </c>
      <c r="W4" s="17"/>
    </row>
    <row r="5" ht="18.75" spans="1:23">
      <c r="A5" s="45"/>
      <c r="B5" s="16" t="s">
        <v>283</v>
      </c>
      <c r="C5" s="28" t="s">
        <v>285</v>
      </c>
      <c r="D5" s="28" t="s">
        <v>282</v>
      </c>
      <c r="E5" s="29" t="s">
        <v>286</v>
      </c>
      <c r="F5" s="13" t="s">
        <v>62</v>
      </c>
      <c r="G5" s="46" t="s">
        <v>316</v>
      </c>
      <c r="H5" s="47"/>
      <c r="I5" s="60"/>
      <c r="J5" s="46" t="s">
        <v>317</v>
      </c>
      <c r="K5" s="47"/>
      <c r="L5" s="60"/>
      <c r="M5" s="40" t="s">
        <v>318</v>
      </c>
      <c r="N5" s="41"/>
      <c r="O5" s="59"/>
      <c r="P5" s="40" t="s">
        <v>319</v>
      </c>
      <c r="Q5" s="41"/>
      <c r="R5" s="59"/>
      <c r="S5" s="41" t="s">
        <v>320</v>
      </c>
      <c r="T5" s="41"/>
      <c r="U5" s="59"/>
      <c r="V5" s="17"/>
      <c r="W5" s="17"/>
    </row>
    <row r="6" ht="18.75" spans="1:23">
      <c r="A6" s="45"/>
      <c r="B6" s="16" t="s">
        <v>283</v>
      </c>
      <c r="C6" s="28" t="s">
        <v>287</v>
      </c>
      <c r="D6" s="28" t="s">
        <v>282</v>
      </c>
      <c r="E6" s="29" t="s">
        <v>119</v>
      </c>
      <c r="F6" s="13" t="s">
        <v>62</v>
      </c>
      <c r="G6" s="48" t="s">
        <v>311</v>
      </c>
      <c r="H6" s="48" t="s">
        <v>67</v>
      </c>
      <c r="I6" s="48" t="s">
        <v>271</v>
      </c>
      <c r="J6" s="48" t="s">
        <v>311</v>
      </c>
      <c r="K6" s="48" t="s">
        <v>67</v>
      </c>
      <c r="L6" s="48" t="s">
        <v>271</v>
      </c>
      <c r="M6" s="4" t="s">
        <v>311</v>
      </c>
      <c r="N6" s="4" t="s">
        <v>67</v>
      </c>
      <c r="O6" s="4" t="s">
        <v>271</v>
      </c>
      <c r="P6" s="4" t="s">
        <v>311</v>
      </c>
      <c r="Q6" s="4" t="s">
        <v>67</v>
      </c>
      <c r="R6" s="4" t="s">
        <v>271</v>
      </c>
      <c r="S6" s="4" t="s">
        <v>311</v>
      </c>
      <c r="T6" s="4" t="s">
        <v>67</v>
      </c>
      <c r="U6" s="4" t="s">
        <v>271</v>
      </c>
      <c r="V6" s="17"/>
      <c r="W6" s="17"/>
    </row>
    <row r="7" ht="18.75" spans="1:23">
      <c r="A7" s="49"/>
      <c r="B7" s="16" t="s">
        <v>283</v>
      </c>
      <c r="C7" s="28" t="s">
        <v>288</v>
      </c>
      <c r="D7" s="28" t="s">
        <v>282</v>
      </c>
      <c r="E7" s="29" t="s">
        <v>289</v>
      </c>
      <c r="F7" s="13" t="s">
        <v>62</v>
      </c>
      <c r="G7" s="31"/>
      <c r="H7" s="44"/>
      <c r="I7" s="44"/>
      <c r="J7" s="44"/>
      <c r="K7" s="44"/>
      <c r="L7" s="3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3"/>
      <c r="B8" s="50"/>
      <c r="C8" s="51"/>
      <c r="D8" s="51"/>
      <c r="E8" s="51"/>
      <c r="F8" s="43"/>
      <c r="G8" s="17"/>
      <c r="H8" s="44"/>
      <c r="I8" s="44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5"/>
      <c r="B9" s="52"/>
      <c r="C9" s="49"/>
      <c r="D9" s="53"/>
      <c r="E9" s="49"/>
      <c r="F9" s="49"/>
      <c r="G9" s="17"/>
      <c r="H9" s="44"/>
      <c r="I9" s="44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3"/>
      <c r="B10" s="50"/>
      <c r="C10" s="54"/>
      <c r="D10" s="51"/>
      <c r="E10" s="54"/>
      <c r="F10" s="43"/>
      <c r="G10" s="17"/>
      <c r="H10" s="44"/>
      <c r="I10" s="4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5"/>
      <c r="B11" s="52"/>
      <c r="C11" s="55"/>
      <c r="D11" s="53"/>
      <c r="E11" s="55"/>
      <c r="F11" s="4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56"/>
      <c r="B12" s="56"/>
      <c r="C12" s="56"/>
      <c r="D12" s="56"/>
      <c r="E12" s="56"/>
      <c r="F12" s="5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5"/>
      <c r="B13" s="55"/>
      <c r="C13" s="55"/>
      <c r="D13" s="55"/>
      <c r="E13" s="55"/>
      <c r="F13" s="5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301</v>
      </c>
      <c r="B17" s="19"/>
      <c r="C17" s="19"/>
      <c r="D17" s="19"/>
      <c r="E17" s="20"/>
      <c r="F17" s="21"/>
      <c r="G17" s="33"/>
      <c r="H17" s="39"/>
      <c r="I17" s="39"/>
      <c r="J17" s="18" t="s">
        <v>291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57" t="s">
        <v>321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323</v>
      </c>
      <c r="B2" s="36" t="s">
        <v>267</v>
      </c>
      <c r="C2" s="36" t="s">
        <v>268</v>
      </c>
      <c r="D2" s="36" t="s">
        <v>269</v>
      </c>
      <c r="E2" s="36" t="s">
        <v>270</v>
      </c>
      <c r="F2" s="36" t="s">
        <v>271</v>
      </c>
      <c r="G2" s="35" t="s">
        <v>324</v>
      </c>
      <c r="H2" s="35" t="s">
        <v>325</v>
      </c>
      <c r="I2" s="35" t="s">
        <v>326</v>
      </c>
      <c r="J2" s="35" t="s">
        <v>325</v>
      </c>
      <c r="K2" s="35" t="s">
        <v>327</v>
      </c>
      <c r="L2" s="35" t="s">
        <v>325</v>
      </c>
      <c r="M2" s="36" t="s">
        <v>310</v>
      </c>
      <c r="N2" s="36" t="s">
        <v>280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7" t="s">
        <v>323</v>
      </c>
      <c r="B4" s="38" t="s">
        <v>328</v>
      </c>
      <c r="C4" s="38" t="s">
        <v>311</v>
      </c>
      <c r="D4" s="38" t="s">
        <v>269</v>
      </c>
      <c r="E4" s="36" t="s">
        <v>270</v>
      </c>
      <c r="F4" s="36" t="s">
        <v>271</v>
      </c>
      <c r="G4" s="35" t="s">
        <v>324</v>
      </c>
      <c r="H4" s="35" t="s">
        <v>325</v>
      </c>
      <c r="I4" s="35" t="s">
        <v>326</v>
      </c>
      <c r="J4" s="35" t="s">
        <v>325</v>
      </c>
      <c r="K4" s="35" t="s">
        <v>327</v>
      </c>
      <c r="L4" s="35" t="s">
        <v>325</v>
      </c>
      <c r="M4" s="36" t="s">
        <v>310</v>
      </c>
      <c r="N4" s="36" t="s">
        <v>280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329</v>
      </c>
      <c r="B11" s="19"/>
      <c r="C11" s="19"/>
      <c r="D11" s="20"/>
      <c r="E11" s="21"/>
      <c r="F11" s="39"/>
      <c r="G11" s="33"/>
      <c r="H11" s="39"/>
      <c r="I11" s="18" t="s">
        <v>330</v>
      </c>
      <c r="J11" s="19"/>
      <c r="K11" s="19"/>
      <c r="L11" s="19"/>
      <c r="M11" s="19"/>
      <c r="N11" s="26"/>
    </row>
    <row r="12" ht="16.5" spans="1:14">
      <c r="A12" s="22" t="s">
        <v>331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6" sqref="H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304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333</v>
      </c>
      <c r="H2" s="4" t="s">
        <v>334</v>
      </c>
      <c r="I2" s="4" t="s">
        <v>335</v>
      </c>
      <c r="J2" s="4" t="s">
        <v>336</v>
      </c>
      <c r="K2" s="5" t="s">
        <v>310</v>
      </c>
      <c r="L2" s="5" t="s">
        <v>280</v>
      </c>
    </row>
    <row r="3" ht="18.75" spans="1:12">
      <c r="A3" s="27" t="s">
        <v>312</v>
      </c>
      <c r="B3" s="16" t="s">
        <v>283</v>
      </c>
      <c r="C3" s="28" t="s">
        <v>281</v>
      </c>
      <c r="D3" s="28" t="s">
        <v>282</v>
      </c>
      <c r="E3" s="29" t="s">
        <v>121</v>
      </c>
      <c r="F3" s="13" t="s">
        <v>62</v>
      </c>
      <c r="G3" s="30" t="s">
        <v>337</v>
      </c>
      <c r="H3" s="31" t="s">
        <v>338</v>
      </c>
      <c r="I3" s="31"/>
      <c r="J3" s="17"/>
      <c r="K3" s="34" t="s">
        <v>339</v>
      </c>
      <c r="L3" s="17" t="s">
        <v>284</v>
      </c>
    </row>
    <row r="4" ht="18.75" spans="1:12">
      <c r="A4" s="27" t="s">
        <v>312</v>
      </c>
      <c r="B4" s="16" t="s">
        <v>283</v>
      </c>
      <c r="C4" s="28" t="s">
        <v>285</v>
      </c>
      <c r="D4" s="28" t="s">
        <v>282</v>
      </c>
      <c r="E4" s="29" t="s">
        <v>286</v>
      </c>
      <c r="F4" s="13" t="s">
        <v>62</v>
      </c>
      <c r="G4" s="30" t="s">
        <v>337</v>
      </c>
      <c r="H4" s="31" t="s">
        <v>338</v>
      </c>
      <c r="I4" s="31"/>
      <c r="J4" s="17"/>
      <c r="K4" s="34" t="s">
        <v>339</v>
      </c>
      <c r="L4" s="17" t="s">
        <v>284</v>
      </c>
    </row>
    <row r="5" ht="18.75" spans="1:12">
      <c r="A5" s="27" t="s">
        <v>312</v>
      </c>
      <c r="B5" s="16" t="s">
        <v>283</v>
      </c>
      <c r="C5" s="28" t="s">
        <v>287</v>
      </c>
      <c r="D5" s="28" t="s">
        <v>282</v>
      </c>
      <c r="E5" s="29" t="s">
        <v>119</v>
      </c>
      <c r="F5" s="13" t="s">
        <v>62</v>
      </c>
      <c r="G5" s="30" t="s">
        <v>337</v>
      </c>
      <c r="H5" s="31" t="s">
        <v>338</v>
      </c>
      <c r="I5" s="9"/>
      <c r="J5" s="9"/>
      <c r="K5" s="34" t="s">
        <v>339</v>
      </c>
      <c r="L5" s="17" t="s">
        <v>284</v>
      </c>
    </row>
    <row r="6" ht="18.75" spans="1:12">
      <c r="A6" s="27" t="s">
        <v>312</v>
      </c>
      <c r="B6" s="16" t="s">
        <v>283</v>
      </c>
      <c r="C6" s="28" t="s">
        <v>288</v>
      </c>
      <c r="D6" s="28" t="s">
        <v>282</v>
      </c>
      <c r="E6" s="29" t="s">
        <v>289</v>
      </c>
      <c r="F6" s="13" t="s">
        <v>62</v>
      </c>
      <c r="G6" s="30" t="s">
        <v>337</v>
      </c>
      <c r="H6" s="31" t="s">
        <v>338</v>
      </c>
      <c r="I6" s="9"/>
      <c r="J6" s="9"/>
      <c r="K6" s="34" t="s">
        <v>339</v>
      </c>
      <c r="L6" s="17" t="s">
        <v>284</v>
      </c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340</v>
      </c>
      <c r="B9" s="19"/>
      <c r="C9" s="19"/>
      <c r="D9" s="19"/>
      <c r="E9" s="20"/>
      <c r="F9" s="21"/>
      <c r="G9" s="33"/>
      <c r="H9" s="18" t="s">
        <v>341</v>
      </c>
      <c r="I9" s="19"/>
      <c r="J9" s="19"/>
      <c r="K9" s="19"/>
      <c r="L9" s="26"/>
    </row>
    <row r="10" ht="16.5" spans="1:12">
      <c r="A10" s="22" t="s">
        <v>342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13" sqref="J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311</v>
      </c>
      <c r="D2" s="5" t="s">
        <v>269</v>
      </c>
      <c r="E2" s="5" t="s">
        <v>270</v>
      </c>
      <c r="F2" s="4" t="s">
        <v>344</v>
      </c>
      <c r="G2" s="4" t="s">
        <v>295</v>
      </c>
      <c r="H2" s="6" t="s">
        <v>296</v>
      </c>
      <c r="I2" s="24" t="s">
        <v>298</v>
      </c>
    </row>
    <row r="3" s="1" customFormat="1" ht="16.5" spans="1:9">
      <c r="A3" s="4"/>
      <c r="B3" s="7"/>
      <c r="C3" s="7"/>
      <c r="D3" s="7"/>
      <c r="E3" s="7"/>
      <c r="F3" s="4" t="s">
        <v>345</v>
      </c>
      <c r="G3" s="4" t="s">
        <v>299</v>
      </c>
      <c r="H3" s="8"/>
      <c r="I3" s="25"/>
    </row>
    <row r="4" ht="16.5" spans="1:9">
      <c r="A4" s="9"/>
      <c r="B4" s="10"/>
      <c r="C4" s="11"/>
      <c r="D4" s="12"/>
      <c r="E4" s="13"/>
      <c r="F4" s="14"/>
      <c r="G4" s="14"/>
      <c r="H4" s="14"/>
      <c r="I4" s="17"/>
    </row>
    <row r="5" ht="16.5" spans="1:9">
      <c r="A5" s="9"/>
      <c r="B5" s="10"/>
      <c r="C5" s="11"/>
      <c r="D5" s="12"/>
      <c r="E5" s="13"/>
      <c r="F5" s="14"/>
      <c r="G5" s="14"/>
      <c r="H5" s="14"/>
      <c r="I5" s="17"/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346</v>
      </c>
      <c r="B12" s="19"/>
      <c r="C12" s="19"/>
      <c r="D12" s="20"/>
      <c r="E12" s="21"/>
      <c r="F12" s="18" t="s">
        <v>347</v>
      </c>
      <c r="G12" s="19"/>
      <c r="H12" s="20"/>
      <c r="I12" s="26"/>
    </row>
    <row r="13" ht="16.5" spans="1:9">
      <c r="A13" s="22" t="s">
        <v>348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(尾期）</vt:lpstr>
      <vt:lpstr>尾期 (第二次)</vt:lpstr>
      <vt:lpstr>验货尺寸表 (尾期第二次）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2024-07-25T01:43:24Z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