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9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<sst xmlns="http://schemas.openxmlformats.org/spreadsheetml/2006/main" count="1215" uniqueCount="387">
  <si>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</si>
  <si>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</si>
  <si>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</si>
  <si>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</si>
  <si>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</si>
  <si>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</si>
  <si>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</si>
  <si>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</si>
  <si>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</si>
  <si>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</si>
  <si>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</si>
  <si>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</si>
  <si>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</si>
  <si>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</si>
  <si>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</si>
  <si>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</si>
  <si>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</si>
  <si>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</si>
  <si>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</si>
  <si>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</si>
  <si>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</si>
  <si>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</si>
  <si>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</si>
  <si>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</si>
  <si>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</si>
  <si>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</si>
  <si>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</si>
  <si>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</si>
  <si>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</si>
  <si>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</si>
  <si>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</si>
  <si>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</si>
  <si>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</si>
  <si>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</si>
  <si>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</si>
  <si>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</si>
  <si>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</si>
  <si>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</si>
  <si>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</si>
  <si>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</si>
  <si>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</si>
  <si>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</si>
  <si>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</si>
  <si>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</si>
  <si>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</si>
  <si>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</si>
  <si>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</si>
  <si>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</si>
  <si>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</si>
  <si>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</si>
  <si>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</si>
  <si>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</si>
  <si>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</si>
  <si>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</si>
  <si>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</si>
  <si>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</si>
  <si>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</si>
  <si>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</si>
  <si>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</si>
  <si>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</si>
  <si>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</si>
  <si>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</si>
  <si>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TAEEAM91531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</si>
  <si>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</si>
  <si>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</si>
  <si>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</si>
  <si>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</si>
  <si>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</si>
  <si>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</si>
  <si>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</si>
  <si>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</si>
  <si>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</si>
  <si>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</si>
  <si>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</si>
  <si>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</si>
  <si>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</si>
  <si>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</si>
  <si>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</si>
  <si>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</si>
  <si>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</si>
  <si>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</si>
  <si>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</si>
  <si>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</si>
  <si>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</si>
  <si>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</si>
  <si>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</si>
  <si>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</si>
  <si>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</si>
  <si>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</si>
  <si>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</si>
  <si>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</si>
  <si>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</si>
  <si>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</si>
  <si>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</si>
  <si>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</si>
  <si>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</si>
  <si>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</si>
  <si>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</si>
  <si>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</si>
  <si>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</si>
  <si>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</si>
  <si>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</si>
  <si>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</si>
  <si>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</si>
  <si>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</si>
  <si>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</si>
  <si>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</si>
  <si>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</si>
  <si>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</si>
  <si>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</si>
  <si>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</si>
  <si>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</si>
  <si>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</si>
  <si>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</si>
  <si>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</si>
  <si>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</si>
  <si>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</si>
  <si>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</si>
  <si>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迷踪绿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</si>
  <si>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</si>
  <si>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</si>
  <si>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</si>
  <si>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</si>
  <si>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</si>
  <si>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</si>
  <si>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</si>
  <si>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</si>
  <si>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</t>
  </si>
  <si>
    <t>2、领骨位长短。领咀压线有大小，不顺直</t>
  </si>
  <si>
    <t>3，罗纹袖口+脚口容皱，不均匀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</si>
  <si>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</si>
  <si>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</si>
  <si>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</si>
  <si>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</si>
  <si>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</si>
  <si>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</si>
  <si>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</si>
  <si>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</si>
  <si>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</si>
  <si>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</si>
  <si>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</si>
  <si>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</si>
  <si>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</si>
  <si>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</si>
  <si>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</si>
  <si>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</si>
  <si>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</si>
  <si>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</si>
  <si>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</si>
  <si>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</si>
  <si>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</si>
  <si>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</si>
  <si>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</si>
  <si>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</si>
  <si>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</si>
  <si>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</si>
  <si>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</si>
  <si>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</si>
  <si>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</si>
  <si>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</si>
  <si>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前中长</t>
  </si>
  <si>
    <t>+0</t>
  </si>
  <si>
    <t>前中拉链长</t>
  </si>
  <si>
    <t>胸围</t>
  </si>
  <si>
    <t>114</t>
  </si>
  <si>
    <t>摆围（拉量）</t>
  </si>
  <si>
    <t>104</t>
  </si>
  <si>
    <t>摆围（平量）</t>
  </si>
  <si>
    <t>98</t>
  </si>
  <si>
    <t>上领围</t>
  </si>
  <si>
    <t>下领围</t>
  </si>
  <si>
    <t>肩宽</t>
  </si>
  <si>
    <t>袖长</t>
  </si>
  <si>
    <t>+2</t>
  </si>
  <si>
    <t>后中袖长</t>
  </si>
  <si>
    <t>袖肥/2</t>
  </si>
  <si>
    <t>袖肘围/2</t>
  </si>
  <si>
    <t>袖口围/2（平量）</t>
  </si>
  <si>
    <t>袖口围/2（拉量）</t>
  </si>
  <si>
    <t>前领高</t>
  </si>
  <si>
    <t>袖口罗纹高</t>
  </si>
  <si>
    <t>下摆罗纹高</t>
  </si>
  <si>
    <t>前下插袋口长</t>
  </si>
  <si>
    <t>17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</si>
  <si>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</si>
  <si>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</si>
  <si>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</si>
  <si>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</si>
  <si>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</si>
  <si>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</si>
  <si>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</si>
  <si>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</si>
  <si>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</si>
  <si>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</si>
  <si>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</si>
  <si>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</si>
  <si>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</si>
  <si>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</si>
  <si>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</si>
  <si>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</si>
  <si>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</si>
  <si>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</si>
  <si>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</si>
  <si>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</si>
  <si>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</si>
  <si>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</si>
  <si>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</si>
  <si>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</si>
  <si>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</si>
  <si>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</si>
  <si>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</si>
  <si>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</si>
  <si>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</si>
  <si>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</si>
  <si>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</si>
  <si>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</si>
  <si>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</si>
  <si>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</si>
  <si>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</si>
  <si>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</si>
  <si>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</si>
  <si>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</si>
  <si>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</si>
  <si>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</si>
  <si>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</si>
  <si>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</si>
  <si>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</si>
  <si>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</si>
  <si>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</si>
  <si>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</si>
  <si>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</si>
  <si>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</si>
  <si>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</si>
  <si>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</si>
  <si>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</si>
  <si>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</si>
  <si>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情况说明：</t>
  </si>
  <si>
    <t xml:space="preserve">【问题点描述】  </t>
  </si>
  <si>
    <t>数量</t>
  </si>
  <si>
    <t>2、两侧拼间线有宽窄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</si>
  <si>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</si>
  <si>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</si>
  <si>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</si>
  <si>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</si>
  <si>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</si>
  <si>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</si>
  <si>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</si>
  <si>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</si>
  <si>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</si>
  <si>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</si>
  <si>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</si>
  <si>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3XL</t>
  </si>
  <si>
    <t>+1 +0.5</t>
  </si>
  <si>
    <t xml:space="preserve"> +0.5 +0.2</t>
  </si>
  <si>
    <t>+0.3 +0</t>
  </si>
  <si>
    <t>+0 +0</t>
  </si>
  <si>
    <t xml:space="preserve">+1 +1 </t>
  </si>
  <si>
    <t xml:space="preserve">+0 +0 </t>
  </si>
  <si>
    <t xml:space="preserve">+1 +0.5 </t>
  </si>
  <si>
    <t xml:space="preserve">+1 +1.5 </t>
  </si>
  <si>
    <t>+0.6 +0.5</t>
  </si>
  <si>
    <t>+1 +0</t>
  </si>
  <si>
    <t>+0.5 +0</t>
  </si>
  <si>
    <t>+0.2 +0.3</t>
  </si>
  <si>
    <t xml:space="preserve"> +0.3 +0.5</t>
  </si>
  <si>
    <t xml:space="preserve"> +0.3 +0</t>
  </si>
  <si>
    <t>+0.2 +0.5</t>
  </si>
  <si>
    <t>+0 -0.3</t>
  </si>
  <si>
    <t>采购凭证编号：CGDD24042600022</t>
  </si>
  <si>
    <t>②检验明细：齐色齐200件</t>
  </si>
  <si>
    <t>1、前中拉链压线有宽窄，后领压线双规，前领压线有大小</t>
  </si>
  <si>
    <t>2、上袖不平服，下摆袖口容皱不均匀</t>
  </si>
  <si>
    <t>3、左右袋口不对称</t>
  </si>
  <si>
    <t>走货3500件，抽查200件，发现5件不良品，已按照以上提出的问题点改正，可以出货</t>
  </si>
  <si>
    <t>-1 -1 -1</t>
  </si>
  <si>
    <t>-0.5 -0.5 +0</t>
  </si>
  <si>
    <t>-1 -0.5 -0.5</t>
  </si>
  <si>
    <t>-0.5 +0 -0.5</t>
  </si>
  <si>
    <t>+0 -0.5 +0</t>
  </si>
  <si>
    <t>-0.5 -1 -0.5</t>
  </si>
  <si>
    <t>+2 +2 +2</t>
  </si>
  <si>
    <t>+1 +2 +2</t>
  </si>
  <si>
    <t>+1 +1 +2</t>
  </si>
  <si>
    <t>+1 +1 +1</t>
  </si>
  <si>
    <t>+1 +2 +1</t>
  </si>
  <si>
    <t>+0 +1 +1</t>
  </si>
  <si>
    <t>-1 +1 +0</t>
  </si>
  <si>
    <t>+1 +1 +0</t>
  </si>
  <si>
    <t>+0 +0 +0</t>
  </si>
  <si>
    <t>+0 +1 +0</t>
  </si>
  <si>
    <t>+0.5 +0.5 +0.5</t>
  </si>
  <si>
    <t>+0.3 +0.5 +0</t>
  </si>
  <si>
    <t>+0.5 +0.5 +0</t>
  </si>
  <si>
    <t>-0.5 -0.8 -1</t>
  </si>
  <si>
    <t>-0.5 -1 -1</t>
  </si>
  <si>
    <t>-1 -1 -0.8</t>
  </si>
  <si>
    <t>+0 -0.5 -1</t>
  </si>
  <si>
    <t>-1 -1 -0.5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</si>
  <si>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</si>
  <si>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</si>
  <si>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</si>
  <si>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</si>
  <si>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</si>
  <si>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</si>
  <si>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</si>
  <si>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</si>
  <si>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</si>
  <si>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</si>
  <si>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</si>
  <si>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</si>
  <si>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</si>
  <si>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</si>
  <si>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</si>
  <si>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</si>
  <si>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TL240410-002</t>
  </si>
  <si>
    <t>YSZO567/空气层珠地</t>
  </si>
  <si>
    <t>19S黑色</t>
  </si>
  <si>
    <t>TAEEAM91531/92532</t>
  </si>
  <si>
    <t>益悦丰</t>
  </si>
  <si>
    <t>TL240410-004</t>
  </si>
  <si>
    <t>24FW迷踪绿</t>
  </si>
  <si>
    <t>TL240410-003</t>
  </si>
  <si>
    <t>24FW蓝岩黑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</si>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</sst>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0" borderId="8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86" applyNumberFormat="0" applyAlignment="0" applyProtection="0">
      <alignment vertical="center"/>
    </xf>
    <xf numFmtId="0" fontId="64" fillId="12" borderId="87" applyNumberFormat="0" applyAlignment="0" applyProtection="0">
      <alignment vertical="center"/>
    </xf>
    <xf numFmtId="0" fontId="65" fillId="12" borderId="86" applyNumberFormat="0" applyAlignment="0" applyProtection="0">
      <alignment vertical="center"/>
    </xf>
    <xf numFmtId="0" fontId="66" fillId="13" borderId="88" applyNumberFormat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90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75" fillId="0" borderId="0">
      <alignment horizontal="center"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5" fillId="0" borderId="12" xfId="55" applyFont="1" applyFill="1" applyBorder="1" applyAlignment="1">
      <alignment horizontal="left"/>
    </xf>
    <xf numFmtId="178" fontId="26" fillId="0" borderId="2" xfId="55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11" xfId="55" applyFont="1" applyFill="1" applyBorder="1" applyAlignment="1">
      <alignment horizontal="left"/>
    </xf>
    <xf numFmtId="49" fontId="25" fillId="0" borderId="4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179" fontId="26" fillId="0" borderId="2" xfId="55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16" fillId="0" borderId="14" xfId="53" applyFont="1" applyFill="1" applyBorder="1" applyAlignment="1"/>
    <xf numFmtId="0" fontId="28" fillId="0" borderId="0" xfId="53" applyFont="1" applyFill="1" applyAlignment="1"/>
    <xf numFmtId="0" fontId="12" fillId="0" borderId="0" xfId="53" applyFont="1" applyFill="1" applyAlignment="1"/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9" fillId="0" borderId="2" xfId="55" applyFont="1" applyFill="1" applyBorder="1" applyAlignment="1">
      <alignment horizontal="center"/>
    </xf>
    <xf numFmtId="0" fontId="29" fillId="5" borderId="2" xfId="55" applyFont="1" applyFill="1" applyBorder="1" applyAlignment="1">
      <alignment horizontal="center"/>
    </xf>
    <xf numFmtId="0" fontId="29" fillId="0" borderId="16" xfId="55" applyFont="1" applyFill="1" applyBorder="1" applyAlignment="1">
      <alignment horizontal="center"/>
    </xf>
    <xf numFmtId="49" fontId="28" fillId="0" borderId="2" xfId="54" applyNumberFormat="1" applyFont="1" applyFill="1" applyBorder="1" applyAlignment="1">
      <alignment horizontal="center" vertical="center"/>
    </xf>
    <xf numFmtId="49" fontId="28" fillId="0" borderId="16" xfId="54" applyNumberFormat="1" applyFont="1" applyFill="1" applyBorder="1" applyAlignment="1">
      <alignment horizontal="center" vertical="center"/>
    </xf>
    <xf numFmtId="49" fontId="16" fillId="0" borderId="14" xfId="53" applyNumberFormat="1" applyFont="1" applyFill="1" applyBorder="1" applyAlignment="1">
      <alignment horizontal="center"/>
    </xf>
    <xf numFmtId="49" fontId="28" fillId="0" borderId="14" xfId="54" applyNumberFormat="1" applyFont="1" applyFill="1" applyBorder="1" applyAlignment="1">
      <alignment horizontal="center" vertical="center"/>
    </xf>
    <xf numFmtId="0" fontId="16" fillId="0" borderId="17" xfId="53" applyFont="1" applyFill="1" applyBorder="1" applyAlignment="1"/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0" fillId="0" borderId="18" xfId="52" applyFont="1" applyBorder="1" applyAlignment="1">
      <alignment horizontal="center" vertical="top"/>
    </xf>
    <xf numFmtId="0" fontId="31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vertical="center"/>
    </xf>
    <xf numFmtId="0" fontId="31" fillId="0" borderId="20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1" fillId="0" borderId="23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vertical="center"/>
    </xf>
    <xf numFmtId="0" fontId="19" fillId="0" borderId="25" xfId="52" applyFont="1" applyFill="1" applyBorder="1" applyAlignment="1">
      <alignment horizontal="left" vertical="center"/>
    </xf>
    <xf numFmtId="0" fontId="31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1" fillId="0" borderId="25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1" fillId="0" borderId="19" xfId="52" applyFont="1" applyFill="1" applyBorder="1" applyAlignment="1">
      <alignment vertical="center"/>
    </xf>
    <xf numFmtId="0" fontId="31" fillId="0" borderId="26" xfId="52" applyFont="1" applyFill="1" applyBorder="1" applyAlignment="1">
      <alignment horizontal="left" vertical="center"/>
    </xf>
    <xf numFmtId="0" fontId="31" fillId="0" borderId="2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1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1" fillId="0" borderId="31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right" vertical="center"/>
    </xf>
    <xf numFmtId="0" fontId="12" fillId="0" borderId="29" xfId="52" applyFont="1" applyFill="1" applyBorder="1" applyAlignment="1">
      <alignment horizontal="righ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1" fillId="0" borderId="25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1" fillId="0" borderId="36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22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1" fillId="0" borderId="36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right" vertical="center"/>
    </xf>
    <xf numFmtId="0" fontId="12" fillId="0" borderId="38" xfId="52" applyFont="1" applyFill="1" applyBorder="1" applyAlignment="1">
      <alignment horizontal="center" vertical="center"/>
    </xf>
    <xf numFmtId="0" fontId="32" fillId="0" borderId="34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/>
    </xf>
    <xf numFmtId="0" fontId="35" fillId="0" borderId="2" xfId="0" applyNumberFormat="1" applyFont="1" applyFill="1" applyBorder="1" applyAlignment="1">
      <alignment horizontal="center" vertical="center"/>
    </xf>
    <xf numFmtId="0" fontId="25" fillId="0" borderId="11" xfId="55" applyFont="1" applyFill="1" applyBorder="1" applyAlignment="1">
      <alignment horizontal="left" vertical="center" wrapText="1"/>
    </xf>
    <xf numFmtId="178" fontId="26" fillId="0" borderId="2" xfId="55" applyNumberFormat="1" applyFont="1" applyFill="1" applyBorder="1" applyAlignment="1">
      <alignment horizontal="center" vertical="center"/>
    </xf>
    <xf numFmtId="49" fontId="25" fillId="0" borderId="2" xfId="61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49" fontId="28" fillId="0" borderId="17" xfId="54" applyNumberFormat="1" applyFont="1" applyFill="1" applyBorder="1" applyAlignment="1">
      <alignment horizontal="center" vertical="center"/>
    </xf>
    <xf numFmtId="49" fontId="16" fillId="0" borderId="0" xfId="53" applyNumberFormat="1" applyFont="1" applyFill="1" applyBorder="1" applyAlignment="1">
      <alignment horizontal="center"/>
    </xf>
    <xf numFmtId="0" fontId="16" fillId="0" borderId="0" xfId="53" applyFont="1" applyFill="1" applyBorder="1" applyAlignment="1"/>
    <xf numFmtId="49" fontId="28" fillId="0" borderId="0" xfId="54" applyNumberFormat="1" applyFont="1" applyFill="1" applyBorder="1" applyAlignment="1">
      <alignment horizontal="center" vertical="center"/>
    </xf>
    <xf numFmtId="0" fontId="31" fillId="3" borderId="26" xfId="52" applyFont="1" applyFill="1" applyBorder="1" applyAlignment="1">
      <alignment horizontal="left" vertical="center"/>
    </xf>
    <xf numFmtId="0" fontId="31" fillId="3" borderId="27" xfId="52" applyFont="1" applyFill="1" applyBorder="1" applyAlignment="1">
      <alignment horizontal="left" vertical="center"/>
    </xf>
    <xf numFmtId="0" fontId="31" fillId="3" borderId="36" xfId="52" applyFont="1" applyFill="1" applyBorder="1" applyAlignment="1">
      <alignment horizontal="left" vertical="center"/>
    </xf>
    <xf numFmtId="0" fontId="28" fillId="0" borderId="0" xfId="53" applyFont="1" applyFill="1" applyAlignment="1">
      <alignment horizontal="center"/>
    </xf>
    <xf numFmtId="0" fontId="18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center" vertical="center"/>
    </xf>
    <xf numFmtId="0" fontId="18" fillId="0" borderId="40" xfId="52" applyFont="1" applyFill="1" applyBorder="1" applyAlignment="1">
      <alignment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center" vertical="center"/>
    </xf>
    <xf numFmtId="0" fontId="16" fillId="0" borderId="42" xfId="53" applyFont="1" applyFill="1" applyBorder="1" applyAlignment="1"/>
    <xf numFmtId="0" fontId="21" fillId="0" borderId="43" xfId="53" applyFont="1" applyFill="1" applyBorder="1" applyAlignment="1" applyProtection="1">
      <alignment horizontal="center" vertical="center"/>
    </xf>
    <xf numFmtId="0" fontId="29" fillId="0" borderId="7" xfId="55" applyFont="1" applyFill="1" applyBorder="1" applyAlignment="1">
      <alignment horizontal="center"/>
    </xf>
    <xf numFmtId="0" fontId="37" fillId="0" borderId="43" xfId="59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35" fillId="0" borderId="5" xfId="0" applyNumberFormat="1" applyFont="1" applyFill="1" applyBorder="1" applyAlignment="1">
      <alignment horizontal="center" vertical="center"/>
    </xf>
    <xf numFmtId="0" fontId="16" fillId="0" borderId="8" xfId="53" applyFont="1" applyFill="1" applyBorder="1" applyAlignment="1"/>
    <xf numFmtId="0" fontId="24" fillId="0" borderId="44" xfId="0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24" fillId="0" borderId="46" xfId="0" applyNumberFormat="1" applyFont="1" applyFill="1" applyBorder="1" applyAlignment="1">
      <alignment horizontal="center" vertical="center"/>
    </xf>
    <xf numFmtId="0" fontId="16" fillId="0" borderId="47" xfId="53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48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2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28" fillId="0" borderId="33" xfId="54" applyNumberFormat="1" applyFont="1" applyFill="1" applyBorder="1" applyAlignment="1">
      <alignment horizontal="center" vertical="center"/>
    </xf>
    <xf numFmtId="49" fontId="28" fillId="0" borderId="21" xfId="54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28" fillId="0" borderId="49" xfId="54" applyNumberFormat="1" applyFont="1" applyFill="1" applyBorder="1" applyAlignment="1">
      <alignment horizontal="center" vertical="center"/>
    </xf>
    <xf numFmtId="49" fontId="28" fillId="0" borderId="50" xfId="54" applyNumberFormat="1" applyFont="1" applyFill="1" applyBorder="1" applyAlignment="1">
      <alignment horizontal="center" vertical="center"/>
    </xf>
    <xf numFmtId="49" fontId="41" fillId="0" borderId="50" xfId="54" applyNumberFormat="1" applyFont="1" applyFill="1" applyBorder="1" applyAlignment="1">
      <alignment horizontal="center" vertical="center"/>
    </xf>
    <xf numFmtId="49" fontId="11" fillId="0" borderId="50" xfId="0" applyNumberFormat="1" applyFont="1" applyFill="1" applyBorder="1" applyAlignment="1">
      <alignment horizontal="center" vertical="center"/>
    </xf>
    <xf numFmtId="49" fontId="16" fillId="0" borderId="51" xfId="53" applyNumberFormat="1" applyFont="1" applyFill="1" applyBorder="1" applyAlignment="1">
      <alignment horizontal="center"/>
    </xf>
    <xf numFmtId="49" fontId="16" fillId="0" borderId="52" xfId="53" applyNumberFormat="1" applyFont="1" applyFill="1" applyBorder="1" applyAlignment="1">
      <alignment horizontal="center"/>
    </xf>
    <xf numFmtId="49" fontId="28" fillId="0" borderId="52" xfId="54" applyNumberFormat="1" applyFont="1" applyFill="1" applyBorder="1" applyAlignment="1">
      <alignment horizontal="center" vertical="center"/>
    </xf>
    <xf numFmtId="49" fontId="11" fillId="0" borderId="52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58" fontId="28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3" fillId="0" borderId="54" xfId="52" applyFont="1" applyBorder="1" applyAlignment="1">
      <alignment horizontal="left" vertical="center"/>
    </xf>
    <xf numFmtId="0" fontId="19" fillId="0" borderId="55" xfId="52" applyFont="1" applyBorder="1" applyAlignment="1">
      <alignment horizontal="center" vertical="center"/>
    </xf>
    <xf numFmtId="0" fontId="33" fillId="0" borderId="55" xfId="52" applyFont="1" applyBorder="1" applyAlignment="1">
      <alignment horizontal="center" vertical="center"/>
    </xf>
    <xf numFmtId="0" fontId="32" fillId="0" borderId="55" xfId="52" applyFont="1" applyBorder="1" applyAlignment="1">
      <alignment horizontal="left" vertical="center"/>
    </xf>
    <xf numFmtId="0" fontId="32" fillId="0" borderId="19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34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3" fillId="0" borderId="20" xfId="52" applyFont="1" applyBorder="1" applyAlignment="1">
      <alignment horizontal="center" vertical="center"/>
    </xf>
    <xf numFmtId="0" fontId="33" fillId="0" borderId="34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32" fillId="0" borderId="23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center" vertical="center"/>
    </xf>
    <xf numFmtId="0" fontId="32" fillId="0" borderId="21" xfId="52" applyFont="1" applyBorder="1" applyAlignment="1">
      <alignment vertical="center"/>
    </xf>
    <xf numFmtId="0" fontId="19" fillId="0" borderId="56" xfId="52" applyFont="1" applyBorder="1" applyAlignment="1">
      <alignment horizontal="center" vertical="center"/>
    </xf>
    <xf numFmtId="0" fontId="19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19" fillId="0" borderId="58" xfId="52" applyFont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32" fillId="0" borderId="24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14" fontId="19" fillId="0" borderId="25" xfId="52" applyNumberFormat="1" applyFont="1" applyBorder="1" applyAlignment="1">
      <alignment horizontal="center" vertical="center"/>
    </xf>
    <xf numFmtId="14" fontId="19" fillId="0" borderId="35" xfId="52" applyNumberFormat="1" applyFont="1" applyBorder="1" applyAlignment="1">
      <alignment horizontal="center" vertical="center"/>
    </xf>
    <xf numFmtId="0" fontId="33" fillId="0" borderId="0" xfId="52" applyFont="1" applyBorder="1" applyAlignment="1">
      <alignment horizontal="left" vertical="center"/>
    </xf>
    <xf numFmtId="0" fontId="32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2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 wrapText="1"/>
    </xf>
    <xf numFmtId="0" fontId="12" fillId="0" borderId="27" xfId="52" applyFont="1" applyBorder="1" applyAlignment="1">
      <alignment horizontal="left" vertical="center" wrapText="1"/>
    </xf>
    <xf numFmtId="0" fontId="12" fillId="0" borderId="59" xfId="52" applyFont="1" applyBorder="1" applyAlignment="1">
      <alignment horizontal="left" vertical="center" wrapText="1"/>
    </xf>
    <xf numFmtId="0" fontId="12" fillId="0" borderId="30" xfId="52" applyFont="1" applyBorder="1" applyAlignment="1">
      <alignment horizontal="left" vertical="center"/>
    </xf>
    <xf numFmtId="0" fontId="12" fillId="0" borderId="29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9" fillId="0" borderId="24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2" fillId="0" borderId="19" xfId="52" applyFont="1" applyBorder="1" applyAlignment="1">
      <alignment horizontal="left" vertical="center" wrapText="1"/>
    </xf>
    <xf numFmtId="0" fontId="12" fillId="0" borderId="20" xfId="52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24" xfId="52" applyFont="1" applyBorder="1" applyAlignment="1">
      <alignment horizontal="center" vertical="center"/>
    </xf>
    <xf numFmtId="0" fontId="32" fillId="0" borderId="25" xfId="52" applyFont="1" applyBorder="1" applyAlignment="1">
      <alignment horizontal="center" vertical="center"/>
    </xf>
    <xf numFmtId="0" fontId="32" fillId="0" borderId="23" xfId="52" applyFont="1" applyBorder="1" applyAlignment="1">
      <alignment horizontal="center" vertical="center"/>
    </xf>
    <xf numFmtId="0" fontId="32" fillId="0" borderId="21" xfId="52" applyFont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32" fillId="0" borderId="60" xfId="52" applyFont="1" applyFill="1" applyBorder="1" applyAlignment="1">
      <alignment horizontal="left" vertical="center"/>
    </xf>
    <xf numFmtId="0" fontId="32" fillId="0" borderId="61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3" fillId="0" borderId="62" xfId="52" applyFont="1" applyBorder="1" applyAlignment="1">
      <alignment vertical="center"/>
    </xf>
    <xf numFmtId="0" fontId="19" fillId="0" borderId="63" xfId="52" applyFont="1" applyBorder="1" applyAlignment="1">
      <alignment horizontal="center" vertical="center"/>
    </xf>
    <xf numFmtId="0" fontId="33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3" fillId="0" borderId="63" xfId="52" applyFont="1" applyBorder="1" applyAlignment="1">
      <alignment horizontal="center" vertical="center"/>
    </xf>
    <xf numFmtId="0" fontId="33" fillId="0" borderId="64" xfId="52" applyFont="1" applyFill="1" applyBorder="1" applyAlignment="1">
      <alignment horizontal="left" vertical="center"/>
    </xf>
    <xf numFmtId="0" fontId="33" fillId="0" borderId="63" xfId="52" applyFont="1" applyFill="1" applyBorder="1" applyAlignment="1">
      <alignment horizontal="left" vertical="center"/>
    </xf>
    <xf numFmtId="0" fontId="33" fillId="0" borderId="65" xfId="52" applyFont="1" applyFill="1" applyBorder="1" applyAlignment="1">
      <alignment horizontal="center" vertical="center"/>
    </xf>
    <xf numFmtId="0" fontId="33" fillId="0" borderId="50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19" fillId="0" borderId="35" xfId="52" applyFont="1" applyBorder="1" applyAlignment="1">
      <alignment horizontal="left" vertical="center"/>
    </xf>
    <xf numFmtId="0" fontId="19" fillId="0" borderId="34" xfId="52" applyFont="1" applyBorder="1" applyAlignment="1">
      <alignment horizontal="left" vertical="center"/>
    </xf>
    <xf numFmtId="0" fontId="32" fillId="0" borderId="35" xfId="52" applyFont="1" applyBorder="1" applyAlignment="1">
      <alignment horizontal="left" vertical="center"/>
    </xf>
    <xf numFmtId="0" fontId="31" fillId="0" borderId="20" xfId="52" applyFont="1" applyBorder="1" applyAlignment="1">
      <alignment horizontal="left" vertical="center"/>
    </xf>
    <xf numFmtId="0" fontId="31" fillId="0" borderId="34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37" xfId="52" applyFont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2" fillId="0" borderId="35" xfId="52" applyFont="1" applyBorder="1" applyAlignment="1">
      <alignment horizontal="center" vertical="center"/>
    </xf>
    <xf numFmtId="0" fontId="31" fillId="0" borderId="22" xfId="52" applyFont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19" fillId="0" borderId="67" xfId="52" applyFont="1" applyBorder="1" applyAlignment="1">
      <alignment horizontal="center" vertical="center"/>
    </xf>
    <xf numFmtId="0" fontId="33" fillId="0" borderId="68" xfId="52" applyFont="1" applyFill="1" applyBorder="1" applyAlignment="1">
      <alignment horizontal="left" vertical="center"/>
    </xf>
    <xf numFmtId="0" fontId="33" fillId="0" borderId="69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5" fillId="0" borderId="0" xfId="59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180" fontId="29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6" fillId="0" borderId="2" xfId="53" applyFont="1" applyFill="1" applyBorder="1" applyAlignment="1"/>
    <xf numFmtId="0" fontId="29" fillId="0" borderId="16" xfId="0" applyNumberFormat="1" applyFont="1" applyFill="1" applyBorder="1" applyAlignment="1">
      <alignment horizontal="center" vertical="center"/>
    </xf>
    <xf numFmtId="0" fontId="16" fillId="0" borderId="3" xfId="53" applyFont="1" applyFill="1" applyBorder="1" applyAlignment="1">
      <alignment horizontal="center"/>
    </xf>
    <xf numFmtId="49" fontId="16" fillId="0" borderId="3" xfId="53" applyNumberFormat="1" applyFont="1" applyFill="1" applyBorder="1" applyAlignment="1">
      <alignment horizontal="center"/>
    </xf>
    <xf numFmtId="49" fontId="28" fillId="0" borderId="3" xfId="54" applyNumberFormat="1" applyFont="1" applyFill="1" applyBorder="1" applyAlignment="1">
      <alignment horizontal="center" vertical="center"/>
    </xf>
    <xf numFmtId="49" fontId="28" fillId="0" borderId="70" xfId="54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43" fillId="0" borderId="18" xfId="52" applyFont="1" applyBorder="1" applyAlignment="1">
      <alignment horizontal="center" vertical="top"/>
    </xf>
    <xf numFmtId="0" fontId="32" fillId="0" borderId="71" xfId="52" applyFont="1" applyBorder="1" applyAlignment="1">
      <alignment horizontal="left" vertical="center"/>
    </xf>
    <xf numFmtId="0" fontId="32" fillId="0" borderId="18" xfId="52" applyFont="1" applyBorder="1" applyAlignment="1">
      <alignment horizontal="left" vertical="center"/>
    </xf>
    <xf numFmtId="0" fontId="32" fillId="0" borderId="31" xfId="52" applyFont="1" applyBorder="1" applyAlignment="1">
      <alignment horizontal="left" vertical="center"/>
    </xf>
    <xf numFmtId="0" fontId="33" fillId="0" borderId="64" xfId="52" applyFont="1" applyBorder="1" applyAlignment="1">
      <alignment horizontal="left" vertical="center"/>
    </xf>
    <xf numFmtId="0" fontId="33" fillId="0" borderId="63" xfId="52" applyFont="1" applyBorder="1" applyAlignment="1">
      <alignment horizontal="left" vertical="center"/>
    </xf>
    <xf numFmtId="0" fontId="32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2" fillId="0" borderId="50" xfId="52" applyFont="1" applyBorder="1" applyAlignment="1">
      <alignment vertical="center"/>
    </xf>
    <xf numFmtId="0" fontId="32" fillId="0" borderId="65" xfId="52" applyFont="1" applyBorder="1" applyAlignment="1">
      <alignment horizontal="center" vertical="center"/>
    </xf>
    <xf numFmtId="0" fontId="1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2" fillId="0" borderId="60" xfId="52" applyFont="1" applyBorder="1" applyAlignment="1">
      <alignment horizontal="left" vertical="center" wrapText="1"/>
    </xf>
    <xf numFmtId="0" fontId="32" fillId="0" borderId="61" xfId="52" applyFont="1" applyBorder="1" applyAlignment="1">
      <alignment horizontal="left" vertical="center" wrapText="1"/>
    </xf>
    <xf numFmtId="0" fontId="32" fillId="0" borderId="72" xfId="52" applyFont="1" applyBorder="1" applyAlignment="1">
      <alignment horizontal="left" vertical="center"/>
    </xf>
    <xf numFmtId="0" fontId="32" fillId="0" borderId="73" xfId="52" applyFont="1" applyBorder="1" applyAlignment="1">
      <alignment horizontal="left" vertical="center"/>
    </xf>
    <xf numFmtId="0" fontId="44" fillId="0" borderId="74" xfId="52" applyFont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9" fontId="19" fillId="0" borderId="2" xfId="52" applyNumberFormat="1" applyFont="1" applyBorder="1" applyAlignment="1">
      <alignment horizontal="center" vertical="center"/>
    </xf>
    <xf numFmtId="9" fontId="19" fillId="0" borderId="50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19" fillId="0" borderId="21" xfId="52" applyNumberFormat="1" applyFont="1" applyBorder="1" applyAlignment="1">
      <alignment horizontal="center" vertical="center"/>
    </xf>
    <xf numFmtId="0" fontId="19" fillId="0" borderId="23" xfId="52" applyFont="1" applyBorder="1" applyAlignment="1">
      <alignment horizontal="left" vertical="center"/>
    </xf>
    <xf numFmtId="0" fontId="33" fillId="0" borderId="64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9" fontId="19" fillId="0" borderId="32" xfId="52" applyNumberFormat="1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60" xfId="52" applyNumberFormat="1" applyFont="1" applyBorder="1" applyAlignment="1">
      <alignment horizontal="left" vertical="center"/>
    </xf>
    <xf numFmtId="9" fontId="19" fillId="0" borderId="61" xfId="52" applyNumberFormat="1" applyFont="1" applyBorder="1" applyAlignment="1">
      <alignment horizontal="left" vertical="center"/>
    </xf>
    <xf numFmtId="0" fontId="31" fillId="0" borderId="65" xfId="52" applyFont="1" applyFill="1" applyBorder="1" applyAlignment="1">
      <alignment horizontal="left" vertical="center"/>
    </xf>
    <xf numFmtId="0" fontId="31" fillId="0" borderId="50" xfId="52" applyFont="1" applyFill="1" applyBorder="1" applyAlignment="1">
      <alignment horizontal="left" vertical="center"/>
    </xf>
    <xf numFmtId="0" fontId="31" fillId="0" borderId="58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19" fillId="0" borderId="75" xfId="52" applyFont="1" applyFill="1" applyBorder="1" applyAlignment="1">
      <alignment horizontal="left" vertical="center"/>
    </xf>
    <xf numFmtId="0" fontId="19" fillId="0" borderId="76" xfId="52" applyFont="1" applyFill="1" applyBorder="1" applyAlignment="1">
      <alignment horizontal="left" vertical="center"/>
    </xf>
    <xf numFmtId="0" fontId="33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3" fillId="0" borderId="55" xfId="52" applyFont="1" applyBorder="1" applyAlignment="1">
      <alignment vertical="center"/>
    </xf>
    <xf numFmtId="0" fontId="19" fillId="0" borderId="77" xfId="52" applyFont="1" applyBorder="1" applyAlignment="1">
      <alignment vertical="center"/>
    </xf>
    <xf numFmtId="0" fontId="33" fillId="0" borderId="77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3" fillId="0" borderId="31" xfId="52" applyFont="1" applyBorder="1" applyAlignment="1">
      <alignment horizontal="center" vertical="center"/>
    </xf>
    <xf numFmtId="0" fontId="19" fillId="0" borderId="78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32" fillId="0" borderId="79" xfId="52" applyFont="1" applyBorder="1" applyAlignment="1">
      <alignment horizontal="left" vertical="center"/>
    </xf>
    <xf numFmtId="0" fontId="33" fillId="0" borderId="68" xfId="52" applyFont="1" applyBorder="1" applyAlignment="1">
      <alignment horizontal="left" vertical="center"/>
    </xf>
    <xf numFmtId="0" fontId="19" fillId="0" borderId="69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38" xfId="52" applyFont="1" applyBorder="1" applyAlignment="1">
      <alignment horizontal="left" vertical="center" wrapText="1"/>
    </xf>
    <xf numFmtId="0" fontId="32" fillId="0" borderId="69" xfId="52" applyFont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2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2" fillId="0" borderId="22" xfId="52" applyFont="1" applyBorder="1" applyAlignment="1">
      <alignment horizontal="left" vertical="center"/>
    </xf>
    <xf numFmtId="0" fontId="33" fillId="0" borderId="68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8" xfId="52" applyNumberFormat="1" applyFont="1" applyBorder="1" applyAlignment="1">
      <alignment horizontal="left" vertical="center"/>
    </xf>
    <xf numFmtId="0" fontId="31" fillId="0" borderId="69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19" fillId="0" borderId="80" xfId="52" applyFont="1" applyFill="1" applyBorder="1" applyAlignment="1">
      <alignment horizontal="left" vertical="center"/>
    </xf>
    <xf numFmtId="0" fontId="33" fillId="0" borderId="81" xfId="52" applyFont="1" applyBorder="1" applyAlignment="1">
      <alignment horizontal="center" vertical="center"/>
    </xf>
    <xf numFmtId="0" fontId="19" fillId="0" borderId="77" xfId="52" applyFont="1" applyBorder="1" applyAlignment="1">
      <alignment horizontal="center" vertical="center"/>
    </xf>
    <xf numFmtId="0" fontId="19" fillId="0" borderId="79" xfId="52" applyFont="1" applyBorder="1" applyAlignment="1">
      <alignment horizontal="center" vertical="center"/>
    </xf>
    <xf numFmtId="0" fontId="19" fillId="0" borderId="79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9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9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609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7.xml"/><Relationship Id="rId8" Type="http://schemas.openxmlformats.org/officeDocument/2006/relationships/ctrlProp" Target="../ctrlProps/ctrlProp176.xml"/><Relationship Id="rId7" Type="http://schemas.openxmlformats.org/officeDocument/2006/relationships/ctrlProp" Target="../ctrlProps/ctrlProp175.xml"/><Relationship Id="rId6" Type="http://schemas.openxmlformats.org/officeDocument/2006/relationships/ctrlProp" Target="../ctrlProps/ctrlProp174.xml"/><Relationship Id="rId5" Type="http://schemas.openxmlformats.org/officeDocument/2006/relationships/ctrlProp" Target="../ctrlProps/ctrlProp173.xml"/><Relationship Id="rId41" Type="http://schemas.openxmlformats.org/officeDocument/2006/relationships/ctrlProp" Target="../ctrlProps/ctrlProp209.xml"/><Relationship Id="rId40" Type="http://schemas.openxmlformats.org/officeDocument/2006/relationships/ctrlProp" Target="../ctrlProps/ctrlProp208.xml"/><Relationship Id="rId4" Type="http://schemas.openxmlformats.org/officeDocument/2006/relationships/ctrlProp" Target="../ctrlProps/ctrlProp172.xml"/><Relationship Id="rId39" Type="http://schemas.openxmlformats.org/officeDocument/2006/relationships/ctrlProp" Target="../ctrlProps/ctrlProp207.xml"/><Relationship Id="rId38" Type="http://schemas.openxmlformats.org/officeDocument/2006/relationships/ctrlProp" Target="../ctrlProps/ctrlProp206.xml"/><Relationship Id="rId37" Type="http://schemas.openxmlformats.org/officeDocument/2006/relationships/ctrlProp" Target="../ctrlProps/ctrlProp205.xml"/><Relationship Id="rId36" Type="http://schemas.openxmlformats.org/officeDocument/2006/relationships/ctrlProp" Target="../ctrlProps/ctrlProp204.xml"/><Relationship Id="rId35" Type="http://schemas.openxmlformats.org/officeDocument/2006/relationships/ctrlProp" Target="../ctrlProps/ctrlProp203.xml"/><Relationship Id="rId34" Type="http://schemas.openxmlformats.org/officeDocument/2006/relationships/ctrlProp" Target="../ctrlProps/ctrlProp202.xml"/><Relationship Id="rId33" Type="http://schemas.openxmlformats.org/officeDocument/2006/relationships/ctrlProp" Target="../ctrlProps/ctrlProp201.xml"/><Relationship Id="rId32" Type="http://schemas.openxmlformats.org/officeDocument/2006/relationships/ctrlProp" Target="../ctrlProps/ctrlProp200.xml"/><Relationship Id="rId31" Type="http://schemas.openxmlformats.org/officeDocument/2006/relationships/ctrlProp" Target="../ctrlProps/ctrlProp199.xml"/><Relationship Id="rId30" Type="http://schemas.openxmlformats.org/officeDocument/2006/relationships/ctrlProp" Target="../ctrlProps/ctrlProp198.xml"/><Relationship Id="rId3" Type="http://schemas.openxmlformats.org/officeDocument/2006/relationships/ctrlProp" Target="../ctrlProps/ctrlProp171.xml"/><Relationship Id="rId29" Type="http://schemas.openxmlformats.org/officeDocument/2006/relationships/ctrlProp" Target="../ctrlProps/ctrlProp197.xml"/><Relationship Id="rId28" Type="http://schemas.openxmlformats.org/officeDocument/2006/relationships/ctrlProp" Target="../ctrlProps/ctrlProp196.xml"/><Relationship Id="rId27" Type="http://schemas.openxmlformats.org/officeDocument/2006/relationships/ctrlProp" Target="../ctrlProps/ctrlProp195.xml"/><Relationship Id="rId26" Type="http://schemas.openxmlformats.org/officeDocument/2006/relationships/ctrlProp" Target="../ctrlProps/ctrlProp194.xml"/><Relationship Id="rId25" Type="http://schemas.openxmlformats.org/officeDocument/2006/relationships/ctrlProp" Target="../ctrlProps/ctrlProp193.xml"/><Relationship Id="rId24" Type="http://schemas.openxmlformats.org/officeDocument/2006/relationships/ctrlProp" Target="../ctrlProps/ctrlProp192.xml"/><Relationship Id="rId23" Type="http://schemas.openxmlformats.org/officeDocument/2006/relationships/ctrlProp" Target="../ctrlProps/ctrlProp191.xml"/><Relationship Id="rId22" Type="http://schemas.openxmlformats.org/officeDocument/2006/relationships/ctrlProp" Target="../ctrlProps/ctrlProp190.xml"/><Relationship Id="rId21" Type="http://schemas.openxmlformats.org/officeDocument/2006/relationships/ctrlProp" Target="../ctrlProps/ctrlProp189.xml"/><Relationship Id="rId20" Type="http://schemas.openxmlformats.org/officeDocument/2006/relationships/ctrlProp" Target="../ctrlProps/ctrlProp18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87.xml"/><Relationship Id="rId18" Type="http://schemas.openxmlformats.org/officeDocument/2006/relationships/ctrlProp" Target="../ctrlProps/ctrlProp186.xml"/><Relationship Id="rId17" Type="http://schemas.openxmlformats.org/officeDocument/2006/relationships/ctrlProp" Target="../ctrlProps/ctrlProp185.xml"/><Relationship Id="rId16" Type="http://schemas.openxmlformats.org/officeDocument/2006/relationships/ctrlProp" Target="../ctrlProps/ctrlProp184.xml"/><Relationship Id="rId15" Type="http://schemas.openxmlformats.org/officeDocument/2006/relationships/ctrlProp" Target="../ctrlProps/ctrlProp183.xml"/><Relationship Id="rId14" Type="http://schemas.openxmlformats.org/officeDocument/2006/relationships/ctrlProp" Target="../ctrlProps/ctrlProp182.xml"/><Relationship Id="rId13" Type="http://schemas.openxmlformats.org/officeDocument/2006/relationships/ctrlProp" Target="../ctrlProps/ctrlProp181.xml"/><Relationship Id="rId12" Type="http://schemas.openxmlformats.org/officeDocument/2006/relationships/ctrlProp" Target="../ctrlProps/ctrlProp180.xml"/><Relationship Id="rId11" Type="http://schemas.openxmlformats.org/officeDocument/2006/relationships/ctrlProp" Target="../ctrlProps/ctrlProp179.xml"/><Relationship Id="rId10" Type="http://schemas.openxmlformats.org/officeDocument/2006/relationships/ctrlProp" Target="../ctrlProps/ctrlProp17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48" sqref="A48:K48"/>
    </sheetView>
  </sheetViews>
  <sheetFormatPr defaultColWidth="10.375" defaultRowHeight="16.5" customHeight="1"/>
  <cols>
    <col min="1" max="1" width="11.125" style="280" customWidth="1"/>
    <col min="2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81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ht="14.25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ht="14.25" spans="1:11">
      <c r="A4" s="291" t="s">
        <v>61</v>
      </c>
      <c r="B4" s="146" t="s">
        <v>62</v>
      </c>
      <c r="C4" s="147"/>
      <c r="D4" s="291" t="s">
        <v>63</v>
      </c>
      <c r="E4" s="292"/>
      <c r="F4" s="293">
        <v>45468</v>
      </c>
      <c r="G4" s="294"/>
      <c r="H4" s="291" t="s">
        <v>64</v>
      </c>
      <c r="I4" s="292"/>
      <c r="J4" s="146" t="s">
        <v>65</v>
      </c>
      <c r="K4" s="147" t="s">
        <v>66</v>
      </c>
    </row>
    <row r="5" ht="14.25" spans="1:11">
      <c r="A5" s="295" t="s">
        <v>67</v>
      </c>
      <c r="B5" s="146" t="s">
        <v>68</v>
      </c>
      <c r="C5" s="147"/>
      <c r="D5" s="291" t="s">
        <v>69</v>
      </c>
      <c r="E5" s="292"/>
      <c r="F5" s="293">
        <v>45448</v>
      </c>
      <c r="G5" s="294"/>
      <c r="H5" s="291" t="s">
        <v>70</v>
      </c>
      <c r="I5" s="292"/>
      <c r="J5" s="146" t="s">
        <v>65</v>
      </c>
      <c r="K5" s="147" t="s">
        <v>66</v>
      </c>
    </row>
    <row r="6" ht="14.25" spans="1:11">
      <c r="A6" s="291" t="s">
        <v>71</v>
      </c>
      <c r="B6" s="296" t="s">
        <v>72</v>
      </c>
      <c r="C6" s="297">
        <v>6</v>
      </c>
      <c r="D6" s="295" t="s">
        <v>73</v>
      </c>
      <c r="E6" s="298"/>
      <c r="F6" s="293">
        <v>45463</v>
      </c>
      <c r="G6" s="294"/>
      <c r="H6" s="291" t="s">
        <v>74</v>
      </c>
      <c r="I6" s="292"/>
      <c r="J6" s="146" t="s">
        <v>65</v>
      </c>
      <c r="K6" s="147" t="s">
        <v>66</v>
      </c>
    </row>
    <row r="7" ht="14.25" spans="1:11">
      <c r="A7" s="291" t="s">
        <v>75</v>
      </c>
      <c r="B7" s="299">
        <v>3552</v>
      </c>
      <c r="C7" s="300"/>
      <c r="D7" s="295" t="s">
        <v>76</v>
      </c>
      <c r="E7" s="301"/>
      <c r="F7" s="293">
        <v>45465</v>
      </c>
      <c r="G7" s="294"/>
      <c r="H7" s="291" t="s">
        <v>77</v>
      </c>
      <c r="I7" s="292"/>
      <c r="J7" s="146" t="s">
        <v>65</v>
      </c>
      <c r="K7" s="147" t="s">
        <v>66</v>
      </c>
    </row>
    <row r="8" ht="15" spans="1:11">
      <c r="A8" s="302" t="s">
        <v>78</v>
      </c>
      <c r="B8" s="303" t="s">
        <v>79</v>
      </c>
      <c r="C8" s="304"/>
      <c r="D8" s="305" t="s">
        <v>80</v>
      </c>
      <c r="E8" s="306"/>
      <c r="F8" s="307">
        <v>45466</v>
      </c>
      <c r="G8" s="308"/>
      <c r="H8" s="305" t="s">
        <v>81</v>
      </c>
      <c r="I8" s="306"/>
      <c r="J8" s="325" t="s">
        <v>65</v>
      </c>
      <c r="K8" s="357" t="s">
        <v>66</v>
      </c>
    </row>
    <row r="9" ht="15" spans="1:11">
      <c r="A9" s="398" t="s">
        <v>82</v>
      </c>
      <c r="B9" s="399"/>
      <c r="C9" s="399"/>
      <c r="D9" s="400"/>
      <c r="E9" s="400"/>
      <c r="F9" s="400"/>
      <c r="G9" s="400"/>
      <c r="H9" s="400"/>
      <c r="I9" s="400"/>
      <c r="J9" s="400"/>
      <c r="K9" s="449"/>
    </row>
    <row r="10" ht="15" spans="1:11">
      <c r="A10" s="401" t="s">
        <v>83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50"/>
    </row>
    <row r="11" ht="14.25" spans="1:11">
      <c r="A11" s="403" t="s">
        <v>84</v>
      </c>
      <c r="B11" s="404" t="s">
        <v>85</v>
      </c>
      <c r="C11" s="405" t="s">
        <v>86</v>
      </c>
      <c r="D11" s="406"/>
      <c r="E11" s="407" t="s">
        <v>87</v>
      </c>
      <c r="F11" s="404" t="s">
        <v>85</v>
      </c>
      <c r="G11" s="405" t="s">
        <v>86</v>
      </c>
      <c r="H11" s="405" t="s">
        <v>88</v>
      </c>
      <c r="I11" s="407" t="s">
        <v>89</v>
      </c>
      <c r="J11" s="404" t="s">
        <v>85</v>
      </c>
      <c r="K11" s="451" t="s">
        <v>86</v>
      </c>
    </row>
    <row r="12" ht="14.25" spans="1:11">
      <c r="A12" s="295" t="s">
        <v>90</v>
      </c>
      <c r="B12" s="315" t="s">
        <v>85</v>
      </c>
      <c r="C12" s="146" t="s">
        <v>86</v>
      </c>
      <c r="D12" s="301"/>
      <c r="E12" s="298" t="s">
        <v>91</v>
      </c>
      <c r="F12" s="315" t="s">
        <v>85</v>
      </c>
      <c r="G12" s="146" t="s">
        <v>86</v>
      </c>
      <c r="H12" s="146" t="s">
        <v>88</v>
      </c>
      <c r="I12" s="298" t="s">
        <v>92</v>
      </c>
      <c r="J12" s="315" t="s">
        <v>85</v>
      </c>
      <c r="K12" s="147" t="s">
        <v>86</v>
      </c>
    </row>
    <row r="13" ht="14.25" spans="1:11">
      <c r="A13" s="295" t="s">
        <v>93</v>
      </c>
      <c r="B13" s="315" t="s">
        <v>85</v>
      </c>
      <c r="C13" s="146" t="s">
        <v>86</v>
      </c>
      <c r="D13" s="301"/>
      <c r="E13" s="298" t="s">
        <v>94</v>
      </c>
      <c r="F13" s="146" t="s">
        <v>95</v>
      </c>
      <c r="G13" s="146" t="s">
        <v>96</v>
      </c>
      <c r="H13" s="146" t="s">
        <v>88</v>
      </c>
      <c r="I13" s="298" t="s">
        <v>97</v>
      </c>
      <c r="J13" s="315" t="s">
        <v>85</v>
      </c>
      <c r="K13" s="147" t="s">
        <v>86</v>
      </c>
    </row>
    <row r="14" ht="15" spans="1:11">
      <c r="A14" s="305" t="s">
        <v>98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59"/>
    </row>
    <row r="15" ht="15" spans="1:11">
      <c r="A15" s="401" t="s">
        <v>99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50"/>
    </row>
    <row r="16" ht="14.25" spans="1:11">
      <c r="A16" s="408" t="s">
        <v>100</v>
      </c>
      <c r="B16" s="405" t="s">
        <v>95</v>
      </c>
      <c r="C16" s="405" t="s">
        <v>96</v>
      </c>
      <c r="D16" s="409"/>
      <c r="E16" s="410" t="s">
        <v>101</v>
      </c>
      <c r="F16" s="405" t="s">
        <v>95</v>
      </c>
      <c r="G16" s="405" t="s">
        <v>96</v>
      </c>
      <c r="H16" s="411"/>
      <c r="I16" s="410" t="s">
        <v>102</v>
      </c>
      <c r="J16" s="405" t="s">
        <v>95</v>
      </c>
      <c r="K16" s="451" t="s">
        <v>96</v>
      </c>
    </row>
    <row r="17" customHeight="1" spans="1:22">
      <c r="A17" s="332" t="s">
        <v>103</v>
      </c>
      <c r="B17" s="146" t="s">
        <v>95</v>
      </c>
      <c r="C17" s="146" t="s">
        <v>96</v>
      </c>
      <c r="D17" s="412"/>
      <c r="E17" s="333" t="s">
        <v>104</v>
      </c>
      <c r="F17" s="146" t="s">
        <v>95</v>
      </c>
      <c r="G17" s="146" t="s">
        <v>96</v>
      </c>
      <c r="H17" s="413"/>
      <c r="I17" s="333" t="s">
        <v>105</v>
      </c>
      <c r="J17" s="146" t="s">
        <v>95</v>
      </c>
      <c r="K17" s="147" t="s">
        <v>96</v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ht="18" customHeight="1" spans="1:11">
      <c r="A18" s="414" t="s">
        <v>106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53"/>
    </row>
    <row r="19" s="396" customFormat="1" ht="18" customHeight="1" spans="1:11">
      <c r="A19" s="401" t="s">
        <v>107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50"/>
    </row>
    <row r="20" customHeight="1" spans="1:11">
      <c r="A20" s="416" t="s">
        <v>108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54"/>
    </row>
    <row r="21" ht="21.75" customHeight="1" spans="1:11">
      <c r="A21" s="418" t="s">
        <v>109</v>
      </c>
      <c r="B21" s="419" t="s">
        <v>110</v>
      </c>
      <c r="C21" s="420" t="s">
        <v>111</v>
      </c>
      <c r="D21" s="420" t="s">
        <v>112</v>
      </c>
      <c r="E21" s="420" t="s">
        <v>113</v>
      </c>
      <c r="F21" s="420" t="s">
        <v>114</v>
      </c>
      <c r="G21" s="420" t="s">
        <v>115</v>
      </c>
      <c r="H21" s="421" t="s">
        <v>116</v>
      </c>
      <c r="I21" s="455"/>
      <c r="J21" s="456"/>
      <c r="K21" s="364" t="s">
        <v>117</v>
      </c>
    </row>
    <row r="22" ht="23" customHeight="1" spans="1:11">
      <c r="A22" s="12" t="s">
        <v>118</v>
      </c>
      <c r="B22" s="422"/>
      <c r="C22" s="422" t="s">
        <v>95</v>
      </c>
      <c r="D22" s="422" t="s">
        <v>95</v>
      </c>
      <c r="E22" s="422" t="s">
        <v>95</v>
      </c>
      <c r="F22" s="422" t="s">
        <v>95</v>
      </c>
      <c r="G22" s="422" t="s">
        <v>95</v>
      </c>
      <c r="H22" s="422" t="s">
        <v>95</v>
      </c>
      <c r="I22" s="422"/>
      <c r="J22" s="422"/>
      <c r="K22" s="457" t="s">
        <v>95</v>
      </c>
    </row>
    <row r="23" ht="23" customHeight="1" spans="1:11">
      <c r="A23" s="12" t="s">
        <v>119</v>
      </c>
      <c r="B23" s="422"/>
      <c r="C23" s="422" t="s">
        <v>95</v>
      </c>
      <c r="D23" s="422" t="s">
        <v>95</v>
      </c>
      <c r="E23" s="422" t="s">
        <v>95</v>
      </c>
      <c r="F23" s="422" t="s">
        <v>95</v>
      </c>
      <c r="G23" s="422" t="s">
        <v>95</v>
      </c>
      <c r="H23" s="422" t="s">
        <v>95</v>
      </c>
      <c r="I23" s="422"/>
      <c r="J23" s="422"/>
      <c r="K23" s="457" t="s">
        <v>95</v>
      </c>
    </row>
    <row r="24" ht="23" customHeight="1" spans="1:11">
      <c r="A24" s="12" t="s">
        <v>120</v>
      </c>
      <c r="B24" s="423"/>
      <c r="C24" s="422" t="s">
        <v>95</v>
      </c>
      <c r="D24" s="422" t="s">
        <v>95</v>
      </c>
      <c r="E24" s="422" t="s">
        <v>95</v>
      </c>
      <c r="F24" s="422" t="s">
        <v>95</v>
      </c>
      <c r="G24" s="422" t="s">
        <v>95</v>
      </c>
      <c r="H24" s="422" t="s">
        <v>95</v>
      </c>
      <c r="I24" s="422"/>
      <c r="J24" s="422"/>
      <c r="K24" s="457" t="s">
        <v>95</v>
      </c>
    </row>
    <row r="25" ht="23" customHeight="1" spans="1:11">
      <c r="A25" s="424"/>
      <c r="B25" s="425"/>
      <c r="C25" s="422"/>
      <c r="D25" s="422"/>
      <c r="E25" s="422"/>
      <c r="F25" s="422"/>
      <c r="G25" s="422"/>
      <c r="H25" s="422"/>
      <c r="I25" s="425"/>
      <c r="J25" s="425"/>
      <c r="K25" s="458"/>
    </row>
    <row r="26" ht="23" customHeight="1" spans="1:11">
      <c r="A26" s="426"/>
      <c r="B26" s="425"/>
      <c r="C26" s="425"/>
      <c r="D26" s="425"/>
      <c r="E26" s="425"/>
      <c r="F26" s="425"/>
      <c r="G26" s="425"/>
      <c r="H26" s="425"/>
      <c r="I26" s="425"/>
      <c r="J26" s="425"/>
      <c r="K26" s="458"/>
    </row>
    <row r="27" ht="23" customHeight="1" spans="1:11">
      <c r="A27" s="426"/>
      <c r="B27" s="425"/>
      <c r="C27" s="425"/>
      <c r="D27" s="425"/>
      <c r="E27" s="425"/>
      <c r="F27" s="425"/>
      <c r="G27" s="425"/>
      <c r="H27" s="425"/>
      <c r="I27" s="425"/>
      <c r="J27" s="425"/>
      <c r="K27" s="458"/>
    </row>
    <row r="28" ht="18" customHeight="1" spans="1:11">
      <c r="A28" s="427" t="s">
        <v>121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59"/>
    </row>
    <row r="29" ht="18.75" customHeight="1" spans="1:1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60"/>
    </row>
    <row r="30" ht="18.75" customHeight="1" spans="1:11">
      <c r="A30" s="431"/>
      <c r="B30" s="432"/>
      <c r="C30" s="432"/>
      <c r="D30" s="432"/>
      <c r="E30" s="432"/>
      <c r="F30" s="432"/>
      <c r="G30" s="432"/>
      <c r="H30" s="432"/>
      <c r="I30" s="432"/>
      <c r="J30" s="432"/>
      <c r="K30" s="461"/>
    </row>
    <row r="31" ht="18" customHeight="1" spans="1:11">
      <c r="A31" s="427" t="s">
        <v>122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59"/>
    </row>
    <row r="32" ht="14.25" spans="1:11">
      <c r="A32" s="433" t="s">
        <v>123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62"/>
    </row>
    <row r="33" ht="15" spans="1:11">
      <c r="A33" s="154" t="s">
        <v>124</v>
      </c>
      <c r="B33" s="155"/>
      <c r="C33" s="146" t="s">
        <v>65</v>
      </c>
      <c r="D33" s="146" t="s">
        <v>66</v>
      </c>
      <c r="E33" s="435" t="s">
        <v>125</v>
      </c>
      <c r="F33" s="436"/>
      <c r="G33" s="436"/>
      <c r="H33" s="436"/>
      <c r="I33" s="436"/>
      <c r="J33" s="436"/>
      <c r="K33" s="463"/>
    </row>
    <row r="34" ht="15" spans="1:11">
      <c r="A34" s="437" t="s">
        <v>126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</row>
    <row r="35" ht="21" customHeight="1" spans="1:11">
      <c r="A35" s="438" t="s">
        <v>127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64"/>
    </row>
    <row r="36" ht="21" customHeight="1" spans="1:11">
      <c r="A36" s="340" t="s">
        <v>128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 t="s">
        <v>129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15" spans="1:11">
      <c r="A42" s="335" t="s">
        <v>130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68"/>
    </row>
    <row r="43" ht="15" spans="1:11">
      <c r="A43" s="401" t="s">
        <v>131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50"/>
    </row>
    <row r="44" ht="14.25" spans="1:11">
      <c r="A44" s="408" t="s">
        <v>132</v>
      </c>
      <c r="B44" s="405" t="s">
        <v>95</v>
      </c>
      <c r="C44" s="405" t="s">
        <v>96</v>
      </c>
      <c r="D44" s="405" t="s">
        <v>88</v>
      </c>
      <c r="E44" s="410" t="s">
        <v>133</v>
      </c>
      <c r="F44" s="405" t="s">
        <v>95</v>
      </c>
      <c r="G44" s="405" t="s">
        <v>96</v>
      </c>
      <c r="H44" s="405" t="s">
        <v>88</v>
      </c>
      <c r="I44" s="410" t="s">
        <v>134</v>
      </c>
      <c r="J44" s="405" t="s">
        <v>95</v>
      </c>
      <c r="K44" s="451" t="s">
        <v>96</v>
      </c>
    </row>
    <row r="45" ht="14.25" spans="1:11">
      <c r="A45" s="332" t="s">
        <v>87</v>
      </c>
      <c r="B45" s="146" t="s">
        <v>95</v>
      </c>
      <c r="C45" s="146" t="s">
        <v>96</v>
      </c>
      <c r="D45" s="146" t="s">
        <v>88</v>
      </c>
      <c r="E45" s="333" t="s">
        <v>94</v>
      </c>
      <c r="F45" s="146" t="s">
        <v>95</v>
      </c>
      <c r="G45" s="146" t="s">
        <v>96</v>
      </c>
      <c r="H45" s="146" t="s">
        <v>88</v>
      </c>
      <c r="I45" s="333" t="s">
        <v>105</v>
      </c>
      <c r="J45" s="146" t="s">
        <v>95</v>
      </c>
      <c r="K45" s="147" t="s">
        <v>96</v>
      </c>
    </row>
    <row r="46" ht="15" spans="1:11">
      <c r="A46" s="305" t="s">
        <v>98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59"/>
    </row>
    <row r="47" ht="15" spans="1:11">
      <c r="A47" s="437" t="s">
        <v>135</v>
      </c>
      <c r="B47" s="437"/>
      <c r="C47" s="437"/>
      <c r="D47" s="437"/>
      <c r="E47" s="437"/>
      <c r="F47" s="437"/>
      <c r="G47" s="437"/>
      <c r="H47" s="437"/>
      <c r="I47" s="437"/>
      <c r="J47" s="437"/>
      <c r="K47" s="437"/>
    </row>
    <row r="48" ht="15" spans="1:11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64"/>
    </row>
    <row r="49" ht="15" spans="1:11">
      <c r="A49" s="440" t="s">
        <v>136</v>
      </c>
      <c r="B49" s="441" t="s">
        <v>137</v>
      </c>
      <c r="C49" s="441"/>
      <c r="D49" s="442" t="s">
        <v>138</v>
      </c>
      <c r="E49" s="443" t="s">
        <v>139</v>
      </c>
      <c r="F49" s="444" t="s">
        <v>140</v>
      </c>
      <c r="G49" s="445">
        <v>45460</v>
      </c>
      <c r="H49" s="446" t="s">
        <v>141</v>
      </c>
      <c r="I49" s="465"/>
      <c r="J49" s="466" t="s">
        <v>142</v>
      </c>
      <c r="K49" s="467"/>
    </row>
    <row r="50" ht="15" spans="1:11">
      <c r="A50" s="437" t="s">
        <v>143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</row>
    <row r="51" ht="24" customHeight="1" spans="1:11">
      <c r="A51" s="447" t="s">
        <v>144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68"/>
    </row>
    <row r="52" ht="15" spans="1:11">
      <c r="A52" s="440" t="s">
        <v>136</v>
      </c>
      <c r="B52" s="441" t="s">
        <v>137</v>
      </c>
      <c r="C52" s="441"/>
      <c r="D52" s="442" t="s">
        <v>138</v>
      </c>
      <c r="E52" s="443" t="s">
        <v>139</v>
      </c>
      <c r="F52" s="444" t="s">
        <v>145</v>
      </c>
      <c r="G52" s="445">
        <v>45460</v>
      </c>
      <c r="H52" s="446" t="s">
        <v>141</v>
      </c>
      <c r="I52" s="465"/>
      <c r="J52" s="466" t="s">
        <v>142</v>
      </c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9"/>
  <sheetViews>
    <sheetView workbookViewId="0">
      <selection activeCell="H29" sqref="H29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76" customWidth="1"/>
    <col min="17" max="254" width="9" style="88"/>
    <col min="255" max="16384" width="9" style="91"/>
  </cols>
  <sheetData>
    <row r="1" s="88" customFormat="1" ht="29" customHeight="1" spans="1:257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0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99"/>
      <c r="I2" s="100"/>
      <c r="J2" s="122" t="s">
        <v>57</v>
      </c>
      <c r="K2" s="123" t="s">
        <v>56</v>
      </c>
      <c r="L2" s="123"/>
      <c r="M2" s="123"/>
      <c r="N2" s="123"/>
      <c r="O2" s="123"/>
      <c r="P2" s="38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1" t="s">
        <v>147</v>
      </c>
      <c r="B3" s="102" t="s">
        <v>148</v>
      </c>
      <c r="C3" s="103"/>
      <c r="D3" s="102"/>
      <c r="E3" s="102"/>
      <c r="F3" s="102"/>
      <c r="G3" s="102"/>
      <c r="H3" s="102"/>
      <c r="I3" s="104"/>
      <c r="J3" s="125"/>
      <c r="K3" s="125"/>
      <c r="L3" s="125"/>
      <c r="M3" s="125"/>
      <c r="N3" s="125"/>
      <c r="O3" s="125"/>
      <c r="P3" s="382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1"/>
      <c r="B4" s="243" t="s">
        <v>111</v>
      </c>
      <c r="C4" s="127" t="s">
        <v>112</v>
      </c>
      <c r="D4" s="127" t="s">
        <v>113</v>
      </c>
      <c r="E4" s="127" t="s">
        <v>114</v>
      </c>
      <c r="F4" s="127" t="s">
        <v>115</v>
      </c>
      <c r="G4" s="127" t="s">
        <v>116</v>
      </c>
      <c r="H4" s="218"/>
      <c r="I4" s="104"/>
      <c r="J4" s="383"/>
      <c r="K4" s="384" t="s">
        <v>119</v>
      </c>
      <c r="L4" s="384" t="s">
        <v>149</v>
      </c>
      <c r="M4" s="384" t="s">
        <v>150</v>
      </c>
      <c r="N4" s="385"/>
      <c r="O4" s="385"/>
      <c r="P4" s="386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1"/>
      <c r="B5" s="243" t="s">
        <v>151</v>
      </c>
      <c r="C5" s="127" t="s">
        <v>152</v>
      </c>
      <c r="D5" s="127" t="s">
        <v>153</v>
      </c>
      <c r="E5" s="127" t="s">
        <v>154</v>
      </c>
      <c r="F5" s="127" t="s">
        <v>155</v>
      </c>
      <c r="G5" s="127" t="s">
        <v>156</v>
      </c>
      <c r="H5" s="218"/>
      <c r="I5" s="104"/>
      <c r="J5" s="130"/>
      <c r="K5" s="387"/>
      <c r="L5" s="388" t="s">
        <v>113</v>
      </c>
      <c r="M5" s="388" t="s">
        <v>113</v>
      </c>
      <c r="N5" s="389"/>
      <c r="O5" s="387"/>
      <c r="P5" s="390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107" t="s">
        <v>157</v>
      </c>
      <c r="B6" s="108">
        <f t="shared" ref="B6:B8" si="0">C6-1</f>
        <v>66</v>
      </c>
      <c r="C6" s="108">
        <f t="shared" ref="C6:C8" si="1">D6-2</f>
        <v>67</v>
      </c>
      <c r="D6" s="109">
        <v>69</v>
      </c>
      <c r="E6" s="108">
        <f t="shared" ref="E6:E8" si="2">D6+2</f>
        <v>71</v>
      </c>
      <c r="F6" s="108">
        <f t="shared" ref="F6:F8" si="3">E6+2</f>
        <v>73</v>
      </c>
      <c r="G6" s="108">
        <f t="shared" ref="G6:G8" si="4">F6+1</f>
        <v>74</v>
      </c>
      <c r="H6" s="108"/>
      <c r="I6" s="104"/>
      <c r="J6" s="130"/>
      <c r="K6" s="130"/>
      <c r="L6" s="130" t="s">
        <v>158</v>
      </c>
      <c r="M6" s="130" t="s">
        <v>159</v>
      </c>
      <c r="N6" s="130"/>
      <c r="O6" s="130"/>
      <c r="P6" s="13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110" t="s">
        <v>160</v>
      </c>
      <c r="B7" s="108">
        <f t="shared" si="0"/>
        <v>64</v>
      </c>
      <c r="C7" s="108">
        <f t="shared" si="1"/>
        <v>65</v>
      </c>
      <c r="D7" s="109">
        <v>67</v>
      </c>
      <c r="E7" s="108">
        <f t="shared" si="2"/>
        <v>69</v>
      </c>
      <c r="F7" s="108">
        <f t="shared" si="3"/>
        <v>71</v>
      </c>
      <c r="G7" s="108">
        <f t="shared" si="4"/>
        <v>72</v>
      </c>
      <c r="H7" s="108"/>
      <c r="I7" s="104"/>
      <c r="J7" s="130"/>
      <c r="K7" s="130"/>
      <c r="L7" s="130" t="s">
        <v>161</v>
      </c>
      <c r="M7" s="130" t="s">
        <v>161</v>
      </c>
      <c r="N7" s="130"/>
      <c r="O7" s="130"/>
      <c r="P7" s="13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110" t="s">
        <v>162</v>
      </c>
      <c r="B8" s="108">
        <f t="shared" si="0"/>
        <v>64</v>
      </c>
      <c r="C8" s="108">
        <f t="shared" si="1"/>
        <v>65</v>
      </c>
      <c r="D8" s="109">
        <v>67</v>
      </c>
      <c r="E8" s="108">
        <f t="shared" si="2"/>
        <v>69</v>
      </c>
      <c r="F8" s="108">
        <f t="shared" si="3"/>
        <v>71</v>
      </c>
      <c r="G8" s="108">
        <f t="shared" si="4"/>
        <v>72</v>
      </c>
      <c r="H8" s="108"/>
      <c r="I8" s="104"/>
      <c r="J8" s="130"/>
      <c r="K8" s="130"/>
      <c r="L8" s="130" t="s">
        <v>161</v>
      </c>
      <c r="M8" s="130" t="s">
        <v>161</v>
      </c>
      <c r="N8" s="130"/>
      <c r="O8" s="130"/>
      <c r="P8" s="13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110" t="s">
        <v>163</v>
      </c>
      <c r="B9" s="108">
        <f t="shared" ref="B9:B11" si="5">C9-4</f>
        <v>106</v>
      </c>
      <c r="C9" s="108">
        <f t="shared" ref="C9:C11" si="6">D9-4</f>
        <v>110</v>
      </c>
      <c r="D9" s="111" t="s">
        <v>164</v>
      </c>
      <c r="E9" s="108">
        <f t="shared" ref="E9:E11" si="7">D9+4</f>
        <v>118</v>
      </c>
      <c r="F9" s="108">
        <f>E9+4</f>
        <v>122</v>
      </c>
      <c r="G9" s="108">
        <f t="shared" ref="G9:G11" si="8">F9+6</f>
        <v>128</v>
      </c>
      <c r="H9" s="108"/>
      <c r="I9" s="104"/>
      <c r="J9" s="130"/>
      <c r="K9" s="130"/>
      <c r="L9" s="130" t="s">
        <v>158</v>
      </c>
      <c r="M9" s="130" t="s">
        <v>158</v>
      </c>
      <c r="N9" s="130"/>
      <c r="O9" s="130"/>
      <c r="P9" s="13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110" t="s">
        <v>165</v>
      </c>
      <c r="B10" s="108">
        <f t="shared" si="5"/>
        <v>96</v>
      </c>
      <c r="C10" s="108">
        <f t="shared" si="6"/>
        <v>100</v>
      </c>
      <c r="D10" s="111" t="s">
        <v>166</v>
      </c>
      <c r="E10" s="108">
        <f t="shared" si="7"/>
        <v>108</v>
      </c>
      <c r="F10" s="108">
        <f>E10+5</f>
        <v>113</v>
      </c>
      <c r="G10" s="108">
        <f t="shared" si="8"/>
        <v>119</v>
      </c>
      <c r="H10" s="108"/>
      <c r="I10" s="104"/>
      <c r="J10" s="130"/>
      <c r="K10" s="130"/>
      <c r="L10" s="130" t="s">
        <v>161</v>
      </c>
      <c r="M10" s="130" t="s">
        <v>161</v>
      </c>
      <c r="N10" s="130"/>
      <c r="O10" s="130"/>
      <c r="P10" s="13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110" t="s">
        <v>167</v>
      </c>
      <c r="B11" s="112">
        <f t="shared" si="5"/>
        <v>90</v>
      </c>
      <c r="C11" s="112">
        <f t="shared" si="6"/>
        <v>94</v>
      </c>
      <c r="D11" s="113" t="s">
        <v>168</v>
      </c>
      <c r="E11" s="112">
        <f t="shared" si="7"/>
        <v>102</v>
      </c>
      <c r="F11" s="112">
        <f>E11+5</f>
        <v>107</v>
      </c>
      <c r="G11" s="112">
        <f t="shared" si="8"/>
        <v>113</v>
      </c>
      <c r="H11" s="112"/>
      <c r="I11" s="104"/>
      <c r="J11" s="130"/>
      <c r="K11" s="130"/>
      <c r="L11" s="130" t="s">
        <v>161</v>
      </c>
      <c r="M11" s="130" t="s">
        <v>161</v>
      </c>
      <c r="N11" s="130"/>
      <c r="O11" s="130"/>
      <c r="P11" s="13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110" t="s">
        <v>169</v>
      </c>
      <c r="B12" s="112">
        <f>C12-1</f>
        <v>46</v>
      </c>
      <c r="C12" s="112">
        <f>D12-1</f>
        <v>47</v>
      </c>
      <c r="D12" s="113">
        <v>48</v>
      </c>
      <c r="E12" s="112">
        <f>D12+1</f>
        <v>49</v>
      </c>
      <c r="F12" s="112">
        <f>E12+1</f>
        <v>50</v>
      </c>
      <c r="G12" s="112">
        <f>F12+1.5</f>
        <v>51.5</v>
      </c>
      <c r="H12" s="112"/>
      <c r="I12" s="104"/>
      <c r="J12" s="130"/>
      <c r="K12" s="130"/>
      <c r="L12" s="130" t="s">
        <v>158</v>
      </c>
      <c r="M12" s="130" t="s">
        <v>158</v>
      </c>
      <c r="N12" s="130"/>
      <c r="O12" s="130"/>
      <c r="P12" s="13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110" t="s">
        <v>170</v>
      </c>
      <c r="B13" s="108">
        <f>C13-1</f>
        <v>48</v>
      </c>
      <c r="C13" s="108">
        <f>D13-1</f>
        <v>49</v>
      </c>
      <c r="D13" s="109">
        <v>50</v>
      </c>
      <c r="E13" s="108">
        <f>D13+1</f>
        <v>51</v>
      </c>
      <c r="F13" s="108">
        <f>E13+1</f>
        <v>52</v>
      </c>
      <c r="G13" s="108">
        <f>F13+1.5</f>
        <v>53.5</v>
      </c>
      <c r="H13" s="108"/>
      <c r="I13" s="104"/>
      <c r="J13" s="130"/>
      <c r="K13" s="130"/>
      <c r="L13" s="130" t="s">
        <v>161</v>
      </c>
      <c r="M13" s="130" t="s">
        <v>161</v>
      </c>
      <c r="N13" s="130"/>
      <c r="O13" s="130"/>
      <c r="P13" s="13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110" t="s">
        <v>171</v>
      </c>
      <c r="B14" s="108">
        <f>C14-1.2</f>
        <v>45.6</v>
      </c>
      <c r="C14" s="108">
        <f>D14-1.2</f>
        <v>46.8</v>
      </c>
      <c r="D14" s="113">
        <v>48</v>
      </c>
      <c r="E14" s="108">
        <f>D14+1.2</f>
        <v>49.2</v>
      </c>
      <c r="F14" s="108">
        <f>E14+1.2</f>
        <v>50.4</v>
      </c>
      <c r="G14" s="108">
        <f>F14+1.4</f>
        <v>51.8</v>
      </c>
      <c r="H14" s="108"/>
      <c r="I14" s="104"/>
      <c r="J14" s="130"/>
      <c r="K14" s="130"/>
      <c r="L14" s="130" t="s">
        <v>161</v>
      </c>
      <c r="M14" s="130" t="s">
        <v>161</v>
      </c>
      <c r="N14" s="130"/>
      <c r="O14" s="130"/>
      <c r="P14" s="13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110" t="s">
        <v>172</v>
      </c>
      <c r="B15" s="108">
        <f>C15-0.6</f>
        <v>64.2</v>
      </c>
      <c r="C15" s="108">
        <f>D15-1.2</f>
        <v>64.8</v>
      </c>
      <c r="D15" s="113">
        <v>66</v>
      </c>
      <c r="E15" s="108">
        <f>D15+1.2</f>
        <v>67.2</v>
      </c>
      <c r="F15" s="108">
        <f>E15+1.2</f>
        <v>68.4</v>
      </c>
      <c r="G15" s="108">
        <f>F15+0.6</f>
        <v>69</v>
      </c>
      <c r="H15" s="108"/>
      <c r="I15" s="104"/>
      <c r="J15" s="130"/>
      <c r="K15" s="130"/>
      <c r="L15" s="130" t="s">
        <v>173</v>
      </c>
      <c r="M15" s="130" t="s">
        <v>158</v>
      </c>
      <c r="N15" s="130"/>
      <c r="O15" s="130"/>
      <c r="P15" s="13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110" t="s">
        <v>174</v>
      </c>
      <c r="B16" s="108">
        <f>C16-1.2</f>
        <v>-3</v>
      </c>
      <c r="C16" s="108">
        <f>D16-1.8</f>
        <v>-1.8</v>
      </c>
      <c r="D16" s="109">
        <v>0</v>
      </c>
      <c r="E16" s="108">
        <f>D16+1.8</f>
        <v>1.8</v>
      </c>
      <c r="F16" s="108">
        <f>E16+1.8</f>
        <v>3.6</v>
      </c>
      <c r="G16" s="108">
        <f>F16+1.3</f>
        <v>4.9</v>
      </c>
      <c r="H16" s="108"/>
      <c r="I16" s="104"/>
      <c r="J16" s="130"/>
      <c r="K16" s="130"/>
      <c r="L16" s="130" t="s">
        <v>161</v>
      </c>
      <c r="M16" s="130" t="s">
        <v>161</v>
      </c>
      <c r="N16" s="130"/>
      <c r="O16" s="130"/>
      <c r="P16" s="13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110" t="s">
        <v>175</v>
      </c>
      <c r="B17" s="108">
        <f>C17-0.8</f>
        <v>18.9</v>
      </c>
      <c r="C17" s="108">
        <f>D17-0.8</f>
        <v>19.7</v>
      </c>
      <c r="D17" s="109">
        <v>20.5</v>
      </c>
      <c r="E17" s="108">
        <f>D17+0.8</f>
        <v>21.3</v>
      </c>
      <c r="F17" s="108">
        <f>E17+0.8</f>
        <v>22.1</v>
      </c>
      <c r="G17" s="108">
        <f>F17+1.3</f>
        <v>23.4</v>
      </c>
      <c r="H17" s="108"/>
      <c r="I17" s="104"/>
      <c r="J17" s="130"/>
      <c r="K17" s="130"/>
      <c r="L17" s="130" t="s">
        <v>161</v>
      </c>
      <c r="M17" s="130" t="s">
        <v>161</v>
      </c>
      <c r="N17" s="130"/>
      <c r="O17" s="130"/>
      <c r="P17" s="13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110" t="s">
        <v>176</v>
      </c>
      <c r="B18" s="108">
        <f>C18-0.7</f>
        <v>15.6</v>
      </c>
      <c r="C18" s="108">
        <f>D18-0.7</f>
        <v>16.3</v>
      </c>
      <c r="D18" s="114">
        <v>17</v>
      </c>
      <c r="E18" s="108">
        <f>D18+0.7</f>
        <v>17.7</v>
      </c>
      <c r="F18" s="108">
        <f>E18+0.7</f>
        <v>18.4</v>
      </c>
      <c r="G18" s="108">
        <f>F18+1</f>
        <v>19.4</v>
      </c>
      <c r="H18" s="108"/>
      <c r="I18" s="104"/>
      <c r="J18" s="130"/>
      <c r="K18" s="130"/>
      <c r="L18" s="130" t="s">
        <v>161</v>
      </c>
      <c r="M18" s="130" t="s">
        <v>161</v>
      </c>
      <c r="N18" s="130"/>
      <c r="O18" s="130"/>
      <c r="P18" s="13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5" customHeight="1" spans="1:257">
      <c r="A19" s="110" t="s">
        <v>177</v>
      </c>
      <c r="B19" s="108">
        <f>C19-0.5</f>
        <v>9</v>
      </c>
      <c r="C19" s="108">
        <f>D19-0.5</f>
        <v>9.5</v>
      </c>
      <c r="D19" s="109">
        <v>10</v>
      </c>
      <c r="E19" s="108">
        <f>D19+0.5</f>
        <v>10.5</v>
      </c>
      <c r="F19" s="108">
        <f>E19+0.5</f>
        <v>11</v>
      </c>
      <c r="G19" s="115">
        <f>F19+0.7</f>
        <v>11.7</v>
      </c>
      <c r="H19" s="108"/>
      <c r="I19" s="104"/>
      <c r="J19" s="130"/>
      <c r="K19" s="130"/>
      <c r="L19" s="130" t="s">
        <v>161</v>
      </c>
      <c r="M19" s="130" t="s">
        <v>161</v>
      </c>
      <c r="N19" s="130"/>
      <c r="O19" s="130"/>
      <c r="P19" s="13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5" customHeight="1" spans="1:257">
      <c r="A20" s="110" t="s">
        <v>178</v>
      </c>
      <c r="B20" s="108">
        <f>C20-0.5</f>
        <v>12.5</v>
      </c>
      <c r="C20" s="108">
        <f>D20-0.5</f>
        <v>13</v>
      </c>
      <c r="D20" s="109">
        <v>13.5</v>
      </c>
      <c r="E20" s="108">
        <f>D20+0.5</f>
        <v>14</v>
      </c>
      <c r="F20" s="108">
        <f>E20+0.5</f>
        <v>14.5</v>
      </c>
      <c r="G20" s="108">
        <f>F20+0.7</f>
        <v>15.2</v>
      </c>
      <c r="H20" s="108"/>
      <c r="I20" s="104"/>
      <c r="J20" s="130"/>
      <c r="K20" s="130"/>
      <c r="L20" s="130" t="s">
        <v>161</v>
      </c>
      <c r="M20" s="130" t="s">
        <v>161</v>
      </c>
      <c r="N20" s="130"/>
      <c r="O20" s="130"/>
      <c r="P20" s="13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25" customHeight="1" spans="1:257">
      <c r="A21" s="219" t="s">
        <v>179</v>
      </c>
      <c r="B21" s="108">
        <f t="shared" ref="B21:B24" si="9">C21</f>
        <v>5</v>
      </c>
      <c r="C21" s="108">
        <f t="shared" ref="C21:C23" si="10">D21</f>
        <v>5</v>
      </c>
      <c r="D21" s="109">
        <v>5</v>
      </c>
      <c r="E21" s="108">
        <f t="shared" ref="E21:E24" si="11">D21</f>
        <v>5</v>
      </c>
      <c r="F21" s="108">
        <f t="shared" ref="F21:F23" si="12">D21</f>
        <v>5</v>
      </c>
      <c r="G21" s="108">
        <f t="shared" ref="G21:G23" si="13">D21</f>
        <v>5</v>
      </c>
      <c r="H21" s="108"/>
      <c r="I21" s="104"/>
      <c r="J21" s="130"/>
      <c r="K21" s="130"/>
      <c r="L21" s="130" t="s">
        <v>161</v>
      </c>
      <c r="M21" s="130" t="s">
        <v>161</v>
      </c>
      <c r="N21" s="130"/>
      <c r="O21" s="130"/>
      <c r="P21" s="13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25" customHeight="1" spans="1:257">
      <c r="A22" s="219" t="s">
        <v>180</v>
      </c>
      <c r="B22" s="108">
        <f t="shared" si="9"/>
        <v>5.5</v>
      </c>
      <c r="C22" s="108">
        <f t="shared" si="10"/>
        <v>5.5</v>
      </c>
      <c r="D22" s="109">
        <v>5.5</v>
      </c>
      <c r="E22" s="108">
        <f t="shared" si="11"/>
        <v>5.5</v>
      </c>
      <c r="F22" s="108">
        <f t="shared" si="12"/>
        <v>5.5</v>
      </c>
      <c r="G22" s="108">
        <f t="shared" si="13"/>
        <v>5.5</v>
      </c>
      <c r="H22" s="220"/>
      <c r="I22" s="104"/>
      <c r="J22" s="130"/>
      <c r="K22" s="130"/>
      <c r="L22" s="130" t="s">
        <v>161</v>
      </c>
      <c r="M22" s="130" t="s">
        <v>161</v>
      </c>
      <c r="N22" s="130"/>
      <c r="O22" s="130"/>
      <c r="P22" s="13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ht="25" customHeight="1" spans="1:257">
      <c r="A23" s="110" t="s">
        <v>181</v>
      </c>
      <c r="B23" s="108">
        <f t="shared" si="9"/>
        <v>6</v>
      </c>
      <c r="C23" s="108">
        <f t="shared" si="10"/>
        <v>6</v>
      </c>
      <c r="D23" s="109">
        <v>6</v>
      </c>
      <c r="E23" s="108">
        <f t="shared" si="11"/>
        <v>6</v>
      </c>
      <c r="F23" s="108">
        <f t="shared" si="12"/>
        <v>6</v>
      </c>
      <c r="G23" s="108">
        <f t="shared" si="13"/>
        <v>6</v>
      </c>
      <c r="H23" s="224"/>
      <c r="I23" s="104"/>
      <c r="J23" s="226"/>
      <c r="K23" s="226"/>
      <c r="L23" s="130" t="s">
        <v>161</v>
      </c>
      <c r="M23" s="130" t="s">
        <v>161</v>
      </c>
      <c r="N23" s="226"/>
      <c r="O23" s="130"/>
      <c r="P23" s="13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ht="25" customHeight="1" spans="1:257">
      <c r="A24" s="221" t="s">
        <v>182</v>
      </c>
      <c r="B24" s="222">
        <f t="shared" si="9"/>
        <v>16</v>
      </c>
      <c r="C24" s="222">
        <f>D24-1</f>
        <v>16</v>
      </c>
      <c r="D24" s="223" t="s">
        <v>183</v>
      </c>
      <c r="E24" s="222" t="str">
        <f t="shared" si="11"/>
        <v>17</v>
      </c>
      <c r="F24" s="222">
        <f>E24+1.5</f>
        <v>18.5</v>
      </c>
      <c r="G24" s="222">
        <f>F24</f>
        <v>18.5</v>
      </c>
      <c r="H24" s="224"/>
      <c r="I24" s="391"/>
      <c r="J24" s="392"/>
      <c r="K24" s="392"/>
      <c r="L24" s="130" t="s">
        <v>161</v>
      </c>
      <c r="M24" s="130" t="s">
        <v>161</v>
      </c>
      <c r="N24" s="392"/>
      <c r="O24" s="393"/>
      <c r="P24" s="394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  <row r="25" s="88" customFormat="1" ht="25" customHeight="1" spans="1:257">
      <c r="A25" s="116"/>
      <c r="B25" s="117"/>
      <c r="C25" s="117"/>
      <c r="D25" s="118"/>
      <c r="E25" s="117"/>
      <c r="F25" s="117"/>
      <c r="G25" s="117"/>
      <c r="H25" s="225"/>
      <c r="I25" s="119"/>
      <c r="J25" s="119"/>
      <c r="K25" s="119"/>
      <c r="L25" s="119"/>
      <c r="M25" s="119"/>
      <c r="N25" s="119"/>
      <c r="O25" s="119"/>
      <c r="P25" s="395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  <c r="IW25" s="91"/>
    </row>
    <row r="26" s="88" customFormat="1" ht="18" spans="1:257">
      <c r="A26" s="377"/>
      <c r="B26" s="378"/>
      <c r="C26" s="378"/>
      <c r="D26" s="378"/>
      <c r="E26" s="378"/>
      <c r="F26" s="378"/>
      <c r="G26" s="378"/>
      <c r="H26" s="379"/>
      <c r="P26" s="380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</row>
    <row r="27" s="88" customFormat="1" ht="18" spans="1:257">
      <c r="A27" s="377"/>
      <c r="B27" s="378"/>
      <c r="C27" s="378"/>
      <c r="D27" s="378"/>
      <c r="E27" s="378"/>
      <c r="F27" s="378"/>
      <c r="G27" s="378"/>
      <c r="H27" s="379"/>
      <c r="P27" s="380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</row>
    <row r="28" s="88" customFormat="1" spans="1:257">
      <c r="A28" s="120" t="s">
        <v>184</v>
      </c>
      <c r="B28" s="120"/>
      <c r="C28" s="121"/>
      <c r="D28" s="121"/>
      <c r="P28" s="380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</row>
    <row r="29" s="88" customFormat="1" spans="3:257">
      <c r="C29" s="89"/>
      <c r="D29" s="89"/>
      <c r="J29" s="135" t="s">
        <v>185</v>
      </c>
      <c r="K29" s="275">
        <v>45460</v>
      </c>
      <c r="L29" s="135" t="s">
        <v>186</v>
      </c>
      <c r="M29" s="135" t="s">
        <v>139</v>
      </c>
      <c r="N29" s="135" t="s">
        <v>187</v>
      </c>
      <c r="O29" s="88" t="s">
        <v>142</v>
      </c>
      <c r="P29" s="380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  <c r="IW29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3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24" sqref="N24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140" t="s">
        <v>188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81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customHeight="1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customHeight="1" spans="1:11">
      <c r="A4" s="291" t="s">
        <v>61</v>
      </c>
      <c r="B4" s="146" t="s">
        <v>62</v>
      </c>
      <c r="C4" s="147"/>
      <c r="D4" s="291" t="s">
        <v>63</v>
      </c>
      <c r="E4" s="292"/>
      <c r="F4" s="293">
        <v>45468</v>
      </c>
      <c r="G4" s="294"/>
      <c r="H4" s="291" t="s">
        <v>64</v>
      </c>
      <c r="I4" s="292"/>
      <c r="J4" s="146" t="s">
        <v>65</v>
      </c>
      <c r="K4" s="147" t="s">
        <v>66</v>
      </c>
    </row>
    <row r="5" customHeight="1" spans="1:11">
      <c r="A5" s="295" t="s">
        <v>67</v>
      </c>
      <c r="B5" s="146" t="s">
        <v>68</v>
      </c>
      <c r="C5" s="147"/>
      <c r="D5" s="291" t="s">
        <v>69</v>
      </c>
      <c r="E5" s="292"/>
      <c r="F5" s="293">
        <v>45448</v>
      </c>
      <c r="G5" s="294"/>
      <c r="H5" s="291" t="s">
        <v>70</v>
      </c>
      <c r="I5" s="292"/>
      <c r="J5" s="146" t="s">
        <v>65</v>
      </c>
      <c r="K5" s="147" t="s">
        <v>66</v>
      </c>
    </row>
    <row r="6" customHeight="1" spans="1:11">
      <c r="A6" s="291" t="s">
        <v>71</v>
      </c>
      <c r="B6" s="296" t="s">
        <v>72</v>
      </c>
      <c r="C6" s="297">
        <v>6</v>
      </c>
      <c r="D6" s="295" t="s">
        <v>73</v>
      </c>
      <c r="E6" s="298"/>
      <c r="F6" s="293">
        <v>45463</v>
      </c>
      <c r="G6" s="294"/>
      <c r="H6" s="291" t="s">
        <v>74</v>
      </c>
      <c r="I6" s="292"/>
      <c r="J6" s="146" t="s">
        <v>65</v>
      </c>
      <c r="K6" s="147" t="s">
        <v>66</v>
      </c>
    </row>
    <row r="7" customHeight="1" spans="1:11">
      <c r="A7" s="291" t="s">
        <v>75</v>
      </c>
      <c r="B7" s="299">
        <v>3552</v>
      </c>
      <c r="C7" s="300"/>
      <c r="D7" s="295" t="s">
        <v>76</v>
      </c>
      <c r="E7" s="301"/>
      <c r="F7" s="293">
        <v>45465</v>
      </c>
      <c r="G7" s="294"/>
      <c r="H7" s="291" t="s">
        <v>77</v>
      </c>
      <c r="I7" s="292"/>
      <c r="J7" s="146" t="s">
        <v>65</v>
      </c>
      <c r="K7" s="147" t="s">
        <v>66</v>
      </c>
    </row>
    <row r="8" customHeight="1" spans="1:16">
      <c r="A8" s="302" t="s">
        <v>78</v>
      </c>
      <c r="B8" s="303" t="s">
        <v>79</v>
      </c>
      <c r="C8" s="304"/>
      <c r="D8" s="305" t="s">
        <v>80</v>
      </c>
      <c r="E8" s="306"/>
      <c r="F8" s="307">
        <v>45466</v>
      </c>
      <c r="G8" s="308"/>
      <c r="H8" s="305" t="s">
        <v>81</v>
      </c>
      <c r="I8" s="306"/>
      <c r="J8" s="325" t="s">
        <v>65</v>
      </c>
      <c r="K8" s="357" t="s">
        <v>66</v>
      </c>
      <c r="P8" s="199" t="s">
        <v>189</v>
      </c>
    </row>
    <row r="9" customHeight="1" spans="1:11">
      <c r="A9" s="309" t="s">
        <v>190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customHeight="1" spans="1:11">
      <c r="A10" s="310" t="s">
        <v>84</v>
      </c>
      <c r="B10" s="311" t="s">
        <v>85</v>
      </c>
      <c r="C10" s="312" t="s">
        <v>86</v>
      </c>
      <c r="D10" s="313"/>
      <c r="E10" s="314" t="s">
        <v>89</v>
      </c>
      <c r="F10" s="311" t="s">
        <v>85</v>
      </c>
      <c r="G10" s="312" t="s">
        <v>86</v>
      </c>
      <c r="H10" s="311"/>
      <c r="I10" s="314" t="s">
        <v>87</v>
      </c>
      <c r="J10" s="311" t="s">
        <v>85</v>
      </c>
      <c r="K10" s="358" t="s">
        <v>86</v>
      </c>
    </row>
    <row r="11" customHeight="1" spans="1:11">
      <c r="A11" s="295" t="s">
        <v>90</v>
      </c>
      <c r="B11" s="315" t="s">
        <v>85</v>
      </c>
      <c r="C11" s="146" t="s">
        <v>86</v>
      </c>
      <c r="D11" s="301"/>
      <c r="E11" s="298" t="s">
        <v>92</v>
      </c>
      <c r="F11" s="315" t="s">
        <v>85</v>
      </c>
      <c r="G11" s="146" t="s">
        <v>86</v>
      </c>
      <c r="H11" s="315"/>
      <c r="I11" s="298" t="s">
        <v>97</v>
      </c>
      <c r="J11" s="315" t="s">
        <v>85</v>
      </c>
      <c r="K11" s="147" t="s">
        <v>86</v>
      </c>
    </row>
    <row r="12" customHeight="1" spans="1:11">
      <c r="A12" s="305" t="s">
        <v>125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59"/>
    </row>
    <row r="13" customHeight="1" spans="1:11">
      <c r="A13" s="316" t="s">
        <v>191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customHeight="1" spans="1:11">
      <c r="A14" s="317" t="s">
        <v>192</v>
      </c>
      <c r="B14" s="318"/>
      <c r="C14" s="318"/>
      <c r="D14" s="318"/>
      <c r="E14" s="318"/>
      <c r="F14" s="318"/>
      <c r="G14" s="318"/>
      <c r="H14" s="319"/>
      <c r="I14" s="360"/>
      <c r="J14" s="360"/>
      <c r="K14" s="361"/>
    </row>
    <row r="15" customHeight="1" spans="1:11">
      <c r="A15" s="320"/>
      <c r="B15" s="321"/>
      <c r="C15" s="321"/>
      <c r="D15" s="322"/>
      <c r="E15" s="323"/>
      <c r="F15" s="321"/>
      <c r="G15" s="321"/>
      <c r="H15" s="322"/>
      <c r="I15" s="362"/>
      <c r="J15" s="363"/>
      <c r="K15" s="364"/>
    </row>
    <row r="16" customHeight="1" spans="1:1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57"/>
    </row>
    <row r="17" customHeight="1" spans="1:11">
      <c r="A17" s="316" t="s">
        <v>193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customHeight="1" spans="1:11">
      <c r="A18" s="326" t="s">
        <v>194</v>
      </c>
      <c r="B18" s="327"/>
      <c r="C18" s="327"/>
      <c r="D18" s="327"/>
      <c r="E18" s="327"/>
      <c r="F18" s="327"/>
      <c r="G18" s="327"/>
      <c r="H18" s="327"/>
      <c r="I18" s="360"/>
      <c r="J18" s="360"/>
      <c r="K18" s="361"/>
    </row>
    <row r="19" customHeight="1" spans="1:11">
      <c r="A19" s="320"/>
      <c r="B19" s="321"/>
      <c r="C19" s="321"/>
      <c r="D19" s="322"/>
      <c r="E19" s="323"/>
      <c r="F19" s="321"/>
      <c r="G19" s="321"/>
      <c r="H19" s="322"/>
      <c r="I19" s="362"/>
      <c r="J19" s="363"/>
      <c r="K19" s="364"/>
    </row>
    <row r="20" customHeight="1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57"/>
    </row>
    <row r="21" customHeight="1" spans="1:11">
      <c r="A21" s="328" t="s">
        <v>122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customHeight="1" spans="1:11">
      <c r="A22" s="141" t="s">
        <v>123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3"/>
    </row>
    <row r="23" customHeight="1" spans="1:11">
      <c r="A23" s="154" t="s">
        <v>124</v>
      </c>
      <c r="B23" s="155"/>
      <c r="C23" s="146" t="s">
        <v>65</v>
      </c>
      <c r="D23" s="146" t="s">
        <v>66</v>
      </c>
      <c r="E23" s="153"/>
      <c r="F23" s="153"/>
      <c r="G23" s="153"/>
      <c r="H23" s="153"/>
      <c r="I23" s="153"/>
      <c r="J23" s="153"/>
      <c r="K23" s="196"/>
    </row>
    <row r="24" customHeight="1" spans="1:11">
      <c r="A24" s="329" t="s">
        <v>195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65"/>
    </row>
    <row r="25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6"/>
    </row>
    <row r="26" customHeight="1" spans="1:11">
      <c r="A26" s="309" t="s">
        <v>131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customHeight="1" spans="1:11">
      <c r="A27" s="285" t="s">
        <v>132</v>
      </c>
      <c r="B27" s="312" t="s">
        <v>95</v>
      </c>
      <c r="C27" s="312" t="s">
        <v>96</v>
      </c>
      <c r="D27" s="312" t="s">
        <v>88</v>
      </c>
      <c r="E27" s="286" t="s">
        <v>133</v>
      </c>
      <c r="F27" s="312" t="s">
        <v>95</v>
      </c>
      <c r="G27" s="312" t="s">
        <v>96</v>
      </c>
      <c r="H27" s="312" t="s">
        <v>88</v>
      </c>
      <c r="I27" s="286" t="s">
        <v>134</v>
      </c>
      <c r="J27" s="312" t="s">
        <v>95</v>
      </c>
      <c r="K27" s="358" t="s">
        <v>96</v>
      </c>
    </row>
    <row r="28" customHeight="1" spans="1:11">
      <c r="A28" s="332" t="s">
        <v>87</v>
      </c>
      <c r="B28" s="146" t="s">
        <v>95</v>
      </c>
      <c r="C28" s="146" t="s">
        <v>96</v>
      </c>
      <c r="D28" s="146" t="s">
        <v>88</v>
      </c>
      <c r="E28" s="333" t="s">
        <v>94</v>
      </c>
      <c r="F28" s="146" t="s">
        <v>95</v>
      </c>
      <c r="G28" s="146" t="s">
        <v>96</v>
      </c>
      <c r="H28" s="146" t="s">
        <v>88</v>
      </c>
      <c r="I28" s="333" t="s">
        <v>105</v>
      </c>
      <c r="J28" s="146" t="s">
        <v>95</v>
      </c>
      <c r="K28" s="147" t="s">
        <v>96</v>
      </c>
    </row>
    <row r="29" customHeight="1" spans="1:11">
      <c r="A29" s="291" t="s">
        <v>98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7"/>
    </row>
    <row r="30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68"/>
    </row>
    <row r="31" customHeight="1" spans="1:11">
      <c r="A31" s="337" t="s">
        <v>196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</row>
    <row r="32" ht="21" customHeight="1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69"/>
    </row>
    <row r="33" ht="21" customHeight="1" spans="1:1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70"/>
    </row>
    <row r="34" ht="21" customHeight="1" spans="1:1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70"/>
    </row>
    <row r="35" ht="21" customHeight="1" spans="1:1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70"/>
    </row>
    <row r="36" ht="21" customHeight="1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21" customHeight="1" spans="1:1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70"/>
    </row>
    <row r="43" ht="17.25" customHeight="1" spans="1:11">
      <c r="A43" s="335" t="s">
        <v>130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68"/>
    </row>
    <row r="44" customHeight="1" spans="1:11">
      <c r="A44" s="337" t="s">
        <v>197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</row>
    <row r="45" ht="18" customHeight="1" spans="1:11">
      <c r="A45" s="342" t="s">
        <v>125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71"/>
    </row>
    <row r="46" ht="18" customHeight="1" spans="1:11">
      <c r="A46" s="342" t="s">
        <v>198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71"/>
    </row>
    <row r="47" ht="18" customHeight="1" spans="1:11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66"/>
    </row>
    <row r="48" ht="21" customHeight="1" spans="1:11">
      <c r="A48" s="344" t="s">
        <v>136</v>
      </c>
      <c r="B48" s="345" t="s">
        <v>137</v>
      </c>
      <c r="C48" s="345"/>
      <c r="D48" s="346" t="s">
        <v>138</v>
      </c>
      <c r="E48" s="346"/>
      <c r="F48" s="346" t="s">
        <v>140</v>
      </c>
      <c r="G48" s="347"/>
      <c r="H48" s="348" t="s">
        <v>141</v>
      </c>
      <c r="I48" s="348"/>
      <c r="J48" s="345" t="s">
        <v>142</v>
      </c>
      <c r="K48" s="372"/>
    </row>
    <row r="49" customHeight="1" spans="1:11">
      <c r="A49" s="349" t="s">
        <v>143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73"/>
    </row>
    <row r="50" customHeight="1" spans="1:1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74"/>
    </row>
    <row r="51" customHeight="1" spans="1:1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75"/>
    </row>
    <row r="52" ht="21" customHeight="1" spans="1:11">
      <c r="A52" s="344" t="s">
        <v>136</v>
      </c>
      <c r="B52" s="345" t="s">
        <v>137</v>
      </c>
      <c r="C52" s="345"/>
      <c r="D52" s="346" t="s">
        <v>138</v>
      </c>
      <c r="E52" s="346"/>
      <c r="F52" s="346" t="s">
        <v>140</v>
      </c>
      <c r="G52" s="347"/>
      <c r="H52" s="348" t="s">
        <v>141</v>
      </c>
      <c r="I52" s="348"/>
      <c r="J52" s="345" t="s">
        <v>142</v>
      </c>
      <c r="K52" s="37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L21" sqref="L21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4" width="8.875" style="88" customWidth="1"/>
    <col min="15" max="17" width="8.875" style="234" customWidth="1"/>
    <col min="18" max="249" width="9" style="88"/>
    <col min="250" max="16384" width="9" style="91"/>
  </cols>
  <sheetData>
    <row r="1" s="88" customFormat="1" ht="29" customHeight="1" spans="1:252">
      <c r="A1" s="92" t="s">
        <v>146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7"/>
      <c r="P1" s="257"/>
      <c r="Q1" s="257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8" customFormat="1" ht="20" customHeight="1" spans="1:252">
      <c r="A2" s="235" t="s">
        <v>61</v>
      </c>
      <c r="B2" s="236"/>
      <c r="C2" s="237"/>
      <c r="D2" s="238" t="s">
        <v>67</v>
      </c>
      <c r="E2" s="239"/>
      <c r="F2" s="239"/>
      <c r="G2" s="240"/>
      <c r="H2" s="241"/>
      <c r="I2" s="258" t="s">
        <v>57</v>
      </c>
      <c r="J2" s="259" t="s">
        <v>56</v>
      </c>
      <c r="K2" s="259"/>
      <c r="L2" s="259"/>
      <c r="M2" s="259"/>
      <c r="N2" s="259"/>
      <c r="O2" s="260"/>
      <c r="P2" s="260"/>
      <c r="Q2" s="260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</row>
    <row r="3" s="88" customFormat="1" spans="1:252">
      <c r="A3" s="242" t="s">
        <v>147</v>
      </c>
      <c r="B3" s="102" t="s">
        <v>148</v>
      </c>
      <c r="C3" s="103"/>
      <c r="D3" s="102"/>
      <c r="E3" s="102"/>
      <c r="F3" s="102"/>
      <c r="G3" s="102"/>
      <c r="H3" s="102"/>
      <c r="I3" s="261" t="s">
        <v>199</v>
      </c>
      <c r="J3" s="125"/>
      <c r="K3" s="125"/>
      <c r="L3" s="125"/>
      <c r="M3" s="125"/>
      <c r="N3" s="125"/>
      <c r="O3" s="67"/>
      <c r="P3" s="67"/>
      <c r="Q3" s="67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88" customFormat="1" ht="16.5" spans="1:252">
      <c r="A4" s="242"/>
      <c r="B4" s="243" t="s">
        <v>111</v>
      </c>
      <c r="C4" s="127" t="s">
        <v>112</v>
      </c>
      <c r="D4" s="128" t="s">
        <v>113</v>
      </c>
      <c r="E4" s="127" t="s">
        <v>114</v>
      </c>
      <c r="F4" s="127" t="s">
        <v>115</v>
      </c>
      <c r="G4" s="127" t="s">
        <v>116</v>
      </c>
      <c r="H4" s="218" t="s">
        <v>200</v>
      </c>
      <c r="I4" s="262"/>
      <c r="J4" s="263"/>
      <c r="K4" s="263"/>
      <c r="L4" s="263"/>
      <c r="M4" s="263"/>
      <c r="N4" s="263"/>
      <c r="O4" s="263"/>
      <c r="P4" s="67"/>
      <c r="Q4" s="277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s="88" customFormat="1" ht="20" customHeight="1" spans="1:252">
      <c r="A5" s="242"/>
      <c r="B5" s="243" t="s">
        <v>151</v>
      </c>
      <c r="C5" s="127" t="s">
        <v>152</v>
      </c>
      <c r="D5" s="128" t="s">
        <v>153</v>
      </c>
      <c r="E5" s="127" t="s">
        <v>154</v>
      </c>
      <c r="F5" s="127" t="s">
        <v>155</v>
      </c>
      <c r="G5" s="127" t="s">
        <v>156</v>
      </c>
      <c r="H5" s="218"/>
      <c r="I5" s="264"/>
      <c r="J5" s="265"/>
      <c r="K5" s="265"/>
      <c r="L5" s="265"/>
      <c r="M5" s="265"/>
      <c r="N5" s="265"/>
      <c r="O5" s="265"/>
      <c r="P5" s="266"/>
      <c r="Q5" s="266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="88" customFormat="1" ht="20" customHeight="1" spans="1:252">
      <c r="A6" s="107" t="s">
        <v>157</v>
      </c>
      <c r="B6" s="108">
        <f t="shared" ref="B6:B8" si="0">C6-1</f>
        <v>66</v>
      </c>
      <c r="C6" s="108">
        <f t="shared" ref="C6:C8" si="1">D6-2</f>
        <v>67</v>
      </c>
      <c r="D6" s="109">
        <v>69</v>
      </c>
      <c r="E6" s="108">
        <f t="shared" ref="E6:E8" si="2">D6+2</f>
        <v>71</v>
      </c>
      <c r="F6" s="108">
        <f t="shared" ref="F6:F8" si="3">E6+2</f>
        <v>73</v>
      </c>
      <c r="G6" s="108">
        <f t="shared" ref="G6:G8" si="4">F6+1</f>
        <v>74</v>
      </c>
      <c r="H6" s="108"/>
      <c r="I6" s="267"/>
      <c r="J6" s="268"/>
      <c r="K6" s="269"/>
      <c r="L6" s="268"/>
      <c r="M6" s="268"/>
      <c r="N6" s="268"/>
      <c r="O6" s="268"/>
      <c r="P6" s="270"/>
      <c r="Q6" s="278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="88" customFormat="1" ht="20" customHeight="1" spans="1:252">
      <c r="A7" s="110" t="s">
        <v>160</v>
      </c>
      <c r="B7" s="108">
        <f t="shared" si="0"/>
        <v>64</v>
      </c>
      <c r="C7" s="108">
        <f t="shared" si="1"/>
        <v>65</v>
      </c>
      <c r="D7" s="109">
        <v>67</v>
      </c>
      <c r="E7" s="108">
        <f t="shared" si="2"/>
        <v>69</v>
      </c>
      <c r="F7" s="108">
        <f t="shared" si="3"/>
        <v>71</v>
      </c>
      <c r="G7" s="108">
        <f t="shared" si="4"/>
        <v>72</v>
      </c>
      <c r="H7" s="108"/>
      <c r="I7" s="264"/>
      <c r="J7" s="265"/>
      <c r="K7" s="265"/>
      <c r="L7" s="265"/>
      <c r="M7" s="265"/>
      <c r="N7" s="265"/>
      <c r="O7" s="265"/>
      <c r="P7" s="266"/>
      <c r="Q7" s="27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="88" customFormat="1" ht="20" customHeight="1" spans="1:252">
      <c r="A8" s="110" t="s">
        <v>162</v>
      </c>
      <c r="B8" s="108">
        <f t="shared" si="0"/>
        <v>64</v>
      </c>
      <c r="C8" s="108">
        <f t="shared" si="1"/>
        <v>65</v>
      </c>
      <c r="D8" s="109">
        <v>67</v>
      </c>
      <c r="E8" s="108">
        <f t="shared" si="2"/>
        <v>69</v>
      </c>
      <c r="F8" s="108">
        <f t="shared" si="3"/>
        <v>71</v>
      </c>
      <c r="G8" s="108">
        <f t="shared" si="4"/>
        <v>72</v>
      </c>
      <c r="H8" s="108"/>
      <c r="I8" s="264"/>
      <c r="J8" s="265"/>
      <c r="K8" s="265"/>
      <c r="L8" s="265"/>
      <c r="M8" s="265"/>
      <c r="N8" s="265"/>
      <c r="O8" s="265"/>
      <c r="P8" s="266"/>
      <c r="Q8" s="279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="88" customFormat="1" ht="20" customHeight="1" spans="1:252">
      <c r="A9" s="110" t="s">
        <v>163</v>
      </c>
      <c r="B9" s="108">
        <f t="shared" ref="B9:B11" si="5">C9-4</f>
        <v>106</v>
      </c>
      <c r="C9" s="108">
        <f t="shared" ref="C9:C11" si="6">D9-4</f>
        <v>110</v>
      </c>
      <c r="D9" s="111" t="s">
        <v>164</v>
      </c>
      <c r="E9" s="108">
        <f t="shared" ref="E9:E11" si="7">D9+4</f>
        <v>118</v>
      </c>
      <c r="F9" s="108">
        <f>E9+4</f>
        <v>122</v>
      </c>
      <c r="G9" s="108">
        <f t="shared" ref="G9:G11" si="8">F9+6</f>
        <v>128</v>
      </c>
      <c r="H9" s="108"/>
      <c r="I9" s="264"/>
      <c r="J9" s="265"/>
      <c r="K9" s="265"/>
      <c r="L9" s="265"/>
      <c r="M9" s="265"/>
      <c r="N9" s="265"/>
      <c r="O9" s="265"/>
      <c r="P9" s="266"/>
      <c r="Q9" s="27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="88" customFormat="1" ht="20" customHeight="1" spans="1:252">
      <c r="A10" s="110" t="s">
        <v>165</v>
      </c>
      <c r="B10" s="108">
        <f t="shared" si="5"/>
        <v>96</v>
      </c>
      <c r="C10" s="108">
        <f t="shared" si="6"/>
        <v>100</v>
      </c>
      <c r="D10" s="111" t="s">
        <v>166</v>
      </c>
      <c r="E10" s="108">
        <f t="shared" si="7"/>
        <v>108</v>
      </c>
      <c r="F10" s="108">
        <f>E10+5</f>
        <v>113</v>
      </c>
      <c r="G10" s="108">
        <f t="shared" si="8"/>
        <v>119</v>
      </c>
      <c r="H10" s="108"/>
      <c r="I10" s="264"/>
      <c r="J10" s="265"/>
      <c r="K10" s="265"/>
      <c r="L10" s="265"/>
      <c r="M10" s="265"/>
      <c r="N10" s="265"/>
      <c r="O10" s="265"/>
      <c r="P10" s="266"/>
      <c r="Q10" s="27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="88" customFormat="1" ht="20" customHeight="1" spans="1:252">
      <c r="A11" s="110" t="s">
        <v>167</v>
      </c>
      <c r="B11" s="112">
        <f t="shared" si="5"/>
        <v>90</v>
      </c>
      <c r="C11" s="112">
        <f t="shared" si="6"/>
        <v>94</v>
      </c>
      <c r="D11" s="113" t="s">
        <v>168</v>
      </c>
      <c r="E11" s="112">
        <f t="shared" si="7"/>
        <v>102</v>
      </c>
      <c r="F11" s="112">
        <f>E11+5</f>
        <v>107</v>
      </c>
      <c r="G11" s="112">
        <f t="shared" si="8"/>
        <v>113</v>
      </c>
      <c r="H11" s="108"/>
      <c r="I11" s="264"/>
      <c r="J11" s="265"/>
      <c r="K11" s="265"/>
      <c r="L11" s="265"/>
      <c r="M11" s="265"/>
      <c r="N11" s="265"/>
      <c r="O11" s="265"/>
      <c r="P11" s="266"/>
      <c r="Q11" s="279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="88" customFormat="1" ht="20" customHeight="1" spans="1:252">
      <c r="A12" s="110" t="s">
        <v>169</v>
      </c>
      <c r="B12" s="112">
        <f>C12-1</f>
        <v>46</v>
      </c>
      <c r="C12" s="112">
        <f>D12-1</f>
        <v>47</v>
      </c>
      <c r="D12" s="113">
        <v>48</v>
      </c>
      <c r="E12" s="112">
        <f>D12+1</f>
        <v>49</v>
      </c>
      <c r="F12" s="112">
        <f>E12+1</f>
        <v>50</v>
      </c>
      <c r="G12" s="112">
        <f>F12+1.5</f>
        <v>51.5</v>
      </c>
      <c r="H12" s="112"/>
      <c r="I12" s="264"/>
      <c r="J12" s="265"/>
      <c r="K12" s="265"/>
      <c r="L12" s="265"/>
      <c r="M12" s="265"/>
      <c r="N12" s="265"/>
      <c r="O12" s="265"/>
      <c r="P12" s="266"/>
      <c r="Q12" s="27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="88" customFormat="1" ht="20" customHeight="1" spans="1:252">
      <c r="A13" s="110" t="s">
        <v>170</v>
      </c>
      <c r="B13" s="108">
        <f>C13-1</f>
        <v>48</v>
      </c>
      <c r="C13" s="108">
        <f>D13-1</f>
        <v>49</v>
      </c>
      <c r="D13" s="109">
        <v>50</v>
      </c>
      <c r="E13" s="108">
        <f>D13+1</f>
        <v>51</v>
      </c>
      <c r="F13" s="108">
        <f>E13+1</f>
        <v>52</v>
      </c>
      <c r="G13" s="108">
        <f>F13+1.5</f>
        <v>53.5</v>
      </c>
      <c r="H13" s="112"/>
      <c r="I13" s="264"/>
      <c r="J13" s="265"/>
      <c r="K13" s="265"/>
      <c r="L13" s="265"/>
      <c r="M13" s="265"/>
      <c r="N13" s="265"/>
      <c r="O13" s="265"/>
      <c r="P13" s="266"/>
      <c r="Q13" s="27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="88" customFormat="1" ht="20" customHeight="1" spans="1:252">
      <c r="A14" s="110" t="s">
        <v>171</v>
      </c>
      <c r="B14" s="108">
        <f>C14-1.2</f>
        <v>45.6</v>
      </c>
      <c r="C14" s="108">
        <f>D14-1.2</f>
        <v>46.8</v>
      </c>
      <c r="D14" s="113">
        <v>48</v>
      </c>
      <c r="E14" s="108">
        <f>D14+1.2</f>
        <v>49.2</v>
      </c>
      <c r="F14" s="108">
        <f>E14+1.2</f>
        <v>50.4</v>
      </c>
      <c r="G14" s="108">
        <f>F14+1.4</f>
        <v>51.8</v>
      </c>
      <c r="H14" s="112"/>
      <c r="I14" s="264"/>
      <c r="J14" s="265"/>
      <c r="K14" s="265"/>
      <c r="L14" s="265"/>
      <c r="M14" s="265"/>
      <c r="N14" s="265"/>
      <c r="O14" s="265"/>
      <c r="P14" s="266"/>
      <c r="Q14" s="279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="88" customFormat="1" ht="20" customHeight="1" spans="1:252">
      <c r="A15" s="110" t="s">
        <v>172</v>
      </c>
      <c r="B15" s="108">
        <f>C15-0.6</f>
        <v>64.2</v>
      </c>
      <c r="C15" s="108">
        <f>D15-1.2</f>
        <v>64.8</v>
      </c>
      <c r="D15" s="113">
        <v>66</v>
      </c>
      <c r="E15" s="108">
        <f>D15+1.2</f>
        <v>67.2</v>
      </c>
      <c r="F15" s="108">
        <f>E15+1.2</f>
        <v>68.4</v>
      </c>
      <c r="G15" s="108">
        <f>F15+0.6</f>
        <v>69</v>
      </c>
      <c r="H15" s="112"/>
      <c r="I15" s="264"/>
      <c r="J15" s="265"/>
      <c r="K15" s="265"/>
      <c r="L15" s="265"/>
      <c r="M15" s="265"/>
      <c r="N15" s="265"/>
      <c r="O15" s="265"/>
      <c r="P15" s="266"/>
      <c r="Q15" s="279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="88" customFormat="1" ht="20" customHeight="1" spans="1:252">
      <c r="A16" s="110" t="s">
        <v>174</v>
      </c>
      <c r="B16" s="108">
        <f>C16-1.2</f>
        <v>-3</v>
      </c>
      <c r="C16" s="108">
        <f>D16-1.8</f>
        <v>-1.8</v>
      </c>
      <c r="D16" s="109">
        <v>0</v>
      </c>
      <c r="E16" s="108">
        <f>D16+1.8</f>
        <v>1.8</v>
      </c>
      <c r="F16" s="108">
        <f>E16+1.8</f>
        <v>3.6</v>
      </c>
      <c r="G16" s="108">
        <f>F16+1.3</f>
        <v>4.9</v>
      </c>
      <c r="H16" s="112"/>
      <c r="I16" s="264"/>
      <c r="J16" s="265"/>
      <c r="K16" s="265"/>
      <c r="L16" s="265"/>
      <c r="M16" s="265"/>
      <c r="N16" s="265"/>
      <c r="O16" s="265"/>
      <c r="P16" s="266"/>
      <c r="Q16" s="279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="88" customFormat="1" ht="20" customHeight="1" spans="1:252">
      <c r="A17" s="110" t="s">
        <v>175</v>
      </c>
      <c r="B17" s="108">
        <f>C17-0.8</f>
        <v>18.9</v>
      </c>
      <c r="C17" s="108">
        <f>D17-0.8</f>
        <v>19.7</v>
      </c>
      <c r="D17" s="109">
        <v>20.5</v>
      </c>
      <c r="E17" s="108">
        <f>D17+0.8</f>
        <v>21.3</v>
      </c>
      <c r="F17" s="108">
        <f>E17+0.8</f>
        <v>22.1</v>
      </c>
      <c r="G17" s="108">
        <f>F17+1.3</f>
        <v>23.4</v>
      </c>
      <c r="H17" s="112"/>
      <c r="I17" s="264"/>
      <c r="J17" s="265"/>
      <c r="K17" s="265"/>
      <c r="L17" s="265"/>
      <c r="M17" s="265"/>
      <c r="N17" s="265"/>
      <c r="O17" s="265"/>
      <c r="P17" s="266"/>
      <c r="Q17" s="279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="88" customFormat="1" ht="20" customHeight="1" spans="1:252">
      <c r="A18" s="110" t="s">
        <v>176</v>
      </c>
      <c r="B18" s="108">
        <f>C18-0.7</f>
        <v>15.6</v>
      </c>
      <c r="C18" s="108">
        <f>D18-0.7</f>
        <v>16.3</v>
      </c>
      <c r="D18" s="114">
        <v>17</v>
      </c>
      <c r="E18" s="108">
        <f>D18+0.7</f>
        <v>17.7</v>
      </c>
      <c r="F18" s="108">
        <f>E18+0.7</f>
        <v>18.4</v>
      </c>
      <c r="G18" s="108">
        <f>F18+1</f>
        <v>19.4</v>
      </c>
      <c r="H18" s="112"/>
      <c r="I18" s="264"/>
      <c r="J18" s="265"/>
      <c r="K18" s="265"/>
      <c r="L18" s="265"/>
      <c r="M18" s="265"/>
      <c r="N18" s="265"/>
      <c r="O18" s="265"/>
      <c r="P18" s="266"/>
      <c r="Q18" s="279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="88" customFormat="1" ht="20" customHeight="1" spans="1:252">
      <c r="A19" s="110" t="s">
        <v>177</v>
      </c>
      <c r="B19" s="108">
        <f>C19-0.5</f>
        <v>9</v>
      </c>
      <c r="C19" s="108">
        <f>D19-0.5</f>
        <v>9.5</v>
      </c>
      <c r="D19" s="109">
        <v>10</v>
      </c>
      <c r="E19" s="108">
        <f>D19+0.5</f>
        <v>10.5</v>
      </c>
      <c r="F19" s="108">
        <f>E19+0.5</f>
        <v>11</v>
      </c>
      <c r="G19" s="115">
        <f>F19+0.7</f>
        <v>11.7</v>
      </c>
      <c r="H19" s="112"/>
      <c r="I19" s="264"/>
      <c r="J19" s="265"/>
      <c r="K19" s="265"/>
      <c r="L19" s="265"/>
      <c r="M19" s="265"/>
      <c r="N19" s="265"/>
      <c r="O19" s="265"/>
      <c r="P19" s="266"/>
      <c r="Q19" s="279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="88" customFormat="1" ht="20" customHeight="1" spans="1:252">
      <c r="A20" s="110" t="s">
        <v>178</v>
      </c>
      <c r="B20" s="108">
        <f>C20-0.5</f>
        <v>12.5</v>
      </c>
      <c r="C20" s="108">
        <f>D20-0.5</f>
        <v>13</v>
      </c>
      <c r="D20" s="109">
        <v>13.5</v>
      </c>
      <c r="E20" s="108">
        <f>D20+0.5</f>
        <v>14</v>
      </c>
      <c r="F20" s="108">
        <f>E20+0.5</f>
        <v>14.5</v>
      </c>
      <c r="G20" s="108">
        <f>F20+0.7</f>
        <v>15.2</v>
      </c>
      <c r="H20" s="108"/>
      <c r="I20" s="264"/>
      <c r="J20" s="265"/>
      <c r="K20" s="265"/>
      <c r="L20" s="265"/>
      <c r="M20" s="265"/>
      <c r="N20" s="265"/>
      <c r="O20" s="265"/>
      <c r="P20" s="266"/>
      <c r="Q20" s="279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="88" customFormat="1" ht="20" customHeight="1" spans="1:252">
      <c r="A21" s="219" t="s">
        <v>179</v>
      </c>
      <c r="B21" s="108">
        <f t="shared" ref="B21:B24" si="9">C21</f>
        <v>5</v>
      </c>
      <c r="C21" s="108">
        <f t="shared" ref="C21:C23" si="10">D21</f>
        <v>5</v>
      </c>
      <c r="D21" s="109">
        <v>5</v>
      </c>
      <c r="E21" s="108">
        <f t="shared" ref="E21:E24" si="11">D21</f>
        <v>5</v>
      </c>
      <c r="F21" s="108">
        <f t="shared" ref="F21:F23" si="12">D21</f>
        <v>5</v>
      </c>
      <c r="G21" s="108">
        <f t="shared" ref="G21:G23" si="13">D21</f>
        <v>5</v>
      </c>
      <c r="H21" s="108"/>
      <c r="I21" s="264"/>
      <c r="J21" s="265"/>
      <c r="K21" s="265"/>
      <c r="L21" s="265"/>
      <c r="M21" s="265"/>
      <c r="N21" s="265"/>
      <c r="O21" s="265"/>
      <c r="P21" s="266"/>
      <c r="Q21" s="279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="88" customFormat="1" ht="20" customHeight="1" spans="1:252">
      <c r="A22" s="219" t="s">
        <v>180</v>
      </c>
      <c r="B22" s="108">
        <f t="shared" si="9"/>
        <v>5.5</v>
      </c>
      <c r="C22" s="108">
        <f t="shared" si="10"/>
        <v>5.5</v>
      </c>
      <c r="D22" s="109">
        <v>5.5</v>
      </c>
      <c r="E22" s="108">
        <f t="shared" si="11"/>
        <v>5.5</v>
      </c>
      <c r="F22" s="108">
        <f t="shared" si="12"/>
        <v>5.5</v>
      </c>
      <c r="G22" s="108">
        <f t="shared" si="13"/>
        <v>5.5</v>
      </c>
      <c r="H22" s="108"/>
      <c r="I22" s="264"/>
      <c r="J22" s="265"/>
      <c r="K22" s="265"/>
      <c r="L22" s="265"/>
      <c r="M22" s="265"/>
      <c r="N22" s="265"/>
      <c r="O22" s="265"/>
      <c r="P22" s="266"/>
      <c r="Q22" s="279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="88" customFormat="1" ht="20" customHeight="1" spans="1:252">
      <c r="A23" s="110" t="s">
        <v>181</v>
      </c>
      <c r="B23" s="108">
        <f t="shared" si="9"/>
        <v>6</v>
      </c>
      <c r="C23" s="108">
        <f t="shared" si="10"/>
        <v>6</v>
      </c>
      <c r="D23" s="109">
        <v>6</v>
      </c>
      <c r="E23" s="108">
        <f t="shared" si="11"/>
        <v>6</v>
      </c>
      <c r="F23" s="108">
        <f t="shared" si="12"/>
        <v>6</v>
      </c>
      <c r="G23" s="108">
        <f t="shared" si="13"/>
        <v>6</v>
      </c>
      <c r="H23" s="108"/>
      <c r="I23" s="264"/>
      <c r="J23" s="265"/>
      <c r="K23" s="265"/>
      <c r="L23" s="265"/>
      <c r="M23" s="265"/>
      <c r="N23" s="265"/>
      <c r="O23" s="265"/>
      <c r="P23" s="266"/>
      <c r="Q23" s="27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  <row r="24" s="88" customFormat="1" ht="20" customHeight="1" spans="1:252">
      <c r="A24" s="221" t="s">
        <v>182</v>
      </c>
      <c r="B24" s="222">
        <f t="shared" si="9"/>
        <v>16</v>
      </c>
      <c r="C24" s="222">
        <f>D24-1</f>
        <v>16</v>
      </c>
      <c r="D24" s="223" t="s">
        <v>183</v>
      </c>
      <c r="E24" s="222" t="str">
        <f t="shared" si="11"/>
        <v>17</v>
      </c>
      <c r="F24" s="222">
        <f>E24+1.5</f>
        <v>18.5</v>
      </c>
      <c r="G24" s="222">
        <f>F24</f>
        <v>18.5</v>
      </c>
      <c r="H24" s="108"/>
      <c r="I24" s="264"/>
      <c r="J24" s="265"/>
      <c r="K24" s="265"/>
      <c r="L24" s="265"/>
      <c r="M24" s="265"/>
      <c r="N24" s="265"/>
      <c r="O24" s="265"/>
      <c r="P24" s="266"/>
      <c r="Q24" s="279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</row>
    <row r="25" s="88" customFormat="1" ht="20" customHeight="1" spans="1:252">
      <c r="A25" s="244"/>
      <c r="B25" s="220"/>
      <c r="C25" s="220"/>
      <c r="D25" s="245"/>
      <c r="E25" s="220"/>
      <c r="F25" s="220"/>
      <c r="G25" s="246"/>
      <c r="H25" s="247"/>
      <c r="I25" s="264"/>
      <c r="J25" s="265"/>
      <c r="K25" s="265"/>
      <c r="L25" s="265"/>
      <c r="M25" s="265"/>
      <c r="N25" s="265"/>
      <c r="O25" s="265"/>
      <c r="P25" s="266"/>
      <c r="Q25" s="266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</row>
    <row r="26" s="88" customFormat="1" ht="20" customHeight="1" spans="1:252">
      <c r="A26" s="248"/>
      <c r="B26" s="249"/>
      <c r="C26" s="249"/>
      <c r="D26" s="250"/>
      <c r="E26" s="249"/>
      <c r="F26" s="249"/>
      <c r="G26" s="251"/>
      <c r="H26" s="252"/>
      <c r="I26" s="271"/>
      <c r="J26" s="272"/>
      <c r="K26" s="273"/>
      <c r="L26" s="272"/>
      <c r="M26" s="272"/>
      <c r="N26" s="273"/>
      <c r="O26" s="273"/>
      <c r="P26" s="274"/>
      <c r="Q26" s="27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</row>
    <row r="27" s="88" customFormat="1" ht="17.25" spans="1:252">
      <c r="A27" s="253"/>
      <c r="B27" s="254"/>
      <c r="C27" s="254"/>
      <c r="D27" s="255"/>
      <c r="E27" s="254"/>
      <c r="F27" s="254"/>
      <c r="G27" s="256"/>
      <c r="O27" s="257"/>
      <c r="P27" s="257"/>
      <c r="Q27" s="25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</row>
    <row r="28" s="88" customFormat="1" spans="1:252">
      <c r="A28" s="120" t="s">
        <v>184</v>
      </c>
      <c r="B28" s="120"/>
      <c r="C28" s="121"/>
      <c r="O28" s="257"/>
      <c r="P28" s="257"/>
      <c r="Q28" s="257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</row>
    <row r="29" s="88" customFormat="1" spans="3:252">
      <c r="C29" s="89"/>
      <c r="I29" s="135" t="s">
        <v>185</v>
      </c>
      <c r="J29" s="275"/>
      <c r="K29" s="276"/>
      <c r="M29" s="135" t="s">
        <v>186</v>
      </c>
      <c r="N29" s="135"/>
      <c r="O29" s="135" t="s">
        <v>187</v>
      </c>
      <c r="P29" s="135"/>
      <c r="Q29" s="88" t="s">
        <v>142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5" workbookViewId="0">
      <selection activeCell="B39" sqref="B39:K39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1.25" style="139" customWidth="1"/>
    <col min="12" max="16384" width="10.125" style="139"/>
  </cols>
  <sheetData>
    <row r="1" ht="23.25" spans="1:11">
      <c r="A1" s="140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TAEEAM91531</v>
      </c>
      <c r="F2" s="145" t="s">
        <v>202</v>
      </c>
      <c r="G2" s="146" t="str">
        <f>首期!B5</f>
        <v>男式立领外套</v>
      </c>
      <c r="H2" s="147"/>
      <c r="I2" s="175" t="s">
        <v>57</v>
      </c>
      <c r="J2" s="194" t="s">
        <v>56</v>
      </c>
      <c r="K2" s="195"/>
    </row>
    <row r="3" ht="18" customHeight="1" spans="1:11">
      <c r="A3" s="148" t="s">
        <v>75</v>
      </c>
      <c r="B3" s="149">
        <v>22</v>
      </c>
      <c r="C3" s="149"/>
      <c r="D3" s="150" t="s">
        <v>203</v>
      </c>
      <c r="E3" s="151">
        <v>45427</v>
      </c>
      <c r="F3" s="152"/>
      <c r="G3" s="152"/>
      <c r="H3" s="153" t="s">
        <v>204</v>
      </c>
      <c r="I3" s="153"/>
      <c r="J3" s="153"/>
      <c r="K3" s="196"/>
    </row>
    <row r="4" ht="18" customHeight="1" spans="1:11">
      <c r="A4" s="154" t="s">
        <v>71</v>
      </c>
      <c r="B4" s="149">
        <v>2</v>
      </c>
      <c r="C4" s="149">
        <v>5</v>
      </c>
      <c r="D4" s="155" t="s">
        <v>205</v>
      </c>
      <c r="E4" s="152" t="s">
        <v>206</v>
      </c>
      <c r="F4" s="152"/>
      <c r="G4" s="152"/>
      <c r="H4" s="155" t="s">
        <v>207</v>
      </c>
      <c r="I4" s="155"/>
      <c r="J4" s="167" t="s">
        <v>65</v>
      </c>
      <c r="K4" s="197" t="s">
        <v>66</v>
      </c>
    </row>
    <row r="5" ht="18" customHeight="1" spans="1:11">
      <c r="A5" s="154" t="s">
        <v>208</v>
      </c>
      <c r="B5" s="149">
        <v>1</v>
      </c>
      <c r="C5" s="149"/>
      <c r="D5" s="150" t="s">
        <v>209</v>
      </c>
      <c r="E5" s="150"/>
      <c r="G5" s="150"/>
      <c r="H5" s="155" t="s">
        <v>210</v>
      </c>
      <c r="I5" s="155"/>
      <c r="J5" s="167" t="s">
        <v>65</v>
      </c>
      <c r="K5" s="197" t="s">
        <v>66</v>
      </c>
    </row>
    <row r="6" ht="18" customHeight="1" spans="1:13">
      <c r="A6" s="156" t="s">
        <v>211</v>
      </c>
      <c r="B6" s="157">
        <v>22</v>
      </c>
      <c r="C6" s="157"/>
      <c r="D6" s="158" t="s">
        <v>212</v>
      </c>
      <c r="E6" s="159"/>
      <c r="F6" s="159"/>
      <c r="G6" s="158"/>
      <c r="H6" s="160" t="s">
        <v>213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214</v>
      </c>
      <c r="B8" s="145" t="s">
        <v>215</v>
      </c>
      <c r="C8" s="145" t="s">
        <v>216</v>
      </c>
      <c r="D8" s="145" t="s">
        <v>217</v>
      </c>
      <c r="E8" s="145" t="s">
        <v>218</v>
      </c>
      <c r="F8" s="145" t="s">
        <v>219</v>
      </c>
      <c r="G8" s="231" t="s">
        <v>220</v>
      </c>
      <c r="H8" s="232"/>
      <c r="I8" s="232"/>
      <c r="J8" s="232"/>
      <c r="K8" s="233"/>
    </row>
    <row r="9" ht="18" customHeight="1" spans="1:11">
      <c r="A9" s="154" t="s">
        <v>221</v>
      </c>
      <c r="B9" s="155"/>
      <c r="C9" s="167" t="s">
        <v>65</v>
      </c>
      <c r="D9" s="167" t="s">
        <v>66</v>
      </c>
      <c r="E9" s="150" t="s">
        <v>222</v>
      </c>
      <c r="F9" s="168" t="s">
        <v>223</v>
      </c>
      <c r="G9" s="169"/>
      <c r="H9" s="170"/>
      <c r="I9" s="170"/>
      <c r="J9" s="170"/>
      <c r="K9" s="201"/>
    </row>
    <row r="10" ht="18" customHeight="1" spans="1:11">
      <c r="A10" s="154" t="s">
        <v>224</v>
      </c>
      <c r="B10" s="155"/>
      <c r="C10" s="167" t="s">
        <v>65</v>
      </c>
      <c r="D10" s="167" t="s">
        <v>66</v>
      </c>
      <c r="E10" s="150" t="s">
        <v>225</v>
      </c>
      <c r="F10" s="168" t="s">
        <v>226</v>
      </c>
      <c r="G10" s="169" t="s">
        <v>227</v>
      </c>
      <c r="H10" s="170"/>
      <c r="I10" s="170"/>
      <c r="J10" s="170"/>
      <c r="K10" s="201"/>
    </row>
    <row r="11" ht="18" customHeight="1" spans="1:11">
      <c r="A11" s="171" t="s">
        <v>190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228</v>
      </c>
      <c r="J12" s="167" t="s">
        <v>85</v>
      </c>
      <c r="K12" s="197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229</v>
      </c>
      <c r="J13" s="167" t="s">
        <v>85</v>
      </c>
      <c r="K13" s="197" t="s">
        <v>86</v>
      </c>
    </row>
    <row r="14" ht="18" customHeight="1" spans="1:11">
      <c r="A14" s="156" t="s">
        <v>230</v>
      </c>
      <c r="B14" s="159" t="s">
        <v>85</v>
      </c>
      <c r="C14" s="159" t="s">
        <v>86</v>
      </c>
      <c r="D14" s="173"/>
      <c r="E14" s="158" t="s">
        <v>231</v>
      </c>
      <c r="F14" s="159" t="s">
        <v>85</v>
      </c>
      <c r="G14" s="159" t="s">
        <v>86</v>
      </c>
      <c r="H14" s="159"/>
      <c r="I14" s="158" t="s">
        <v>232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233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4" t="s">
        <v>234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4"/>
    </row>
    <row r="18" ht="18" customHeight="1" spans="1:11">
      <c r="A18" s="154" t="s">
        <v>235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4" t="s">
        <v>124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6"/>
    </row>
    <row r="25" ht="18" customHeight="1" spans="1:11">
      <c r="A25" s="181" t="s">
        <v>236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237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238</v>
      </c>
    </row>
    <row r="28" ht="23" customHeight="1" spans="1:11">
      <c r="A28" s="177" t="s">
        <v>127</v>
      </c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1</v>
      </c>
    </row>
    <row r="29" ht="23" customHeight="1" spans="1:11">
      <c r="A29" s="177" t="s">
        <v>239</v>
      </c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1</v>
      </c>
    </row>
    <row r="30" ht="23" customHeight="1" spans="1:11">
      <c r="A30" s="177" t="s">
        <v>240</v>
      </c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1</v>
      </c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09"/>
      <c r="K31" s="201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241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3</v>
      </c>
    </row>
    <row r="37" ht="18.75" customHeight="1" spans="1:11">
      <c r="A37" s="187" t="s">
        <v>242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8" customFormat="1" ht="18.75" customHeight="1" spans="1:11">
      <c r="A38" s="154" t="s">
        <v>243</v>
      </c>
      <c r="B38" s="155"/>
      <c r="C38" s="155"/>
      <c r="D38" s="153" t="s">
        <v>244</v>
      </c>
      <c r="E38" s="153"/>
      <c r="F38" s="189" t="s">
        <v>245</v>
      </c>
      <c r="G38" s="190"/>
      <c r="H38" s="155" t="s">
        <v>246</v>
      </c>
      <c r="I38" s="155"/>
      <c r="J38" s="155" t="s">
        <v>247</v>
      </c>
      <c r="K38" s="204"/>
    </row>
    <row r="39" ht="18.75" customHeight="1" spans="1:11">
      <c r="A39" s="154" t="s">
        <v>125</v>
      </c>
      <c r="B39" s="155" t="s">
        <v>248</v>
      </c>
      <c r="C39" s="155"/>
      <c r="D39" s="155"/>
      <c r="E39" s="155"/>
      <c r="F39" s="155"/>
      <c r="G39" s="155"/>
      <c r="H39" s="155"/>
      <c r="I39" s="155"/>
      <c r="J39" s="155"/>
      <c r="K39" s="204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4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4"/>
    </row>
    <row r="42" ht="32.1" customHeight="1" spans="1:11">
      <c r="A42" s="156" t="s">
        <v>136</v>
      </c>
      <c r="B42" s="191" t="s">
        <v>249</v>
      </c>
      <c r="C42" s="191"/>
      <c r="D42" s="158" t="s">
        <v>250</v>
      </c>
      <c r="E42" s="173" t="s">
        <v>139</v>
      </c>
      <c r="F42" s="158" t="s">
        <v>140</v>
      </c>
      <c r="G42" s="192">
        <v>45449</v>
      </c>
      <c r="H42" s="193" t="s">
        <v>141</v>
      </c>
      <c r="I42" s="193"/>
      <c r="J42" s="191" t="s">
        <v>142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L21" sqref="L21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99"/>
      <c r="I2" s="100"/>
      <c r="J2" s="122" t="s">
        <v>57</v>
      </c>
      <c r="K2" s="123" t="s">
        <v>56</v>
      </c>
      <c r="L2" s="123"/>
      <c r="M2" s="123"/>
      <c r="N2" s="123"/>
      <c r="O2" s="12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1" t="s">
        <v>147</v>
      </c>
      <c r="B3" s="102" t="s">
        <v>148</v>
      </c>
      <c r="C3" s="103"/>
      <c r="D3" s="102"/>
      <c r="E3" s="102"/>
      <c r="F3" s="102"/>
      <c r="G3" s="102"/>
      <c r="H3" s="102"/>
      <c r="I3" s="104"/>
      <c r="J3" s="125"/>
      <c r="K3" s="125"/>
      <c r="L3" s="125"/>
      <c r="M3" s="125"/>
      <c r="N3" s="125"/>
      <c r="O3" s="12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1"/>
      <c r="B4" s="105" t="s">
        <v>111</v>
      </c>
      <c r="C4" s="105" t="s">
        <v>112</v>
      </c>
      <c r="D4" s="106" t="s">
        <v>113</v>
      </c>
      <c r="E4" s="105" t="s">
        <v>114</v>
      </c>
      <c r="F4" s="105" t="s">
        <v>115</v>
      </c>
      <c r="G4" s="105" t="s">
        <v>116</v>
      </c>
      <c r="H4" s="218"/>
      <c r="I4" s="104"/>
      <c r="J4" s="127" t="s">
        <v>111</v>
      </c>
      <c r="K4" s="127" t="s">
        <v>112</v>
      </c>
      <c r="L4" s="128" t="s">
        <v>113</v>
      </c>
      <c r="M4" s="127" t="s">
        <v>114</v>
      </c>
      <c r="N4" s="127" t="s">
        <v>115</v>
      </c>
      <c r="O4" s="129" t="s">
        <v>251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1"/>
      <c r="B5" s="105" t="s">
        <v>151</v>
      </c>
      <c r="C5" s="105" t="s">
        <v>152</v>
      </c>
      <c r="D5" s="106" t="s">
        <v>153</v>
      </c>
      <c r="E5" s="105" t="s">
        <v>154</v>
      </c>
      <c r="F5" s="105" t="s">
        <v>155</v>
      </c>
      <c r="G5" s="105" t="s">
        <v>156</v>
      </c>
      <c r="H5" s="218"/>
      <c r="I5" s="104"/>
      <c r="J5" s="130"/>
      <c r="K5" s="130" t="s">
        <v>118</v>
      </c>
      <c r="L5" s="130" t="s">
        <v>118</v>
      </c>
      <c r="M5" s="130" t="s">
        <v>119</v>
      </c>
      <c r="N5" s="130" t="s">
        <v>119</v>
      </c>
      <c r="O5" s="131" t="s">
        <v>119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107" t="s">
        <v>157</v>
      </c>
      <c r="B6" s="108">
        <f t="shared" ref="B6:B8" si="0">C6-1</f>
        <v>66</v>
      </c>
      <c r="C6" s="108">
        <f t="shared" ref="C6:C8" si="1">D6-2</f>
        <v>67</v>
      </c>
      <c r="D6" s="109">
        <v>69</v>
      </c>
      <c r="E6" s="108">
        <f t="shared" ref="E6:E8" si="2">D6+2</f>
        <v>71</v>
      </c>
      <c r="F6" s="108">
        <f t="shared" ref="F6:F8" si="3">E6+2</f>
        <v>73</v>
      </c>
      <c r="G6" s="108">
        <f t="shared" ref="G6:G8" si="4">F6+1</f>
        <v>74</v>
      </c>
      <c r="H6" s="108"/>
      <c r="I6" s="104"/>
      <c r="J6" s="130"/>
      <c r="K6" s="130" t="s">
        <v>252</v>
      </c>
      <c r="L6" s="130" t="s">
        <v>253</v>
      </c>
      <c r="M6" s="130" t="s">
        <v>254</v>
      </c>
      <c r="N6" s="130" t="s">
        <v>255</v>
      </c>
      <c r="O6" s="131" t="s">
        <v>256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110" t="s">
        <v>160</v>
      </c>
      <c r="B7" s="108">
        <f t="shared" si="0"/>
        <v>64</v>
      </c>
      <c r="C7" s="108">
        <f t="shared" si="1"/>
        <v>65</v>
      </c>
      <c r="D7" s="109">
        <v>67</v>
      </c>
      <c r="E7" s="108">
        <f t="shared" si="2"/>
        <v>69</v>
      </c>
      <c r="F7" s="108">
        <f t="shared" si="3"/>
        <v>71</v>
      </c>
      <c r="G7" s="108">
        <f t="shared" si="4"/>
        <v>72</v>
      </c>
      <c r="H7" s="108"/>
      <c r="I7" s="104"/>
      <c r="J7" s="130"/>
      <c r="K7" s="130" t="s">
        <v>257</v>
      </c>
      <c r="L7" s="130" t="s">
        <v>255</v>
      </c>
      <c r="M7" s="130" t="s">
        <v>255</v>
      </c>
      <c r="N7" s="130" t="s">
        <v>255</v>
      </c>
      <c r="O7" s="131" t="s">
        <v>257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110" t="s">
        <v>162</v>
      </c>
      <c r="B8" s="108">
        <f t="shared" si="0"/>
        <v>64</v>
      </c>
      <c r="C8" s="108">
        <f t="shared" si="1"/>
        <v>65</v>
      </c>
      <c r="D8" s="109">
        <v>67</v>
      </c>
      <c r="E8" s="108">
        <f t="shared" si="2"/>
        <v>69</v>
      </c>
      <c r="F8" s="108">
        <f t="shared" si="3"/>
        <v>71</v>
      </c>
      <c r="G8" s="108">
        <f t="shared" si="4"/>
        <v>72</v>
      </c>
      <c r="H8" s="108"/>
      <c r="I8" s="104"/>
      <c r="J8" s="130"/>
      <c r="K8" s="130" t="s">
        <v>257</v>
      </c>
      <c r="L8" s="130" t="s">
        <v>255</v>
      </c>
      <c r="M8" s="130" t="s">
        <v>255</v>
      </c>
      <c r="N8" s="130" t="s">
        <v>255</v>
      </c>
      <c r="O8" s="131" t="s">
        <v>257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110" t="s">
        <v>163</v>
      </c>
      <c r="B9" s="108">
        <f t="shared" ref="B9:B11" si="5">C9-4</f>
        <v>106</v>
      </c>
      <c r="C9" s="108">
        <f t="shared" ref="C9:C11" si="6">D9-4</f>
        <v>110</v>
      </c>
      <c r="D9" s="111" t="s">
        <v>164</v>
      </c>
      <c r="E9" s="108">
        <f t="shared" ref="E9:E11" si="7">D9+4</f>
        <v>118</v>
      </c>
      <c r="F9" s="108">
        <f>E9+4</f>
        <v>122</v>
      </c>
      <c r="G9" s="108">
        <f t="shared" ref="G9:G11" si="8">F9+6</f>
        <v>128</v>
      </c>
      <c r="H9" s="108"/>
      <c r="I9" s="104"/>
      <c r="J9" s="130"/>
      <c r="K9" s="130" t="s">
        <v>252</v>
      </c>
      <c r="L9" s="130" t="s">
        <v>258</v>
      </c>
      <c r="M9" s="130" t="s">
        <v>259</v>
      </c>
      <c r="N9" s="130" t="s">
        <v>260</v>
      </c>
      <c r="O9" s="131" t="s">
        <v>257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110" t="s">
        <v>165</v>
      </c>
      <c r="B10" s="108">
        <f t="shared" si="5"/>
        <v>96</v>
      </c>
      <c r="C10" s="108">
        <f t="shared" si="6"/>
        <v>100</v>
      </c>
      <c r="D10" s="111" t="s">
        <v>166</v>
      </c>
      <c r="E10" s="108">
        <f t="shared" si="7"/>
        <v>108</v>
      </c>
      <c r="F10" s="108">
        <f>E10+5</f>
        <v>113</v>
      </c>
      <c r="G10" s="108">
        <f t="shared" si="8"/>
        <v>119</v>
      </c>
      <c r="H10" s="108"/>
      <c r="I10" s="104"/>
      <c r="J10" s="130"/>
      <c r="K10" s="130" t="s">
        <v>255</v>
      </c>
      <c r="L10" s="130" t="s">
        <v>255</v>
      </c>
      <c r="M10" s="130" t="s">
        <v>255</v>
      </c>
      <c r="N10" s="130" t="s">
        <v>255</v>
      </c>
      <c r="O10" s="131" t="s">
        <v>261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110" t="s">
        <v>167</v>
      </c>
      <c r="B11" s="112">
        <f t="shared" si="5"/>
        <v>90</v>
      </c>
      <c r="C11" s="112">
        <f t="shared" si="6"/>
        <v>94</v>
      </c>
      <c r="D11" s="113" t="s">
        <v>168</v>
      </c>
      <c r="E11" s="112">
        <f t="shared" si="7"/>
        <v>102</v>
      </c>
      <c r="F11" s="112">
        <f>E11+5</f>
        <v>107</v>
      </c>
      <c r="G11" s="112">
        <f t="shared" si="8"/>
        <v>113</v>
      </c>
      <c r="H11" s="112"/>
      <c r="I11" s="104"/>
      <c r="J11" s="130"/>
      <c r="K11" s="130" t="s">
        <v>262</v>
      </c>
      <c r="L11" s="130" t="s">
        <v>263</v>
      </c>
      <c r="M11" s="130" t="s">
        <v>264</v>
      </c>
      <c r="N11" s="130" t="s">
        <v>265</v>
      </c>
      <c r="O11" s="131" t="s">
        <v>266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110" t="s">
        <v>169</v>
      </c>
      <c r="B12" s="112">
        <f>C12-1</f>
        <v>46</v>
      </c>
      <c r="C12" s="112">
        <f>D12-1</f>
        <v>47</v>
      </c>
      <c r="D12" s="113">
        <v>48</v>
      </c>
      <c r="E12" s="112">
        <f>D12+1</f>
        <v>49</v>
      </c>
      <c r="F12" s="112">
        <f>E12+1</f>
        <v>50</v>
      </c>
      <c r="G12" s="112">
        <f>F12+1.5</f>
        <v>51.5</v>
      </c>
      <c r="H12" s="112"/>
      <c r="I12" s="104"/>
      <c r="J12" s="130"/>
      <c r="K12" s="130" t="s">
        <v>262</v>
      </c>
      <c r="L12" s="130" t="s">
        <v>263</v>
      </c>
      <c r="M12" s="130" t="s">
        <v>267</v>
      </c>
      <c r="N12" s="130" t="s">
        <v>255</v>
      </c>
      <c r="O12" s="131" t="s">
        <v>257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110" t="s">
        <v>170</v>
      </c>
      <c r="B13" s="108">
        <f>C13-1</f>
        <v>48</v>
      </c>
      <c r="C13" s="108">
        <f>D13-1</f>
        <v>49</v>
      </c>
      <c r="D13" s="109">
        <v>50</v>
      </c>
      <c r="E13" s="108">
        <f>D13+1</f>
        <v>51</v>
      </c>
      <c r="F13" s="108">
        <f>E13+1</f>
        <v>52</v>
      </c>
      <c r="G13" s="108">
        <f>F13+1.5</f>
        <v>53.5</v>
      </c>
      <c r="H13" s="108"/>
      <c r="I13" s="104"/>
      <c r="J13" s="130"/>
      <c r="K13" s="130" t="s">
        <v>255</v>
      </c>
      <c r="L13" s="130" t="s">
        <v>255</v>
      </c>
      <c r="M13" s="130" t="s">
        <v>255</v>
      </c>
      <c r="N13" s="130" t="s">
        <v>255</v>
      </c>
      <c r="O13" s="131" t="s">
        <v>257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110" t="s">
        <v>171</v>
      </c>
      <c r="B14" s="108">
        <f>C14-1.2</f>
        <v>45.6</v>
      </c>
      <c r="C14" s="108">
        <f>D14-1.2</f>
        <v>46.8</v>
      </c>
      <c r="D14" s="113">
        <v>48</v>
      </c>
      <c r="E14" s="108">
        <f>D14+1.2</f>
        <v>49.2</v>
      </c>
      <c r="F14" s="108">
        <f>E14+1.2</f>
        <v>50.4</v>
      </c>
      <c r="G14" s="108">
        <f>F14+1.4</f>
        <v>51.8</v>
      </c>
      <c r="H14" s="108"/>
      <c r="I14" s="104"/>
      <c r="J14" s="130"/>
      <c r="K14" s="130" t="s">
        <v>255</v>
      </c>
      <c r="L14" s="130" t="s">
        <v>255</v>
      </c>
      <c r="M14" s="130" t="s">
        <v>255</v>
      </c>
      <c r="N14" s="130" t="s">
        <v>255</v>
      </c>
      <c r="O14" s="131" t="s">
        <v>257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110" t="s">
        <v>172</v>
      </c>
      <c r="B15" s="108">
        <f>C15-0.6</f>
        <v>64.2</v>
      </c>
      <c r="C15" s="108">
        <f>D15-1.2</f>
        <v>64.8</v>
      </c>
      <c r="D15" s="113">
        <v>66</v>
      </c>
      <c r="E15" s="108">
        <f>D15+1.2</f>
        <v>67.2</v>
      </c>
      <c r="F15" s="108">
        <f>E15+1.2</f>
        <v>68.4</v>
      </c>
      <c r="G15" s="108">
        <f>F15+0.6</f>
        <v>69</v>
      </c>
      <c r="H15" s="108"/>
      <c r="I15" s="104"/>
      <c r="J15" s="130"/>
      <c r="K15" s="130" t="s">
        <v>255</v>
      </c>
      <c r="L15" s="130" t="s">
        <v>255</v>
      </c>
      <c r="M15" s="130" t="s">
        <v>255</v>
      </c>
      <c r="N15" s="130" t="s">
        <v>255</v>
      </c>
      <c r="O15" s="131" t="s">
        <v>257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110" t="s">
        <v>175</v>
      </c>
      <c r="B16" s="108">
        <f>C16-0.8</f>
        <v>18.9</v>
      </c>
      <c r="C16" s="108">
        <f>D16-0.8</f>
        <v>19.7</v>
      </c>
      <c r="D16" s="109">
        <v>20.5</v>
      </c>
      <c r="E16" s="108">
        <f>D16+0.8</f>
        <v>21.3</v>
      </c>
      <c r="F16" s="108">
        <f>E16+0.8</f>
        <v>22.1</v>
      </c>
      <c r="G16" s="108">
        <f>F16+1.3</f>
        <v>23.4</v>
      </c>
      <c r="H16" s="108"/>
      <c r="I16" s="104"/>
      <c r="J16" s="130"/>
      <c r="K16" s="130" t="s">
        <v>264</v>
      </c>
      <c r="L16" s="130" t="s">
        <v>265</v>
      </c>
      <c r="M16" s="130" t="s">
        <v>255</v>
      </c>
      <c r="N16" s="130" t="s">
        <v>255</v>
      </c>
      <c r="O16" s="131" t="s">
        <v>263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110" t="s">
        <v>176</v>
      </c>
      <c r="B17" s="108">
        <f>C17-0.7</f>
        <v>15.6</v>
      </c>
      <c r="C17" s="108">
        <f>D17-0.7</f>
        <v>16.3</v>
      </c>
      <c r="D17" s="114">
        <v>17</v>
      </c>
      <c r="E17" s="108">
        <f>D17+0.7</f>
        <v>17.7</v>
      </c>
      <c r="F17" s="108">
        <f>E17+0.7</f>
        <v>18.4</v>
      </c>
      <c r="G17" s="108">
        <f>F17+1</f>
        <v>19.4</v>
      </c>
      <c r="H17" s="108"/>
      <c r="I17" s="104"/>
      <c r="J17" s="130"/>
      <c r="K17" s="130" t="s">
        <v>255</v>
      </c>
      <c r="L17" s="130" t="s">
        <v>255</v>
      </c>
      <c r="M17" s="130" t="s">
        <v>255</v>
      </c>
      <c r="N17" s="130" t="s">
        <v>255</v>
      </c>
      <c r="O17" s="131" t="s">
        <v>257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5" customHeight="1" spans="1:255">
      <c r="A18" s="110" t="s">
        <v>177</v>
      </c>
      <c r="B18" s="108">
        <f>C18-0.5</f>
        <v>9</v>
      </c>
      <c r="C18" s="108">
        <f>D18-0.5</f>
        <v>9.5</v>
      </c>
      <c r="D18" s="109">
        <v>10</v>
      </c>
      <c r="E18" s="108">
        <f>D18+0.5</f>
        <v>10.5</v>
      </c>
      <c r="F18" s="108">
        <f>E18+0.5</f>
        <v>11</v>
      </c>
      <c r="G18" s="115">
        <f>F18+0.7</f>
        <v>11.7</v>
      </c>
      <c r="H18" s="108"/>
      <c r="I18" s="104"/>
      <c r="J18" s="130"/>
      <c r="K18" s="130" t="s">
        <v>263</v>
      </c>
      <c r="L18" s="130" t="s">
        <v>266</v>
      </c>
      <c r="M18" s="130" t="s">
        <v>263</v>
      </c>
      <c r="N18" s="130" t="s">
        <v>255</v>
      </c>
      <c r="O18" s="131" t="s">
        <v>263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5" customHeight="1" spans="1:255">
      <c r="A19" s="110" t="s">
        <v>178</v>
      </c>
      <c r="B19" s="108">
        <f>C19-0.5</f>
        <v>12.5</v>
      </c>
      <c r="C19" s="108">
        <f>D19-0.5</f>
        <v>13</v>
      </c>
      <c r="D19" s="109">
        <v>13.5</v>
      </c>
      <c r="E19" s="108">
        <f>D19+0.5</f>
        <v>14</v>
      </c>
      <c r="F19" s="108">
        <f>E19+0.5</f>
        <v>14.5</v>
      </c>
      <c r="G19" s="108">
        <f>F19+0.7</f>
        <v>15.2</v>
      </c>
      <c r="H19" s="108"/>
      <c r="I19" s="104"/>
      <c r="J19" s="130"/>
      <c r="K19" s="130" t="s">
        <v>255</v>
      </c>
      <c r="L19" s="130" t="s">
        <v>255</v>
      </c>
      <c r="M19" s="130" t="s">
        <v>255</v>
      </c>
      <c r="N19" s="130" t="s">
        <v>255</v>
      </c>
      <c r="O19" s="131" t="s">
        <v>257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="88" customFormat="1" ht="25" customHeight="1" spans="1:255">
      <c r="A20" s="219" t="s">
        <v>179</v>
      </c>
      <c r="B20" s="108">
        <f t="shared" ref="B20:B23" si="9">C20</f>
        <v>5</v>
      </c>
      <c r="C20" s="108">
        <f t="shared" ref="C20:C22" si="10">D20</f>
        <v>5</v>
      </c>
      <c r="D20" s="109">
        <v>5</v>
      </c>
      <c r="E20" s="108">
        <f t="shared" ref="E20:E23" si="11">D20</f>
        <v>5</v>
      </c>
      <c r="F20" s="108">
        <f t="shared" ref="F20:F22" si="12">D20</f>
        <v>5</v>
      </c>
      <c r="G20" s="108">
        <f t="shared" ref="G20:G22" si="13">D20</f>
        <v>5</v>
      </c>
      <c r="H20" s="108"/>
      <c r="I20" s="104"/>
      <c r="J20" s="130"/>
      <c r="K20" s="130" t="s">
        <v>255</v>
      </c>
      <c r="L20" s="130" t="s">
        <v>255</v>
      </c>
      <c r="M20" s="130" t="s">
        <v>255</v>
      </c>
      <c r="N20" s="130" t="s">
        <v>255</v>
      </c>
      <c r="O20" s="131" t="s">
        <v>257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="88" customFormat="1" ht="25" customHeight="1" spans="1:255">
      <c r="A21" s="219" t="s">
        <v>180</v>
      </c>
      <c r="B21" s="108">
        <f t="shared" si="9"/>
        <v>5.5</v>
      </c>
      <c r="C21" s="108">
        <f t="shared" si="10"/>
        <v>5.5</v>
      </c>
      <c r="D21" s="109">
        <v>5.5</v>
      </c>
      <c r="E21" s="108">
        <f t="shared" si="11"/>
        <v>5.5</v>
      </c>
      <c r="F21" s="108">
        <f t="shared" si="12"/>
        <v>5.5</v>
      </c>
      <c r="G21" s="108">
        <f t="shared" si="13"/>
        <v>5.5</v>
      </c>
      <c r="H21" s="108"/>
      <c r="I21" s="104"/>
      <c r="J21" s="130"/>
      <c r="K21" s="130" t="s">
        <v>255</v>
      </c>
      <c r="L21" s="130" t="s">
        <v>255</v>
      </c>
      <c r="M21" s="130" t="s">
        <v>255</v>
      </c>
      <c r="N21" s="130" t="s">
        <v>255</v>
      </c>
      <c r="O21" s="131" t="s">
        <v>257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="88" customFormat="1" ht="25" customHeight="1" spans="1:255">
      <c r="A22" s="110" t="s">
        <v>181</v>
      </c>
      <c r="B22" s="108">
        <f t="shared" si="9"/>
        <v>6</v>
      </c>
      <c r="C22" s="108">
        <f t="shared" si="10"/>
        <v>6</v>
      </c>
      <c r="D22" s="109">
        <v>6</v>
      </c>
      <c r="E22" s="108">
        <f t="shared" si="11"/>
        <v>6</v>
      </c>
      <c r="F22" s="108">
        <f t="shared" si="12"/>
        <v>6</v>
      </c>
      <c r="G22" s="108">
        <f t="shared" si="13"/>
        <v>6</v>
      </c>
      <c r="H22" s="220"/>
      <c r="I22" s="104"/>
      <c r="J22" s="130"/>
      <c r="K22" s="130" t="s">
        <v>255</v>
      </c>
      <c r="L22" s="130" t="s">
        <v>255</v>
      </c>
      <c r="M22" s="130" t="s">
        <v>255</v>
      </c>
      <c r="N22" s="130" t="s">
        <v>255</v>
      </c>
      <c r="O22" s="131" t="s">
        <v>257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="88" customFormat="1" ht="25" customHeight="1" spans="1:255">
      <c r="A23" s="221" t="s">
        <v>182</v>
      </c>
      <c r="B23" s="222">
        <f t="shared" si="9"/>
        <v>16</v>
      </c>
      <c r="C23" s="222">
        <f>D23-1</f>
        <v>16</v>
      </c>
      <c r="D23" s="223" t="s">
        <v>183</v>
      </c>
      <c r="E23" s="222" t="str">
        <f t="shared" si="11"/>
        <v>17</v>
      </c>
      <c r="F23" s="222">
        <f>E23+1.5</f>
        <v>18.5</v>
      </c>
      <c r="G23" s="222">
        <f>F23</f>
        <v>18.5</v>
      </c>
      <c r="H23" s="224"/>
      <c r="I23" s="104"/>
      <c r="J23" s="226"/>
      <c r="K23" s="130" t="s">
        <v>255</v>
      </c>
      <c r="L23" s="130" t="s">
        <v>255</v>
      </c>
      <c r="M23" s="130" t="s">
        <v>255</v>
      </c>
      <c r="N23" s="130" t="s">
        <v>255</v>
      </c>
      <c r="O23" s="131" t="s">
        <v>257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ht="25" customHeight="1" spans="1:16">
      <c r="A24" s="116"/>
      <c r="B24" s="117"/>
      <c r="C24" s="117"/>
      <c r="D24" s="118"/>
      <c r="E24" s="117"/>
      <c r="F24" s="117"/>
      <c r="G24" s="117"/>
      <c r="H24" s="225"/>
      <c r="I24" s="119"/>
      <c r="J24" s="119"/>
      <c r="K24" s="133"/>
      <c r="L24" s="133"/>
      <c r="M24" s="133"/>
      <c r="N24" s="133"/>
      <c r="O24" s="227"/>
      <c r="P24" s="91"/>
    </row>
    <row r="25" spans="1:16">
      <c r="A25" s="120" t="s">
        <v>184</v>
      </c>
      <c r="B25" s="120"/>
      <c r="C25" s="121"/>
      <c r="D25" s="121"/>
      <c r="K25" s="228"/>
      <c r="L25" s="229"/>
      <c r="M25" s="229"/>
      <c r="N25" s="229"/>
      <c r="O25" s="230"/>
      <c r="P25" s="91"/>
    </row>
    <row r="26" spans="3:16">
      <c r="C26" s="89"/>
      <c r="J26" s="135" t="s">
        <v>185</v>
      </c>
      <c r="K26" s="136">
        <v>45449</v>
      </c>
      <c r="L26" s="135" t="s">
        <v>186</v>
      </c>
      <c r="M26" s="135" t="s">
        <v>139</v>
      </c>
      <c r="N26" s="135" t="s">
        <v>187</v>
      </c>
      <c r="O26" s="88" t="s">
        <v>142</v>
      </c>
      <c r="P26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O20" sqref="O20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TAEEAM91531</v>
      </c>
      <c r="F2" s="145" t="s">
        <v>202</v>
      </c>
      <c r="G2" s="146" t="str">
        <f>首期!B5</f>
        <v>男式立领外套</v>
      </c>
      <c r="H2" s="147"/>
      <c r="I2" s="175" t="s">
        <v>57</v>
      </c>
      <c r="J2" s="194" t="s">
        <v>56</v>
      </c>
      <c r="K2" s="195"/>
    </row>
    <row r="3" ht="18" customHeight="1" spans="1:11">
      <c r="A3" s="148" t="s">
        <v>75</v>
      </c>
      <c r="B3" s="149">
        <f>首期!B7</f>
        <v>3552</v>
      </c>
      <c r="C3" s="149"/>
      <c r="D3" s="150" t="s">
        <v>203</v>
      </c>
      <c r="E3" s="151">
        <f>首期!F4</f>
        <v>45468</v>
      </c>
      <c r="F3" s="152"/>
      <c r="G3" s="152"/>
      <c r="H3" s="153" t="s">
        <v>204</v>
      </c>
      <c r="I3" s="153"/>
      <c r="J3" s="153"/>
      <c r="K3" s="196"/>
    </row>
    <row r="4" ht="18" customHeight="1" spans="1:11">
      <c r="A4" s="154" t="s">
        <v>71</v>
      </c>
      <c r="B4" s="149">
        <v>3</v>
      </c>
      <c r="C4" s="149">
        <v>6</v>
      </c>
      <c r="D4" s="155" t="s">
        <v>205</v>
      </c>
      <c r="E4" s="152" t="s">
        <v>206</v>
      </c>
      <c r="F4" s="152"/>
      <c r="G4" s="152"/>
      <c r="H4" s="155" t="s">
        <v>207</v>
      </c>
      <c r="I4" s="155"/>
      <c r="J4" s="167" t="s">
        <v>65</v>
      </c>
      <c r="K4" s="197" t="s">
        <v>66</v>
      </c>
    </row>
    <row r="5" ht="18" customHeight="1" spans="1:11">
      <c r="A5" s="154" t="s">
        <v>208</v>
      </c>
      <c r="B5" s="149">
        <v>1</v>
      </c>
      <c r="C5" s="149"/>
      <c r="D5" s="150" t="s">
        <v>209</v>
      </c>
      <c r="E5" s="150"/>
      <c r="G5" s="150"/>
      <c r="H5" s="155" t="s">
        <v>210</v>
      </c>
      <c r="I5" s="155"/>
      <c r="J5" s="167" t="s">
        <v>65</v>
      </c>
      <c r="K5" s="197" t="s">
        <v>66</v>
      </c>
    </row>
    <row r="6" ht="18" customHeight="1" spans="1:13">
      <c r="A6" s="156" t="s">
        <v>211</v>
      </c>
      <c r="B6" s="157">
        <v>200</v>
      </c>
      <c r="C6" s="157"/>
      <c r="D6" s="158" t="s">
        <v>212</v>
      </c>
      <c r="E6" s="159"/>
      <c r="F6" s="159"/>
      <c r="G6" s="158"/>
      <c r="H6" s="160" t="s">
        <v>213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214</v>
      </c>
      <c r="B8" s="145" t="s">
        <v>215</v>
      </c>
      <c r="C8" s="145" t="s">
        <v>216</v>
      </c>
      <c r="D8" s="145" t="s">
        <v>217</v>
      </c>
      <c r="E8" s="145" t="s">
        <v>218</v>
      </c>
      <c r="F8" s="145" t="s">
        <v>219</v>
      </c>
      <c r="G8" s="165" t="s">
        <v>268</v>
      </c>
      <c r="H8" s="166"/>
      <c r="I8" s="166"/>
      <c r="J8" s="166"/>
      <c r="K8" s="200"/>
    </row>
    <row r="9" ht="18" customHeight="1" spans="1:11">
      <c r="A9" s="154" t="s">
        <v>221</v>
      </c>
      <c r="B9" s="155"/>
      <c r="C9" s="167" t="s">
        <v>65</v>
      </c>
      <c r="D9" s="167" t="s">
        <v>66</v>
      </c>
      <c r="E9" s="150" t="s">
        <v>222</v>
      </c>
      <c r="F9" s="168" t="s">
        <v>223</v>
      </c>
      <c r="G9" s="169"/>
      <c r="H9" s="170"/>
      <c r="I9" s="170"/>
      <c r="J9" s="170"/>
      <c r="K9" s="201"/>
    </row>
    <row r="10" ht="18" customHeight="1" spans="1:11">
      <c r="A10" s="154" t="s">
        <v>224</v>
      </c>
      <c r="B10" s="155"/>
      <c r="C10" s="167" t="s">
        <v>65</v>
      </c>
      <c r="D10" s="167" t="s">
        <v>66</v>
      </c>
      <c r="E10" s="150" t="s">
        <v>225</v>
      </c>
      <c r="F10" s="168" t="s">
        <v>226</v>
      </c>
      <c r="G10" s="169" t="s">
        <v>227</v>
      </c>
      <c r="H10" s="170"/>
      <c r="I10" s="170"/>
      <c r="J10" s="170"/>
      <c r="K10" s="201"/>
    </row>
    <row r="11" ht="18" customHeight="1" spans="1:11">
      <c r="A11" s="171" t="s">
        <v>190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228</v>
      </c>
      <c r="J12" s="167" t="s">
        <v>85</v>
      </c>
      <c r="K12" s="197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229</v>
      </c>
      <c r="J13" s="167" t="s">
        <v>85</v>
      </c>
      <c r="K13" s="197" t="s">
        <v>86</v>
      </c>
    </row>
    <row r="14" ht="18" customHeight="1" spans="1:11">
      <c r="A14" s="156" t="s">
        <v>230</v>
      </c>
      <c r="B14" s="159" t="s">
        <v>85</v>
      </c>
      <c r="C14" s="159" t="s">
        <v>86</v>
      </c>
      <c r="D14" s="173"/>
      <c r="E14" s="158" t="s">
        <v>231</v>
      </c>
      <c r="F14" s="159" t="s">
        <v>85</v>
      </c>
      <c r="G14" s="159" t="s">
        <v>86</v>
      </c>
      <c r="H14" s="159"/>
      <c r="I14" s="158" t="s">
        <v>232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233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4" t="s">
        <v>234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4"/>
    </row>
    <row r="18" ht="18" customHeight="1" spans="1:11">
      <c r="A18" s="154" t="s">
        <v>269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4" t="s">
        <v>124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6"/>
    </row>
    <row r="25" ht="18" customHeight="1" spans="1:11">
      <c r="A25" s="181" t="s">
        <v>236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237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238</v>
      </c>
    </row>
    <row r="28" ht="23" customHeight="1" spans="1:11">
      <c r="A28" s="177" t="s">
        <v>270</v>
      </c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1</v>
      </c>
    </row>
    <row r="29" ht="23" customHeight="1" spans="1:11">
      <c r="A29" s="177" t="s">
        <v>271</v>
      </c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2</v>
      </c>
    </row>
    <row r="30" ht="23" customHeight="1" spans="1:11">
      <c r="A30" s="177" t="s">
        <v>272</v>
      </c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2</v>
      </c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09"/>
      <c r="K31" s="201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241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5</v>
      </c>
    </row>
    <row r="37" ht="18.75" customHeight="1" spans="1:11">
      <c r="A37" s="187" t="s">
        <v>242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8" customFormat="1" ht="18.75" customHeight="1" spans="1:11">
      <c r="A38" s="154" t="s">
        <v>243</v>
      </c>
      <c r="B38" s="155"/>
      <c r="C38" s="155"/>
      <c r="D38" s="153" t="s">
        <v>244</v>
      </c>
      <c r="E38" s="153"/>
      <c r="F38" s="189" t="s">
        <v>245</v>
      </c>
      <c r="G38" s="190"/>
      <c r="H38" s="155" t="s">
        <v>246</v>
      </c>
      <c r="I38" s="155"/>
      <c r="J38" s="155" t="s">
        <v>247</v>
      </c>
      <c r="K38" s="204"/>
    </row>
    <row r="39" ht="18.75" customHeight="1" spans="1:11">
      <c r="A39" s="154" t="s">
        <v>125</v>
      </c>
      <c r="B39" s="155" t="s">
        <v>273</v>
      </c>
      <c r="C39" s="155"/>
      <c r="D39" s="155"/>
      <c r="E39" s="155"/>
      <c r="F39" s="155"/>
      <c r="G39" s="155"/>
      <c r="H39" s="155"/>
      <c r="I39" s="155"/>
      <c r="J39" s="155"/>
      <c r="K39" s="204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4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4"/>
    </row>
    <row r="42" ht="32.1" customHeight="1" spans="1:11">
      <c r="A42" s="156" t="s">
        <v>136</v>
      </c>
      <c r="B42" s="191" t="s">
        <v>249</v>
      </c>
      <c r="C42" s="191"/>
      <c r="D42" s="158" t="s">
        <v>250</v>
      </c>
      <c r="E42" s="173" t="s">
        <v>139</v>
      </c>
      <c r="F42" s="158" t="s">
        <v>140</v>
      </c>
      <c r="G42" s="192">
        <v>45474</v>
      </c>
      <c r="H42" s="193" t="s">
        <v>141</v>
      </c>
      <c r="I42" s="193"/>
      <c r="J42" s="191" t="s">
        <v>142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workbookViewId="0">
      <selection activeCell="J9" sqref="J9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2.75" style="88" customWidth="1"/>
    <col min="9" max="11" width="15.625" style="88" customWidth="1"/>
    <col min="12" max="14" width="15.625" style="90" customWidth="1"/>
    <col min="15" max="252" width="9" style="88"/>
    <col min="253" max="16384" width="9" style="91"/>
  </cols>
  <sheetData>
    <row r="1" s="88" customFormat="1" ht="29" customHeight="1" spans="1:255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TAEEAM91531</v>
      </c>
      <c r="C2" s="97"/>
      <c r="D2" s="96"/>
      <c r="E2" s="98" t="s">
        <v>67</v>
      </c>
      <c r="F2" s="99" t="str">
        <f>首期!B5</f>
        <v>男式立领外套</v>
      </c>
      <c r="G2" s="99"/>
      <c r="H2" s="100"/>
      <c r="I2" s="122" t="s">
        <v>57</v>
      </c>
      <c r="J2" s="123" t="s">
        <v>56</v>
      </c>
      <c r="K2" s="123"/>
      <c r="L2" s="123"/>
      <c r="M2" s="123"/>
      <c r="N2" s="124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1" t="s">
        <v>147</v>
      </c>
      <c r="B3" s="102" t="s">
        <v>148</v>
      </c>
      <c r="C3" s="103"/>
      <c r="D3" s="102"/>
      <c r="E3" s="102"/>
      <c r="F3" s="102"/>
      <c r="G3" s="102"/>
      <c r="H3" s="104"/>
      <c r="I3" s="125"/>
      <c r="J3" s="125"/>
      <c r="K3" s="125"/>
      <c r="L3" s="125"/>
      <c r="M3" s="125"/>
      <c r="N3" s="126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1"/>
      <c r="B4" s="105" t="s">
        <v>111</v>
      </c>
      <c r="C4" s="105" t="s">
        <v>112</v>
      </c>
      <c r="D4" s="106" t="s">
        <v>113</v>
      </c>
      <c r="E4" s="105" t="s">
        <v>114</v>
      </c>
      <c r="F4" s="105" t="s">
        <v>115</v>
      </c>
      <c r="G4" s="105" t="s">
        <v>116</v>
      </c>
      <c r="H4" s="104"/>
      <c r="I4" s="127" t="s">
        <v>111</v>
      </c>
      <c r="J4" s="127" t="s">
        <v>112</v>
      </c>
      <c r="K4" s="128" t="s">
        <v>113</v>
      </c>
      <c r="L4" s="127" t="s">
        <v>114</v>
      </c>
      <c r="M4" s="127" t="s">
        <v>115</v>
      </c>
      <c r="N4" s="129" t="s">
        <v>116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1"/>
      <c r="B5" s="105" t="s">
        <v>151</v>
      </c>
      <c r="C5" s="105" t="s">
        <v>152</v>
      </c>
      <c r="D5" s="106" t="s">
        <v>153</v>
      </c>
      <c r="E5" s="105" t="s">
        <v>154</v>
      </c>
      <c r="F5" s="105" t="s">
        <v>155</v>
      </c>
      <c r="G5" s="105" t="s">
        <v>156</v>
      </c>
      <c r="H5" s="104"/>
      <c r="I5" s="130" t="s">
        <v>120</v>
      </c>
      <c r="J5" s="130" t="s">
        <v>120</v>
      </c>
      <c r="K5" s="130" t="s">
        <v>118</v>
      </c>
      <c r="L5" s="130" t="s">
        <v>118</v>
      </c>
      <c r="M5" s="130" t="s">
        <v>119</v>
      </c>
      <c r="N5" s="131" t="s">
        <v>119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1" customHeight="1" spans="1:255">
      <c r="A6" s="107" t="s">
        <v>157</v>
      </c>
      <c r="B6" s="108">
        <f>C6-1</f>
        <v>66</v>
      </c>
      <c r="C6" s="108">
        <f>D6-2</f>
        <v>67</v>
      </c>
      <c r="D6" s="109">
        <v>69</v>
      </c>
      <c r="E6" s="108">
        <f>D6+2</f>
        <v>71</v>
      </c>
      <c r="F6" s="108">
        <f>E6+2</f>
        <v>73</v>
      </c>
      <c r="G6" s="108">
        <f>F6+1</f>
        <v>74</v>
      </c>
      <c r="H6" s="104"/>
      <c r="I6" s="130" t="s">
        <v>274</v>
      </c>
      <c r="J6" s="130" t="s">
        <v>275</v>
      </c>
      <c r="K6" s="130" t="s">
        <v>276</v>
      </c>
      <c r="L6" s="130" t="s">
        <v>277</v>
      </c>
      <c r="M6" s="130" t="s">
        <v>278</v>
      </c>
      <c r="N6" s="131" t="s">
        <v>279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1" customHeight="1" spans="1:255">
      <c r="A7" s="110" t="s">
        <v>163</v>
      </c>
      <c r="B7" s="108">
        <f>C7-4</f>
        <v>106</v>
      </c>
      <c r="C7" s="108">
        <f>D7-4</f>
        <v>110</v>
      </c>
      <c r="D7" s="111" t="s">
        <v>164</v>
      </c>
      <c r="E7" s="108">
        <f>D7+4</f>
        <v>118</v>
      </c>
      <c r="F7" s="108">
        <f>E7+4</f>
        <v>122</v>
      </c>
      <c r="G7" s="108">
        <f>F7+6</f>
        <v>128</v>
      </c>
      <c r="H7" s="104"/>
      <c r="I7" s="130" t="s">
        <v>280</v>
      </c>
      <c r="J7" s="130" t="s">
        <v>280</v>
      </c>
      <c r="K7" s="130" t="s">
        <v>281</v>
      </c>
      <c r="L7" s="130" t="s">
        <v>282</v>
      </c>
      <c r="M7" s="130" t="s">
        <v>283</v>
      </c>
      <c r="N7" s="131" t="s">
        <v>284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1" customHeight="1" spans="1:255">
      <c r="A8" s="110" t="s">
        <v>167</v>
      </c>
      <c r="B8" s="112">
        <f>C8-4</f>
        <v>90</v>
      </c>
      <c r="C8" s="112">
        <f>D8-4</f>
        <v>94</v>
      </c>
      <c r="D8" s="113" t="s">
        <v>168</v>
      </c>
      <c r="E8" s="112">
        <f>D8+4</f>
        <v>102</v>
      </c>
      <c r="F8" s="112">
        <f>E8+5</f>
        <v>107</v>
      </c>
      <c r="G8" s="112">
        <f>F8+6</f>
        <v>113</v>
      </c>
      <c r="H8" s="104"/>
      <c r="I8" s="130" t="s">
        <v>283</v>
      </c>
      <c r="J8" s="130" t="s">
        <v>283</v>
      </c>
      <c r="K8" s="130" t="s">
        <v>285</v>
      </c>
      <c r="L8" s="130" t="s">
        <v>284</v>
      </c>
      <c r="M8" s="130" t="s">
        <v>286</v>
      </c>
      <c r="N8" s="131" t="s">
        <v>287</v>
      </c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1" customHeight="1" spans="1:255">
      <c r="A9" s="110" t="s">
        <v>169</v>
      </c>
      <c r="B9" s="112">
        <f>C9-1</f>
        <v>46</v>
      </c>
      <c r="C9" s="112">
        <f>D9-1</f>
        <v>47</v>
      </c>
      <c r="D9" s="113">
        <v>48</v>
      </c>
      <c r="E9" s="112">
        <f>D9+1</f>
        <v>49</v>
      </c>
      <c r="F9" s="112">
        <f>E9+1</f>
        <v>50</v>
      </c>
      <c r="G9" s="112">
        <f>F9+1.5</f>
        <v>51.5</v>
      </c>
      <c r="H9" s="104"/>
      <c r="I9" s="130" t="s">
        <v>288</v>
      </c>
      <c r="J9" s="130" t="s">
        <v>287</v>
      </c>
      <c r="K9" s="130" t="s">
        <v>288</v>
      </c>
      <c r="L9" s="130" t="s">
        <v>288</v>
      </c>
      <c r="M9" s="130" t="s">
        <v>289</v>
      </c>
      <c r="N9" s="131" t="s">
        <v>283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1" customHeight="1" spans="1:255">
      <c r="A10" s="110" t="s">
        <v>170</v>
      </c>
      <c r="B10" s="108">
        <f>C10-1</f>
        <v>48</v>
      </c>
      <c r="C10" s="108">
        <f>D10-1</f>
        <v>49</v>
      </c>
      <c r="D10" s="109">
        <v>50</v>
      </c>
      <c r="E10" s="108">
        <f>D10+1</f>
        <v>51</v>
      </c>
      <c r="F10" s="108">
        <f>E10+1</f>
        <v>52</v>
      </c>
      <c r="G10" s="108">
        <f>F10+1.5</f>
        <v>53.5</v>
      </c>
      <c r="H10" s="104"/>
      <c r="I10" s="130" t="s">
        <v>288</v>
      </c>
      <c r="J10" s="130" t="s">
        <v>288</v>
      </c>
      <c r="K10" s="130" t="s">
        <v>288</v>
      </c>
      <c r="L10" s="130" t="s">
        <v>288</v>
      </c>
      <c r="M10" s="130" t="s">
        <v>288</v>
      </c>
      <c r="N10" s="131" t="s">
        <v>288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1" customHeight="1" spans="1:255">
      <c r="A11" s="110" t="s">
        <v>171</v>
      </c>
      <c r="B11" s="108">
        <f>C11-1.2</f>
        <v>45.6</v>
      </c>
      <c r="C11" s="108">
        <f>D11-1.2</f>
        <v>46.8</v>
      </c>
      <c r="D11" s="113">
        <v>48</v>
      </c>
      <c r="E11" s="108">
        <f>D11+1.2</f>
        <v>49.2</v>
      </c>
      <c r="F11" s="108">
        <f>E11+1.2</f>
        <v>50.4</v>
      </c>
      <c r="G11" s="108">
        <f>F11+1.4</f>
        <v>51.8</v>
      </c>
      <c r="H11" s="104"/>
      <c r="I11" s="130" t="s">
        <v>287</v>
      </c>
      <c r="J11" s="130" t="s">
        <v>290</v>
      </c>
      <c r="K11" s="130" t="s">
        <v>275</v>
      </c>
      <c r="L11" s="130" t="s">
        <v>291</v>
      </c>
      <c r="M11" s="130" t="s">
        <v>292</v>
      </c>
      <c r="N11" s="131" t="s">
        <v>290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1" customHeight="1" spans="1:255">
      <c r="A12" s="110" t="s">
        <v>172</v>
      </c>
      <c r="B12" s="108">
        <f>C12-0.6</f>
        <v>64.2</v>
      </c>
      <c r="C12" s="108">
        <f>D12-1.2</f>
        <v>64.8</v>
      </c>
      <c r="D12" s="113">
        <v>66</v>
      </c>
      <c r="E12" s="108">
        <f>D12+1.2</f>
        <v>67.2</v>
      </c>
      <c r="F12" s="108">
        <f>E12+1.2</f>
        <v>68.4</v>
      </c>
      <c r="G12" s="108">
        <f>F12+0.6</f>
        <v>69</v>
      </c>
      <c r="H12" s="104"/>
      <c r="I12" s="130" t="s">
        <v>293</v>
      </c>
      <c r="J12" s="130" t="s">
        <v>294</v>
      </c>
      <c r="K12" s="130" t="s">
        <v>295</v>
      </c>
      <c r="L12" s="130" t="s">
        <v>274</v>
      </c>
      <c r="M12" s="130" t="s">
        <v>296</v>
      </c>
      <c r="N12" s="131" t="s">
        <v>297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1" customHeight="1" spans="1:255">
      <c r="A13" s="110" t="s">
        <v>175</v>
      </c>
      <c r="B13" s="108">
        <f>C13-0.8</f>
        <v>18.9</v>
      </c>
      <c r="C13" s="108">
        <f>D13-0.8</f>
        <v>19.7</v>
      </c>
      <c r="D13" s="109">
        <v>20.5</v>
      </c>
      <c r="E13" s="108">
        <f>D13+0.8</f>
        <v>21.3</v>
      </c>
      <c r="F13" s="108">
        <f>E13+0.8</f>
        <v>22.1</v>
      </c>
      <c r="G13" s="108">
        <f>F13+1.3</f>
        <v>23.4</v>
      </c>
      <c r="H13" s="104"/>
      <c r="I13" s="130" t="s">
        <v>288</v>
      </c>
      <c r="J13" s="130" t="s">
        <v>288</v>
      </c>
      <c r="K13" s="130" t="s">
        <v>288</v>
      </c>
      <c r="L13" s="130" t="s">
        <v>288</v>
      </c>
      <c r="M13" s="130" t="s">
        <v>288</v>
      </c>
      <c r="N13" s="131" t="s">
        <v>288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1" customHeight="1" spans="1:255">
      <c r="A14" s="110" t="s">
        <v>176</v>
      </c>
      <c r="B14" s="108">
        <f>C14-0.7</f>
        <v>15.6</v>
      </c>
      <c r="C14" s="108">
        <f>D14-0.7</f>
        <v>16.3</v>
      </c>
      <c r="D14" s="114">
        <v>17</v>
      </c>
      <c r="E14" s="108">
        <f>D14+0.7</f>
        <v>17.7</v>
      </c>
      <c r="F14" s="108">
        <f>E14+0.7</f>
        <v>18.4</v>
      </c>
      <c r="G14" s="108">
        <f>F14+1</f>
        <v>19.4</v>
      </c>
      <c r="H14" s="104"/>
      <c r="I14" s="130" t="s">
        <v>288</v>
      </c>
      <c r="J14" s="130" t="s">
        <v>288</v>
      </c>
      <c r="K14" s="130" t="s">
        <v>288</v>
      </c>
      <c r="L14" s="130" t="s">
        <v>288</v>
      </c>
      <c r="M14" s="130" t="s">
        <v>288</v>
      </c>
      <c r="N14" s="131" t="s">
        <v>288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1" customHeight="1" spans="1:255">
      <c r="A15" s="110" t="s">
        <v>177</v>
      </c>
      <c r="B15" s="108">
        <f>C15-0.5</f>
        <v>9</v>
      </c>
      <c r="C15" s="108">
        <f>D15-0.5</f>
        <v>9.5</v>
      </c>
      <c r="D15" s="109">
        <v>10</v>
      </c>
      <c r="E15" s="108">
        <f>D15+0.5</f>
        <v>10.5</v>
      </c>
      <c r="F15" s="108">
        <f>E15+0.5</f>
        <v>11</v>
      </c>
      <c r="G15" s="115">
        <f>F15+0.7</f>
        <v>11.7</v>
      </c>
      <c r="H15" s="104"/>
      <c r="I15" s="130" t="s">
        <v>288</v>
      </c>
      <c r="J15" s="130" t="s">
        <v>288</v>
      </c>
      <c r="K15" s="130" t="s">
        <v>288</v>
      </c>
      <c r="L15" s="130" t="s">
        <v>288</v>
      </c>
      <c r="M15" s="130" t="s">
        <v>288</v>
      </c>
      <c r="N15" s="131" t="s">
        <v>288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1" customHeight="1" spans="1:255">
      <c r="A16" s="110" t="s">
        <v>178</v>
      </c>
      <c r="B16" s="108">
        <f>C16-0.5</f>
        <v>12.5</v>
      </c>
      <c r="C16" s="108">
        <f>D16-0.5</f>
        <v>13</v>
      </c>
      <c r="D16" s="109">
        <v>13.5</v>
      </c>
      <c r="E16" s="108">
        <f>D16+0.5</f>
        <v>14</v>
      </c>
      <c r="F16" s="108">
        <f>E16+0.5</f>
        <v>14.5</v>
      </c>
      <c r="G16" s="108">
        <f>F16+0.7</f>
        <v>15.2</v>
      </c>
      <c r="H16" s="104"/>
      <c r="I16" s="130" t="s">
        <v>288</v>
      </c>
      <c r="J16" s="130" t="s">
        <v>288</v>
      </c>
      <c r="K16" s="130" t="s">
        <v>288</v>
      </c>
      <c r="L16" s="130" t="s">
        <v>288</v>
      </c>
      <c r="M16" s="130" t="s">
        <v>288</v>
      </c>
      <c r="N16" s="131" t="s">
        <v>288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ht="18.75" spans="1:15">
      <c r="A17" s="116"/>
      <c r="B17" s="117"/>
      <c r="C17" s="117"/>
      <c r="D17" s="118"/>
      <c r="E17" s="117"/>
      <c r="F17" s="117"/>
      <c r="G17" s="117"/>
      <c r="H17" s="119"/>
      <c r="I17" s="119"/>
      <c r="J17" s="132"/>
      <c r="K17" s="133"/>
      <c r="L17" s="133"/>
      <c r="M17" s="132"/>
      <c r="N17" s="134"/>
      <c r="O17" s="91"/>
    </row>
    <row r="18" spans="1:15">
      <c r="A18" s="120" t="s">
        <v>184</v>
      </c>
      <c r="B18" s="120"/>
      <c r="C18" s="121"/>
      <c r="D18" s="121"/>
      <c r="L18" s="88"/>
      <c r="M18" s="88"/>
      <c r="N18" s="88"/>
      <c r="O18" s="91"/>
    </row>
    <row r="19" spans="3:15">
      <c r="C19" s="89"/>
      <c r="I19" s="135" t="s">
        <v>185</v>
      </c>
      <c r="J19" s="136">
        <v>45474</v>
      </c>
      <c r="K19" s="135" t="s">
        <v>186</v>
      </c>
      <c r="L19" s="135" t="s">
        <v>139</v>
      </c>
      <c r="M19" s="135" t="s">
        <v>187</v>
      </c>
      <c r="N19" s="88" t="s">
        <v>142</v>
      </c>
      <c r="O19" s="91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78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5" t="s">
        <v>312</v>
      </c>
      <c r="O2" s="5" t="s">
        <v>313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15">
        <v>1</v>
      </c>
      <c r="B4" s="26" t="s">
        <v>314</v>
      </c>
      <c r="C4" s="26" t="s">
        <v>315</v>
      </c>
      <c r="D4" s="26" t="s">
        <v>316</v>
      </c>
      <c r="E4" s="13" t="s">
        <v>317</v>
      </c>
      <c r="F4" s="26" t="s">
        <v>318</v>
      </c>
      <c r="G4" s="80" t="s">
        <v>65</v>
      </c>
      <c r="H4" s="15" t="s">
        <v>65</v>
      </c>
      <c r="I4" s="84">
        <v>1</v>
      </c>
      <c r="J4" s="85">
        <v>0</v>
      </c>
      <c r="K4" s="85">
        <v>2</v>
      </c>
      <c r="L4" s="85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319</v>
      </c>
      <c r="C5" s="26" t="s">
        <v>315</v>
      </c>
      <c r="D5" s="26" t="s">
        <v>320</v>
      </c>
      <c r="E5" s="13" t="s">
        <v>317</v>
      </c>
      <c r="F5" s="26" t="s">
        <v>318</v>
      </c>
      <c r="G5" s="80" t="s">
        <v>65</v>
      </c>
      <c r="H5" s="15" t="s">
        <v>65</v>
      </c>
      <c r="I5" s="84">
        <v>2</v>
      </c>
      <c r="J5" s="85">
        <v>0</v>
      </c>
      <c r="K5" s="85">
        <v>1</v>
      </c>
      <c r="L5" s="85">
        <v>0</v>
      </c>
      <c r="M5" s="15">
        <v>2</v>
      </c>
      <c r="N5" s="15">
        <f t="shared" si="0"/>
        <v>5</v>
      </c>
      <c r="O5" s="15"/>
    </row>
    <row r="6" ht="20" customHeight="1" spans="1:15">
      <c r="A6" s="15">
        <v>3</v>
      </c>
      <c r="B6" s="26" t="s">
        <v>321</v>
      </c>
      <c r="C6" s="26" t="s">
        <v>315</v>
      </c>
      <c r="D6" s="29" t="s">
        <v>322</v>
      </c>
      <c r="E6" s="13" t="s">
        <v>317</v>
      </c>
      <c r="F6" s="26" t="s">
        <v>318</v>
      </c>
      <c r="G6" s="80" t="s">
        <v>65</v>
      </c>
      <c r="H6" s="15" t="s">
        <v>65</v>
      </c>
      <c r="I6" s="86">
        <v>1</v>
      </c>
      <c r="J6" s="85">
        <v>0</v>
      </c>
      <c r="K6" s="85">
        <v>2</v>
      </c>
      <c r="L6" s="85">
        <v>0</v>
      </c>
      <c r="M6" s="15">
        <v>2</v>
      </c>
      <c r="N6" s="15">
        <f t="shared" si="0"/>
        <v>5</v>
      </c>
      <c r="O6" s="15"/>
    </row>
    <row r="7" ht="20" customHeight="1" spans="1:15">
      <c r="A7" s="15"/>
      <c r="B7" s="26"/>
      <c r="C7" s="26"/>
      <c r="D7" s="30"/>
      <c r="E7" s="31"/>
      <c r="F7" s="26"/>
      <c r="G7" s="81"/>
      <c r="H7" s="58"/>
      <c r="I7" s="86"/>
      <c r="J7" s="85"/>
      <c r="K7" s="85"/>
      <c r="L7" s="85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4"/>
      <c r="J8" s="85"/>
      <c r="K8" s="85"/>
      <c r="L8" s="85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4"/>
      <c r="J9" s="85"/>
      <c r="K9" s="85"/>
      <c r="L9" s="85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4"/>
      <c r="J10" s="85"/>
      <c r="K10" s="85"/>
      <c r="L10" s="85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4"/>
      <c r="J11" s="85"/>
      <c r="K11" s="85"/>
      <c r="L11" s="85"/>
      <c r="M11" s="15"/>
      <c r="N11" s="15"/>
      <c r="O11" s="9"/>
    </row>
    <row r="12" s="2" customFormat="1" ht="18.75" spans="1:15">
      <c r="A12" s="16" t="s">
        <v>323</v>
      </c>
      <c r="B12" s="17"/>
      <c r="C12" s="32"/>
      <c r="D12" s="18"/>
      <c r="E12" s="19"/>
      <c r="F12" s="32"/>
      <c r="G12" s="15"/>
      <c r="H12" s="39"/>
      <c r="I12" s="33"/>
      <c r="J12" s="16" t="s">
        <v>324</v>
      </c>
      <c r="K12" s="17"/>
      <c r="L12" s="17"/>
      <c r="M12" s="18"/>
      <c r="N12" s="17"/>
      <c r="O12" s="24"/>
    </row>
    <row r="13" ht="61" customHeight="1" spans="1:15">
      <c r="A13" s="82" t="s">
        <v>325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327</v>
      </c>
      <c r="H2" s="4"/>
      <c r="I2" s="4" t="s">
        <v>328</v>
      </c>
      <c r="J2" s="4"/>
      <c r="K2" s="6" t="s">
        <v>329</v>
      </c>
      <c r="L2" s="73" t="s">
        <v>330</v>
      </c>
      <c r="M2" s="22" t="s">
        <v>331</v>
      </c>
    </row>
    <row r="3" s="1" customFormat="1" ht="16.5" spans="1:13">
      <c r="A3" s="4"/>
      <c r="B3" s="7"/>
      <c r="C3" s="7"/>
      <c r="D3" s="7"/>
      <c r="E3" s="7"/>
      <c r="F3" s="7"/>
      <c r="G3" s="4" t="s">
        <v>332</v>
      </c>
      <c r="H3" s="4" t="s">
        <v>333</v>
      </c>
      <c r="I3" s="4" t="s">
        <v>332</v>
      </c>
      <c r="J3" s="4" t="s">
        <v>333</v>
      </c>
      <c r="K3" s="8"/>
      <c r="L3" s="74"/>
      <c r="M3" s="23"/>
    </row>
    <row r="4" ht="22" customHeight="1" spans="1:13">
      <c r="A4" s="64">
        <v>1</v>
      </c>
      <c r="B4" s="26" t="s">
        <v>318</v>
      </c>
      <c r="C4" s="26" t="s">
        <v>314</v>
      </c>
      <c r="D4" s="26" t="s">
        <v>315</v>
      </c>
      <c r="E4" s="26" t="s">
        <v>316</v>
      </c>
      <c r="F4" s="13" t="s">
        <v>317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95</v>
      </c>
      <c r="M4" s="15" t="s">
        <v>334</v>
      </c>
    </row>
    <row r="5" ht="22" customHeight="1" spans="1:13">
      <c r="A5" s="64">
        <v>2</v>
      </c>
      <c r="B5" s="26" t="s">
        <v>318</v>
      </c>
      <c r="C5" s="26" t="s">
        <v>319</v>
      </c>
      <c r="D5" s="26" t="s">
        <v>315</v>
      </c>
      <c r="E5" s="26" t="s">
        <v>320</v>
      </c>
      <c r="F5" s="13" t="s">
        <v>317</v>
      </c>
      <c r="G5" s="65">
        <v>-0.02</v>
      </c>
      <c r="H5" s="65">
        <v>-0.01</v>
      </c>
      <c r="I5" s="66">
        <v>-0.03</v>
      </c>
      <c r="J5" s="66">
        <v>-0.03</v>
      </c>
      <c r="K5" s="69"/>
      <c r="L5" s="15" t="s">
        <v>95</v>
      </c>
      <c r="M5" s="15" t="s">
        <v>334</v>
      </c>
    </row>
    <row r="6" ht="22" customHeight="1" spans="1:13">
      <c r="A6" s="64">
        <v>3</v>
      </c>
      <c r="B6" s="26" t="s">
        <v>318</v>
      </c>
      <c r="C6" s="26" t="s">
        <v>321</v>
      </c>
      <c r="D6" s="26" t="s">
        <v>315</v>
      </c>
      <c r="E6" s="29" t="s">
        <v>322</v>
      </c>
      <c r="F6" s="13" t="s">
        <v>317</v>
      </c>
      <c r="G6" s="65">
        <v>-0.01</v>
      </c>
      <c r="H6" s="66">
        <v>0</v>
      </c>
      <c r="I6" s="66">
        <v>-0.04</v>
      </c>
      <c r="J6" s="66">
        <v>-0.01</v>
      </c>
      <c r="K6" s="69"/>
      <c r="L6" s="15" t="s">
        <v>95</v>
      </c>
      <c r="M6" s="15" t="s">
        <v>334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335</v>
      </c>
      <c r="B11" s="17"/>
      <c r="C11" s="17"/>
      <c r="D11" s="32"/>
      <c r="E11" s="18"/>
      <c r="F11" s="68"/>
      <c r="G11" s="33"/>
      <c r="H11" s="16" t="s">
        <v>324</v>
      </c>
      <c r="I11" s="17"/>
      <c r="J11" s="17"/>
      <c r="K11" s="18"/>
      <c r="L11" s="75"/>
      <c r="M11" s="24"/>
    </row>
    <row r="12" ht="84" customHeight="1" spans="1:13">
      <c r="A12" s="71" t="s">
        <v>336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4" sqref="I1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338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0" t="s">
        <v>339</v>
      </c>
      <c r="H2" s="41"/>
      <c r="I2" s="61"/>
      <c r="J2" s="40" t="s">
        <v>340</v>
      </c>
      <c r="K2" s="41"/>
      <c r="L2" s="61"/>
      <c r="M2" s="40" t="s">
        <v>341</v>
      </c>
      <c r="N2" s="41"/>
      <c r="O2" s="61"/>
      <c r="P2" s="40" t="s">
        <v>342</v>
      </c>
      <c r="Q2" s="41"/>
      <c r="R2" s="61"/>
      <c r="S2" s="41" t="s">
        <v>343</v>
      </c>
      <c r="T2" s="41"/>
      <c r="U2" s="61"/>
      <c r="V2" s="36" t="s">
        <v>344</v>
      </c>
      <c r="W2" s="36" t="s">
        <v>313</v>
      </c>
    </row>
    <row r="3" s="1" customFormat="1" ht="16.5" spans="1:23">
      <c r="A3" s="7"/>
      <c r="B3" s="42"/>
      <c r="C3" s="42"/>
      <c r="D3" s="42"/>
      <c r="E3" s="42"/>
      <c r="F3" s="42"/>
      <c r="G3" s="4" t="s">
        <v>345</v>
      </c>
      <c r="H3" s="4" t="s">
        <v>67</v>
      </c>
      <c r="I3" s="4" t="s">
        <v>304</v>
      </c>
      <c r="J3" s="4" t="s">
        <v>345</v>
      </c>
      <c r="K3" s="4" t="s">
        <v>67</v>
      </c>
      <c r="L3" s="4" t="s">
        <v>304</v>
      </c>
      <c r="M3" s="4" t="s">
        <v>345</v>
      </c>
      <c r="N3" s="4" t="s">
        <v>67</v>
      </c>
      <c r="O3" s="4" t="s">
        <v>304</v>
      </c>
      <c r="P3" s="4" t="s">
        <v>345</v>
      </c>
      <c r="Q3" s="4" t="s">
        <v>67</v>
      </c>
      <c r="R3" s="4" t="s">
        <v>304</v>
      </c>
      <c r="S3" s="4" t="s">
        <v>345</v>
      </c>
      <c r="T3" s="4" t="s">
        <v>67</v>
      </c>
      <c r="U3" s="4" t="s">
        <v>304</v>
      </c>
      <c r="V3" s="63"/>
      <c r="W3" s="63"/>
    </row>
    <row r="4" spans="1:23">
      <c r="A4" s="43" t="s">
        <v>346</v>
      </c>
      <c r="B4" s="44" t="s">
        <v>318</v>
      </c>
      <c r="C4" s="26" t="s">
        <v>314</v>
      </c>
      <c r="D4" s="26" t="s">
        <v>315</v>
      </c>
      <c r="E4" s="26" t="s">
        <v>316</v>
      </c>
      <c r="F4" s="13" t="s">
        <v>317</v>
      </c>
      <c r="G4" s="501" t="s">
        <v>347</v>
      </c>
      <c r="H4" s="45" t="s">
        <v>348</v>
      </c>
      <c r="I4" s="45" t="s">
        <v>349</v>
      </c>
      <c r="J4" s="45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350</v>
      </c>
      <c r="W4" s="15"/>
    </row>
    <row r="5" ht="16.5" spans="1:23">
      <c r="A5" s="46"/>
      <c r="B5" s="47"/>
      <c r="C5" s="26" t="s">
        <v>319</v>
      </c>
      <c r="D5" s="26" t="s">
        <v>315</v>
      </c>
      <c r="E5" s="26" t="s">
        <v>320</v>
      </c>
      <c r="F5" s="13" t="s">
        <v>317</v>
      </c>
      <c r="G5" s="48" t="s">
        <v>351</v>
      </c>
      <c r="H5" s="49"/>
      <c r="I5" s="62"/>
      <c r="J5" s="48" t="s">
        <v>352</v>
      </c>
      <c r="K5" s="49"/>
      <c r="L5" s="62"/>
      <c r="M5" s="40" t="s">
        <v>353</v>
      </c>
      <c r="N5" s="41"/>
      <c r="O5" s="61"/>
      <c r="P5" s="40" t="s">
        <v>354</v>
      </c>
      <c r="Q5" s="41"/>
      <c r="R5" s="61"/>
      <c r="S5" s="41" t="s">
        <v>355</v>
      </c>
      <c r="T5" s="41"/>
      <c r="U5" s="61"/>
      <c r="V5" s="15"/>
      <c r="W5" s="15"/>
    </row>
    <row r="6" ht="16.5" spans="1:23">
      <c r="A6" s="46"/>
      <c r="B6" s="47"/>
      <c r="C6" s="26" t="s">
        <v>321</v>
      </c>
      <c r="D6" s="26" t="s">
        <v>315</v>
      </c>
      <c r="E6" s="29" t="s">
        <v>322</v>
      </c>
      <c r="F6" s="13" t="s">
        <v>317</v>
      </c>
      <c r="G6" s="50" t="s">
        <v>345</v>
      </c>
      <c r="H6" s="50" t="s">
        <v>67</v>
      </c>
      <c r="I6" s="50" t="s">
        <v>304</v>
      </c>
      <c r="J6" s="50" t="s">
        <v>345</v>
      </c>
      <c r="K6" s="50" t="s">
        <v>67</v>
      </c>
      <c r="L6" s="50" t="s">
        <v>304</v>
      </c>
      <c r="M6" s="4" t="s">
        <v>345</v>
      </c>
      <c r="N6" s="4" t="s">
        <v>67</v>
      </c>
      <c r="O6" s="4" t="s">
        <v>304</v>
      </c>
      <c r="P6" s="4" t="s">
        <v>345</v>
      </c>
      <c r="Q6" s="4" t="s">
        <v>67</v>
      </c>
      <c r="R6" s="4" t="s">
        <v>304</v>
      </c>
      <c r="S6" s="4" t="s">
        <v>345</v>
      </c>
      <c r="T6" s="4" t="s">
        <v>67</v>
      </c>
      <c r="U6" s="4" t="s">
        <v>304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8"/>
      <c r="H7" s="45"/>
      <c r="I7" s="45"/>
      <c r="J7" s="45"/>
      <c r="K7" s="45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356</v>
      </c>
      <c r="B17" s="17"/>
      <c r="C17" s="17"/>
      <c r="D17" s="17"/>
      <c r="E17" s="18"/>
      <c r="F17" s="19"/>
      <c r="G17" s="33"/>
      <c r="H17" s="39"/>
      <c r="I17" s="39"/>
      <c r="J17" s="16" t="s">
        <v>324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357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359</v>
      </c>
      <c r="B2" s="36" t="s">
        <v>300</v>
      </c>
      <c r="C2" s="36" t="s">
        <v>301</v>
      </c>
      <c r="D2" s="36" t="s">
        <v>302</v>
      </c>
      <c r="E2" s="36" t="s">
        <v>303</v>
      </c>
      <c r="F2" s="36" t="s">
        <v>304</v>
      </c>
      <c r="G2" s="35" t="s">
        <v>360</v>
      </c>
      <c r="H2" s="35" t="s">
        <v>361</v>
      </c>
      <c r="I2" s="35" t="s">
        <v>362</v>
      </c>
      <c r="J2" s="35" t="s">
        <v>361</v>
      </c>
      <c r="K2" s="35" t="s">
        <v>363</v>
      </c>
      <c r="L2" s="35" t="s">
        <v>361</v>
      </c>
      <c r="M2" s="36" t="s">
        <v>344</v>
      </c>
      <c r="N2" s="36" t="s">
        <v>313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359</v>
      </c>
      <c r="B4" s="38" t="s">
        <v>364</v>
      </c>
      <c r="C4" s="38" t="s">
        <v>345</v>
      </c>
      <c r="D4" s="38" t="s">
        <v>302</v>
      </c>
      <c r="E4" s="36" t="s">
        <v>303</v>
      </c>
      <c r="F4" s="36" t="s">
        <v>304</v>
      </c>
      <c r="G4" s="35" t="s">
        <v>360</v>
      </c>
      <c r="H4" s="35" t="s">
        <v>361</v>
      </c>
      <c r="I4" s="35" t="s">
        <v>362</v>
      </c>
      <c r="J4" s="35" t="s">
        <v>361</v>
      </c>
      <c r="K4" s="35" t="s">
        <v>363</v>
      </c>
      <c r="L4" s="35" t="s">
        <v>361</v>
      </c>
      <c r="M4" s="36" t="s">
        <v>344</v>
      </c>
      <c r="N4" s="36" t="s">
        <v>313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365</v>
      </c>
      <c r="B11" s="17"/>
      <c r="C11" s="17"/>
      <c r="D11" s="18"/>
      <c r="E11" s="19"/>
      <c r="F11" s="39"/>
      <c r="G11" s="33"/>
      <c r="H11" s="39"/>
      <c r="I11" s="16" t="s">
        <v>366</v>
      </c>
      <c r="J11" s="17"/>
      <c r="K11" s="17"/>
      <c r="L11" s="17"/>
      <c r="M11" s="17"/>
      <c r="N11" s="24"/>
    </row>
    <row r="12" ht="16.5" spans="1:14">
      <c r="A12" s="20" t="s">
        <v>367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338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344</v>
      </c>
      <c r="L2" s="5" t="s">
        <v>313</v>
      </c>
    </row>
    <row r="3" spans="1:12">
      <c r="A3" s="25" t="s">
        <v>346</v>
      </c>
      <c r="B3" s="26" t="s">
        <v>318</v>
      </c>
      <c r="C3" s="26" t="s">
        <v>314</v>
      </c>
      <c r="D3" s="26" t="s">
        <v>315</v>
      </c>
      <c r="E3" s="26" t="s">
        <v>316</v>
      </c>
      <c r="F3" s="13" t="s">
        <v>317</v>
      </c>
      <c r="G3" s="27" t="s">
        <v>373</v>
      </c>
      <c r="H3" s="28" t="s">
        <v>374</v>
      </c>
      <c r="I3" s="28"/>
      <c r="J3" s="15"/>
      <c r="K3" s="34" t="s">
        <v>375</v>
      </c>
      <c r="L3" s="15" t="s">
        <v>334</v>
      </c>
    </row>
    <row r="4" spans="1:12">
      <c r="A4" s="25" t="s">
        <v>346</v>
      </c>
      <c r="B4" s="26" t="s">
        <v>318</v>
      </c>
      <c r="C4" s="26" t="s">
        <v>319</v>
      </c>
      <c r="D4" s="26" t="s">
        <v>315</v>
      </c>
      <c r="E4" s="26" t="s">
        <v>320</v>
      </c>
      <c r="F4" s="13" t="s">
        <v>317</v>
      </c>
      <c r="G4" s="27" t="s">
        <v>373</v>
      </c>
      <c r="H4" s="28" t="s">
        <v>374</v>
      </c>
      <c r="I4" s="28"/>
      <c r="J4" s="15"/>
      <c r="K4" s="34" t="s">
        <v>375</v>
      </c>
      <c r="L4" s="15" t="s">
        <v>334</v>
      </c>
    </row>
    <row r="5" spans="1:12">
      <c r="A5" s="25" t="s">
        <v>346</v>
      </c>
      <c r="B5" s="26" t="s">
        <v>318</v>
      </c>
      <c r="C5" s="26" t="s">
        <v>321</v>
      </c>
      <c r="D5" s="26" t="s">
        <v>315</v>
      </c>
      <c r="E5" s="29" t="s">
        <v>322</v>
      </c>
      <c r="F5" s="13" t="s">
        <v>317</v>
      </c>
      <c r="G5" s="27" t="s">
        <v>373</v>
      </c>
      <c r="H5" s="28" t="s">
        <v>374</v>
      </c>
      <c r="I5" s="9"/>
      <c r="J5" s="9"/>
      <c r="K5" s="34" t="s">
        <v>375</v>
      </c>
      <c r="L5" s="15" t="s">
        <v>334</v>
      </c>
    </row>
    <row r="6" ht="18.75" spans="1:12">
      <c r="A6" s="25"/>
      <c r="B6" s="26"/>
      <c r="C6" s="26"/>
      <c r="D6" s="26"/>
      <c r="E6" s="30"/>
      <c r="F6" s="31"/>
      <c r="G6" s="27"/>
      <c r="H6" s="28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376</v>
      </c>
      <c r="B9" s="17"/>
      <c r="C9" s="17"/>
      <c r="D9" s="17"/>
      <c r="E9" s="18"/>
      <c r="F9" s="19"/>
      <c r="G9" s="33"/>
      <c r="H9" s="16" t="s">
        <v>377</v>
      </c>
      <c r="I9" s="17"/>
      <c r="J9" s="17"/>
      <c r="K9" s="17"/>
      <c r="L9" s="24"/>
    </row>
    <row r="10" ht="16.5" spans="1:12">
      <c r="A10" s="20" t="s">
        <v>378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6 L4:L5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345</v>
      </c>
      <c r="D2" s="5" t="s">
        <v>302</v>
      </c>
      <c r="E2" s="5" t="s">
        <v>303</v>
      </c>
      <c r="F2" s="4" t="s">
        <v>380</v>
      </c>
      <c r="G2" s="4" t="s">
        <v>328</v>
      </c>
      <c r="H2" s="6" t="s">
        <v>329</v>
      </c>
      <c r="I2" s="22" t="s">
        <v>331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332</v>
      </c>
      <c r="H3" s="8"/>
      <c r="I3" s="23"/>
    </row>
    <row r="4" ht="33" spans="1:9">
      <c r="A4" s="9">
        <v>1</v>
      </c>
      <c r="B4" s="10" t="s">
        <v>382</v>
      </c>
      <c r="C4" s="11" t="s">
        <v>383</v>
      </c>
      <c r="D4" s="12" t="s">
        <v>118</v>
      </c>
      <c r="E4" s="13" t="s">
        <v>62</v>
      </c>
      <c r="F4" s="14">
        <v>0.03</v>
      </c>
      <c r="G4" s="14">
        <v>0.02</v>
      </c>
      <c r="H4" s="14">
        <f>G4+F4</f>
        <v>0.05</v>
      </c>
      <c r="I4" s="15" t="s">
        <v>334</v>
      </c>
    </row>
    <row r="5" ht="33" spans="1:9">
      <c r="A5" s="9">
        <v>2</v>
      </c>
      <c r="B5" s="10" t="s">
        <v>382</v>
      </c>
      <c r="C5" s="11" t="s">
        <v>383</v>
      </c>
      <c r="D5" s="12" t="s">
        <v>119</v>
      </c>
      <c r="E5" s="13" t="s">
        <v>62</v>
      </c>
      <c r="F5" s="14">
        <v>0.03</v>
      </c>
      <c r="G5" s="14">
        <v>0.03</v>
      </c>
      <c r="H5" s="14">
        <f>G5+F5</f>
        <v>0.06</v>
      </c>
      <c r="I5" s="15" t="s">
        <v>334</v>
      </c>
    </row>
    <row r="6" ht="33" spans="1:9">
      <c r="A6" s="9">
        <v>3</v>
      </c>
      <c r="B6" s="10" t="s">
        <v>382</v>
      </c>
      <c r="C6" s="11" t="s">
        <v>383</v>
      </c>
      <c r="D6" s="12" t="s">
        <v>120</v>
      </c>
      <c r="E6" s="13" t="s">
        <v>62</v>
      </c>
      <c r="F6" s="14">
        <v>0.03</v>
      </c>
      <c r="G6" s="14">
        <v>0.03</v>
      </c>
      <c r="H6" s="14">
        <f>G6+F6</f>
        <v>0.06</v>
      </c>
      <c r="I6" s="15" t="s">
        <v>334</v>
      </c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384</v>
      </c>
      <c r="B12" s="17"/>
      <c r="C12" s="17"/>
      <c r="D12" s="18"/>
      <c r="E12" s="19"/>
      <c r="F12" s="16" t="s">
        <v>385</v>
      </c>
      <c r="G12" s="17"/>
      <c r="H12" s="18"/>
      <c r="I12" s="24"/>
    </row>
    <row r="13" ht="16.5" spans="1:9">
      <c r="A13" s="20" t="s">
        <v>386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