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尾期 俄罗斯订单" sheetId="18" r:id="rId3"/>
    <sheet name="验货尺寸表 (尾期俄罗斯）" sheetId="19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<sst xmlns="http://schemas.openxmlformats.org/spreadsheetml/2006/main" count="568" uniqueCount="280">
  <si>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</si>
  <si>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</si>
  <si>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</si>
  <si>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</si>
  <si>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</si>
  <si>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</si>
  <si>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</si>
  <si>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</si>
  <si>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</si>
  <si>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</si>
  <si>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</si>
  <si>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</si>
  <si>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</si>
  <si>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</si>
  <si>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</si>
  <si>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</si>
  <si>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</si>
  <si>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</si>
  <si>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</si>
  <si>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</si>
  <si>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</si>
  <si>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</si>
  <si>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</si>
  <si>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</si>
  <si>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</si>
  <si>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</si>
  <si>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</si>
  <si>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</si>
  <si>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</si>
  <si>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</si>
  <si>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</si>
  <si>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</si>
  <si>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</si>
  <si>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</si>
  <si>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</si>
  <si>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</si>
  <si>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</si>
  <si>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</si>
  <si>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</si>
  <si>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</si>
  <si>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</si>
  <si>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</si>
  <si>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</si>
  <si>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</si>
  <si>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</si>
  <si>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</si>
  <si>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</si>
  <si>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</si>
  <si>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</si>
  <si>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</si>
  <si>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</si>
  <si>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</si>
  <si>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TOREAD-QC尾期检验报告书</t>
  </si>
  <si>
    <t>订单类别</t>
  </si>
  <si>
    <t>俄罗斯订单</t>
  </si>
  <si>
    <t>款号</t>
  </si>
  <si>
    <t>产品名称</t>
  </si>
  <si>
    <t>生产工厂</t>
  </si>
  <si>
    <t>优溢</t>
  </si>
  <si>
    <t>订单数量</t>
  </si>
  <si>
    <t>合同日期</t>
  </si>
  <si>
    <t>检验资料确认</t>
  </si>
  <si>
    <t>色/号型数</t>
  </si>
  <si>
    <t>交货形式</t>
  </si>
  <si>
    <t>工厂物流运输</t>
  </si>
  <si>
    <t>面料第三方合格报告</t>
  </si>
  <si>
    <t>有</t>
  </si>
  <si>
    <t>无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</si>
  <si>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</si>
  <si>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</si>
  <si>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</si>
  <si>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</si>
  <si>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</si>
  <si>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</si>
  <si>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</si>
  <si>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</si>
  <si>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</si>
  <si>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</si>
  <si>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</si>
  <si>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</si>
  <si>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采购凭证编号：CGDD24042600021</t>
  </si>
  <si>
    <t>中期检验重大改善项目</t>
  </si>
  <si>
    <t>改善结果</t>
  </si>
  <si>
    <t>已改善</t>
  </si>
  <si>
    <t>未中期验货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</si>
  <si>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</si>
  <si>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</si>
  <si>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</si>
  <si>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</si>
  <si>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</si>
  <si>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</si>
  <si>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</si>
  <si>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</si>
  <si>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</si>
  <si>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</si>
  <si>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</si>
  <si>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</si>
  <si>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</si>
  <si>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</si>
  <si>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</si>
  <si>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</si>
  <si>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</si>
  <si>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</si>
  <si>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</si>
  <si>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②规格异常情况</t>
  </si>
  <si>
    <t>情况说明：</t>
  </si>
  <si>
    <t xml:space="preserve">【问题点描述】  </t>
  </si>
  <si>
    <t>数量</t>
  </si>
  <si>
    <t>1、前中拉链外露牙齿不太均匀</t>
  </si>
  <si>
    <t>2、两侧拼间线有宽窄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</si>
  <si>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</si>
  <si>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</si>
  <si>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</si>
  <si>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</si>
  <si>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</si>
  <si>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</si>
  <si>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</si>
  <si>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</si>
  <si>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</si>
  <si>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以上提出的问题点已重新返烫改正，可以出货</t>
  </si>
  <si>
    <t>检验部门</t>
  </si>
  <si>
    <t>服装QC部门</t>
  </si>
  <si>
    <t>检验人</t>
  </si>
  <si>
    <t>魏毓</t>
  </si>
  <si>
    <t>查验时间</t>
  </si>
  <si>
    <t>工厂负责人</t>
  </si>
  <si>
    <t>周宇</t>
  </si>
  <si>
    <t>QC规格测量表</t>
  </si>
  <si>
    <t>品名</t>
  </si>
  <si>
    <t>部位名称</t>
  </si>
  <si>
    <t>指示规格  FINAL SPEC</t>
  </si>
  <si>
    <t>S</t>
  </si>
  <si>
    <t>M</t>
  </si>
  <si>
    <t>L</t>
  </si>
  <si>
    <t>XL</t>
  </si>
  <si>
    <t>XXL</t>
  </si>
  <si>
    <t>XXXL</t>
  </si>
  <si>
    <t>3XL</t>
  </si>
  <si>
    <t>165/88B</t>
  </si>
  <si>
    <t>170/92B</t>
  </si>
  <si>
    <t>175/96B</t>
  </si>
  <si>
    <t>180/100B</t>
  </si>
  <si>
    <t>185/104B</t>
  </si>
  <si>
    <t>190/108B</t>
  </si>
  <si>
    <t>迷踪绿</t>
  </si>
  <si>
    <t>黑色</t>
  </si>
  <si>
    <t>后中长</t>
  </si>
  <si>
    <t>+1 +0.5</t>
  </si>
  <si>
    <t xml:space="preserve"> +0.5 +0.2</t>
  </si>
  <si>
    <t>+0.3 +0</t>
  </si>
  <si>
    <t>+0 +0</t>
  </si>
  <si>
    <t xml:space="preserve">+1 +1 </t>
  </si>
  <si>
    <t>前中长</t>
  </si>
  <si>
    <t xml:space="preserve">+0 +0 </t>
  </si>
  <si>
    <t>前中拉链长</t>
  </si>
  <si>
    <t>胸围</t>
  </si>
  <si>
    <t>114</t>
  </si>
  <si>
    <t xml:space="preserve">+1 +0.5 </t>
  </si>
  <si>
    <t xml:space="preserve">+1 +1.5 </t>
  </si>
  <si>
    <t>+0.6 +0.5</t>
  </si>
  <si>
    <t>摆围（拉量）</t>
  </si>
  <si>
    <t>104</t>
  </si>
  <si>
    <t>+1 +0</t>
  </si>
  <si>
    <t>摆围（平量）</t>
  </si>
  <si>
    <t>98</t>
  </si>
  <si>
    <t>+0.5 +0</t>
  </si>
  <si>
    <t>+0.2 +0.3</t>
  </si>
  <si>
    <t xml:space="preserve"> +0.3 +0.5</t>
  </si>
  <si>
    <t xml:space="preserve"> +0.3 +0</t>
  </si>
  <si>
    <t>+0.2 +0.5</t>
  </si>
  <si>
    <t>上领围</t>
  </si>
  <si>
    <t>+0 -0.3</t>
  </si>
  <si>
    <t>下领围</t>
  </si>
  <si>
    <t>肩宽</t>
  </si>
  <si>
    <t>袖长</t>
  </si>
  <si>
    <t>袖肥/2</t>
  </si>
  <si>
    <t>袖肘围/2</t>
  </si>
  <si>
    <t>袖口围/2（平量）</t>
  </si>
  <si>
    <t>袖口围/2（拉量）</t>
  </si>
  <si>
    <t>前领高</t>
  </si>
  <si>
    <t>袖口罗纹高</t>
  </si>
  <si>
    <t>下摆罗纹高</t>
  </si>
  <si>
    <t>前下插袋口长</t>
  </si>
  <si>
    <t>17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</si>
  <si>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</si>
  <si>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</si>
  <si>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</si>
  <si>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</si>
  <si>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</si>
  <si>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</si>
  <si>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</si>
  <si>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</si>
  <si>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</si>
  <si>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</si>
  <si>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</si>
  <si>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</si>
  <si>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</si>
  <si>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</si>
  <si>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</si>
  <si>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</si>
  <si>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</si>
  <si>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</si>
  <si>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</si>
  <si>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</si>
  <si>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TL240410-002</t>
  </si>
  <si>
    <t>YSZO567/空气层珠地</t>
  </si>
  <si>
    <t>19S黑色</t>
  </si>
  <si>
    <t>TAEEAM91531/92532</t>
  </si>
  <si>
    <t>益悦丰</t>
  </si>
  <si>
    <t>TL240410-004</t>
  </si>
  <si>
    <t>24FW迷踪绿</t>
  </si>
  <si>
    <t>TL240410-003</t>
  </si>
  <si>
    <t>24FW蓝岩黑</t>
  </si>
  <si>
    <t>制表时间：2024/5/18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</si>
  <si>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</si>
  <si>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</si>
  <si>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</si>
  <si>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</si>
  <si>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</si>
  <si>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</si>
  <si>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</si>
  <si>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</si>
  <si>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</si>
  <si>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</si>
  <si>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OK</t>
  </si>
  <si>
    <t>YES</t>
  </si>
  <si>
    <t>制表时间：2024/5/20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</si>
  <si>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</si>
  <si>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</si>
  <si>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</si>
  <si>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</si>
  <si>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</si>
  <si>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</si>
  <si>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</si>
  <si>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</si>
  <si>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</si>
  <si>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</si>
  <si>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</si>
  <si>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KE00742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</si>
  <si>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</si>
  <si>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</si>
  <si>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</si>
  <si>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</si>
  <si>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</si>
  <si>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</si>
  <si>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</si>
  <si>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</si>
  <si>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</si>
  <si>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</si>
  <si>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</si>
  <si>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</si>
  <si>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</si>
  <si>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</si>
  <si>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</si>
  <si>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</si>
  <si>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</si>
  <si>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</si>
  <si>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</si>
  <si>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</si>
  <si>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</si>
  <si>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</si>
  <si>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</si>
  <si>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</si>
  <si>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</si>
  <si>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</si>
  <si>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</si>
  <si>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</si>
  <si>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制表时间：2024/5-30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</si>
  <si>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</si>
  <si>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</si>
  <si>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</si>
  <si>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</si>
  <si>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</si>
  <si>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</si>
  <si>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全棉 人字带</t>
  </si>
  <si>
    <t>TAEEAM91531</t>
  </si>
  <si>
    <t>蓝岩黑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</si>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</sst>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10" borderId="4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1" borderId="43" applyNumberFormat="0" applyAlignment="0" applyProtection="0">
      <alignment vertical="center"/>
    </xf>
    <xf numFmtId="0" fontId="50" fillId="12" borderId="44" applyNumberFormat="0" applyAlignment="0" applyProtection="0">
      <alignment vertical="center"/>
    </xf>
    <xf numFmtId="0" fontId="51" fillId="12" borderId="43" applyNumberFormat="0" applyAlignment="0" applyProtection="0">
      <alignment vertical="center"/>
    </xf>
    <xf numFmtId="0" fontId="52" fillId="13" borderId="45" applyNumberFormat="0" applyAlignment="0" applyProtection="0">
      <alignment vertical="center"/>
    </xf>
    <xf numFmtId="0" fontId="53" fillId="0" borderId="46" applyNumberFormat="0" applyFill="0" applyAlignment="0" applyProtection="0">
      <alignment vertical="center"/>
    </xf>
    <xf numFmtId="0" fontId="54" fillId="0" borderId="47" applyNumberFormat="0" applyFill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60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1" fillId="0" borderId="0">
      <alignment horizontal="center" vertical="center"/>
    </xf>
  </cellStyleXfs>
  <cellXfs count="2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12" xfId="55" applyFont="1" applyFill="1" applyBorder="1" applyAlignment="1">
      <alignment horizontal="left"/>
    </xf>
    <xf numFmtId="178" fontId="27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11" xfId="55" applyFont="1" applyFill="1" applyBorder="1" applyAlignment="1">
      <alignment horizontal="left"/>
    </xf>
    <xf numFmtId="49" fontId="26" fillId="0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179" fontId="27" fillId="0" borderId="2" xfId="55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11" xfId="55" applyFont="1" applyFill="1" applyBorder="1" applyAlignment="1">
      <alignment horizontal="left" vertical="center" wrapText="1"/>
    </xf>
    <xf numFmtId="178" fontId="27" fillId="0" borderId="2" xfId="55" applyNumberFormat="1" applyFont="1" applyFill="1" applyBorder="1" applyAlignment="1">
      <alignment horizontal="center" vertical="center"/>
    </xf>
    <xf numFmtId="49" fontId="26" fillId="0" borderId="2" xfId="61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12" fillId="0" borderId="0" xfId="53" applyFont="1" applyFill="1" applyAlignment="1"/>
    <xf numFmtId="0" fontId="16" fillId="0" borderId="10" xfId="53" applyFont="1" applyFill="1" applyBorder="1" applyAlignment="1">
      <alignment horizontal="center"/>
    </xf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31" fillId="0" borderId="2" xfId="55" applyFont="1" applyFill="1" applyBorder="1" applyAlignment="1">
      <alignment horizontal="center"/>
    </xf>
    <xf numFmtId="0" fontId="31" fillId="5" borderId="2" xfId="55" applyFont="1" applyFill="1" applyBorder="1" applyAlignment="1">
      <alignment horizontal="center"/>
    </xf>
    <xf numFmtId="0" fontId="31" fillId="0" borderId="16" xfId="55" applyFont="1" applyFill="1" applyBorder="1" applyAlignment="1">
      <alignment horizontal="center"/>
    </xf>
    <xf numFmtId="49" fontId="30" fillId="0" borderId="2" xfId="54" applyNumberFormat="1" applyFont="1" applyFill="1" applyBorder="1" applyAlignment="1">
      <alignment horizontal="center" vertical="center"/>
    </xf>
    <xf numFmtId="49" fontId="30" fillId="0" borderId="16" xfId="54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16" fillId="0" borderId="14" xfId="53" applyFont="1" applyFill="1" applyBorder="1" applyAlignment="1"/>
    <xf numFmtId="49" fontId="30" fillId="0" borderId="14" xfId="54" applyNumberFormat="1" applyFont="1" applyFill="1" applyBorder="1" applyAlignment="1">
      <alignment horizontal="center" vertical="center"/>
    </xf>
    <xf numFmtId="49" fontId="30" fillId="0" borderId="17" xfId="54" applyNumberFormat="1" applyFont="1" applyFill="1" applyBorder="1" applyAlignment="1">
      <alignment horizontal="center" vertical="center"/>
    </xf>
    <xf numFmtId="49" fontId="16" fillId="0" borderId="0" xfId="53" applyNumberFormat="1" applyFont="1" applyFill="1" applyBorder="1" applyAlignment="1">
      <alignment horizontal="center"/>
    </xf>
    <xf numFmtId="0" fontId="16" fillId="0" borderId="0" xfId="53" applyFont="1" applyFill="1" applyBorder="1" applyAlignment="1"/>
    <xf numFmtId="49" fontId="30" fillId="0" borderId="0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3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vertical="center"/>
    </xf>
    <xf numFmtId="0" fontId="33" fillId="0" borderId="20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3" fillId="0" borderId="23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19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0" fontId="33" fillId="3" borderId="26" xfId="52" applyFont="1" applyFill="1" applyBorder="1" applyAlignment="1">
      <alignment horizontal="left" vertical="center"/>
    </xf>
    <xf numFmtId="0" fontId="33" fillId="3" borderId="2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3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3" fillId="0" borderId="31" xfId="52" applyFont="1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right" vertical="center"/>
    </xf>
    <xf numFmtId="0" fontId="12" fillId="0" borderId="29" xfId="52" applyFont="1" applyFill="1" applyBorder="1" applyAlignment="1">
      <alignment horizontal="righ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3" borderId="36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right" vertical="center"/>
    </xf>
    <xf numFmtId="0" fontId="12" fillId="0" borderId="38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15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/>
    </xf>
    <xf numFmtId="0" fontId="37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1</xdr:row>
      <xdr:rowOff>194310</xdr:rowOff>
    </xdr:from>
    <xdr:to>
      <xdr:col>8</xdr:col>
      <xdr:colOff>912495</xdr:colOff>
      <xdr:row>5</xdr:row>
      <xdr:rowOff>51435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565785"/>
          <a:ext cx="7905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51" customWidth="1"/>
    <col min="3" max="3" width="10.125" customWidth="1"/>
  </cols>
  <sheetData>
    <row r="1" ht="21" customHeight="1" spans="1:2">
      <c r="A1" s="252"/>
      <c r="B1" s="253" t="s">
        <v>0</v>
      </c>
    </row>
    <row r="2" spans="1:2">
      <c r="A2" s="9">
        <v>1</v>
      </c>
      <c r="B2" s="254" t="s">
        <v>1</v>
      </c>
    </row>
    <row r="3" spans="1:2">
      <c r="A3" s="9">
        <v>2</v>
      </c>
      <c r="B3" s="254" t="s">
        <v>2</v>
      </c>
    </row>
    <row r="4" spans="1:2">
      <c r="A4" s="9">
        <v>3</v>
      </c>
      <c r="B4" s="254" t="s">
        <v>3</v>
      </c>
    </row>
    <row r="5" spans="1:2">
      <c r="A5" s="9">
        <v>4</v>
      </c>
      <c r="B5" s="254" t="s">
        <v>4</v>
      </c>
    </row>
    <row r="6" spans="1:2">
      <c r="A6" s="9">
        <v>5</v>
      </c>
      <c r="B6" s="254" t="s">
        <v>5</v>
      </c>
    </row>
    <row r="7" spans="1:2">
      <c r="A7" s="9">
        <v>6</v>
      </c>
      <c r="B7" s="254" t="s">
        <v>6</v>
      </c>
    </row>
    <row r="8" s="250" customFormat="1" ht="15" customHeight="1" spans="1:2">
      <c r="A8" s="255">
        <v>7</v>
      </c>
      <c r="B8" s="256" t="s">
        <v>7</v>
      </c>
    </row>
    <row r="9" ht="18.95" customHeight="1" spans="1:2">
      <c r="A9" s="252"/>
      <c r="B9" s="257" t="s">
        <v>8</v>
      </c>
    </row>
    <row r="10" ht="15.95" customHeight="1" spans="1:2">
      <c r="A10" s="9">
        <v>1</v>
      </c>
      <c r="B10" s="258" t="s">
        <v>9</v>
      </c>
    </row>
    <row r="11" spans="1:2">
      <c r="A11" s="9">
        <v>2</v>
      </c>
      <c r="B11" s="254" t="s">
        <v>10</v>
      </c>
    </row>
    <row r="12" spans="1:2">
      <c r="A12" s="9">
        <v>3</v>
      </c>
      <c r="B12" s="256" t="s">
        <v>11</v>
      </c>
    </row>
    <row r="13" spans="1:2">
      <c r="A13" s="9">
        <v>4</v>
      </c>
      <c r="B13" s="254" t="s">
        <v>12</v>
      </c>
    </row>
    <row r="14" spans="1:2">
      <c r="A14" s="9">
        <v>5</v>
      </c>
      <c r="B14" s="254" t="s">
        <v>13</v>
      </c>
    </row>
    <row r="15" spans="1:2">
      <c r="A15" s="9">
        <v>6</v>
      </c>
      <c r="B15" s="254" t="s">
        <v>14</v>
      </c>
    </row>
    <row r="16" spans="1:2">
      <c r="A16" s="9">
        <v>7</v>
      </c>
      <c r="B16" s="254" t="s">
        <v>15</v>
      </c>
    </row>
    <row r="17" spans="1:2">
      <c r="A17" s="9">
        <v>8</v>
      </c>
      <c r="B17" s="254" t="s">
        <v>16</v>
      </c>
    </row>
    <row r="18" spans="1:2">
      <c r="A18" s="9">
        <v>9</v>
      </c>
      <c r="B18" s="254" t="s">
        <v>17</v>
      </c>
    </row>
    <row r="19" spans="1:2">
      <c r="A19" s="9"/>
      <c r="B19" s="254"/>
    </row>
    <row r="20" ht="20.25" spans="1:2">
      <c r="A20" s="252"/>
      <c r="B20" s="253" t="s">
        <v>18</v>
      </c>
    </row>
    <row r="21" spans="1:2">
      <c r="A21" s="9">
        <v>1</v>
      </c>
      <c r="B21" s="259" t="s">
        <v>19</v>
      </c>
    </row>
    <row r="22" spans="1:2">
      <c r="A22" s="9">
        <v>2</v>
      </c>
      <c r="B22" s="254" t="s">
        <v>20</v>
      </c>
    </row>
    <row r="23" spans="1:2">
      <c r="A23" s="9">
        <v>3</v>
      </c>
      <c r="B23" s="254" t="s">
        <v>21</v>
      </c>
    </row>
    <row r="24" spans="1:2">
      <c r="A24" s="9">
        <v>4</v>
      </c>
      <c r="B24" s="254" t="s">
        <v>22</v>
      </c>
    </row>
    <row r="25" spans="1:2">
      <c r="A25" s="9">
        <v>5</v>
      </c>
      <c r="B25" s="254" t="s">
        <v>23</v>
      </c>
    </row>
    <row r="26" spans="1:2">
      <c r="A26" s="9">
        <v>6</v>
      </c>
      <c r="B26" s="254" t="s">
        <v>24</v>
      </c>
    </row>
    <row r="27" spans="1:2">
      <c r="A27" s="9">
        <v>7</v>
      </c>
      <c r="B27" s="254" t="s">
        <v>25</v>
      </c>
    </row>
    <row r="28" spans="1:2">
      <c r="A28" s="9"/>
      <c r="B28" s="254"/>
    </row>
    <row r="29" ht="20.25" spans="1:2">
      <c r="A29" s="252"/>
      <c r="B29" s="253" t="s">
        <v>26</v>
      </c>
    </row>
    <row r="30" spans="1:2">
      <c r="A30" s="9">
        <v>1</v>
      </c>
      <c r="B30" s="259" t="s">
        <v>27</v>
      </c>
    </row>
    <row r="31" spans="1:2">
      <c r="A31" s="9">
        <v>2</v>
      </c>
      <c r="B31" s="254" t="s">
        <v>28</v>
      </c>
    </row>
    <row r="32" spans="1:2">
      <c r="A32" s="9">
        <v>3</v>
      </c>
      <c r="B32" s="254" t="s">
        <v>29</v>
      </c>
    </row>
    <row r="33" ht="28.5" spans="1:2">
      <c r="A33" s="9">
        <v>4</v>
      </c>
      <c r="B33" s="254" t="s">
        <v>30</v>
      </c>
    </row>
    <row r="34" spans="1:2">
      <c r="A34" s="9">
        <v>5</v>
      </c>
      <c r="B34" s="254" t="s">
        <v>31</v>
      </c>
    </row>
    <row r="35" spans="1:2">
      <c r="A35" s="9">
        <v>6</v>
      </c>
      <c r="B35" s="254" t="s">
        <v>32</v>
      </c>
    </row>
    <row r="36" spans="1:2">
      <c r="A36" s="9">
        <v>7</v>
      </c>
      <c r="B36" s="254" t="s">
        <v>33</v>
      </c>
    </row>
    <row r="37" spans="1:2">
      <c r="A37" s="9"/>
      <c r="B37" s="254"/>
    </row>
    <row r="39" spans="1:2">
      <c r="A39" s="260" t="s">
        <v>34</v>
      </c>
      <c r="B39" s="26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189</v>
      </c>
      <c r="B2" s="5" t="s">
        <v>194</v>
      </c>
      <c r="C2" s="5" t="s">
        <v>236</v>
      </c>
      <c r="D2" s="5" t="s">
        <v>192</v>
      </c>
      <c r="E2" s="5" t="s">
        <v>193</v>
      </c>
      <c r="F2" s="4" t="s">
        <v>271</v>
      </c>
      <c r="G2" s="4" t="s">
        <v>218</v>
      </c>
      <c r="H2" s="6" t="s">
        <v>219</v>
      </c>
      <c r="I2" s="22" t="s">
        <v>221</v>
      </c>
    </row>
    <row r="3" s="1" customFormat="1" ht="16.5" spans="1:9">
      <c r="A3" s="4"/>
      <c r="B3" s="7"/>
      <c r="C3" s="7"/>
      <c r="D3" s="7"/>
      <c r="E3" s="7"/>
      <c r="F3" s="4" t="s">
        <v>272</v>
      </c>
      <c r="G3" s="4" t="s">
        <v>222</v>
      </c>
      <c r="H3" s="8"/>
      <c r="I3" s="23"/>
    </row>
    <row r="4" ht="33" spans="1:9">
      <c r="A4" s="9">
        <v>1</v>
      </c>
      <c r="B4" s="10" t="s">
        <v>273</v>
      </c>
      <c r="C4" s="11" t="s">
        <v>274</v>
      </c>
      <c r="D4" s="12" t="s">
        <v>144</v>
      </c>
      <c r="E4" s="13" t="s">
        <v>275</v>
      </c>
      <c r="F4" s="14">
        <v>0.03</v>
      </c>
      <c r="G4" s="14">
        <v>0.02</v>
      </c>
      <c r="H4" s="14">
        <f>G4+F4</f>
        <v>0.05</v>
      </c>
      <c r="I4" s="15" t="s">
        <v>225</v>
      </c>
    </row>
    <row r="5" ht="33" spans="1:9">
      <c r="A5" s="9">
        <v>2</v>
      </c>
      <c r="B5" s="10" t="s">
        <v>273</v>
      </c>
      <c r="C5" s="11" t="s">
        <v>274</v>
      </c>
      <c r="D5" s="12" t="s">
        <v>145</v>
      </c>
      <c r="E5" s="13" t="s">
        <v>275</v>
      </c>
      <c r="F5" s="14">
        <v>0.03</v>
      </c>
      <c r="G5" s="14">
        <v>0.03</v>
      </c>
      <c r="H5" s="14">
        <f>G5+F5</f>
        <v>0.06</v>
      </c>
      <c r="I5" s="15" t="s">
        <v>225</v>
      </c>
    </row>
    <row r="6" ht="33" spans="1:9">
      <c r="A6" s="9">
        <v>3</v>
      </c>
      <c r="B6" s="10" t="s">
        <v>273</v>
      </c>
      <c r="C6" s="11" t="s">
        <v>274</v>
      </c>
      <c r="D6" s="12" t="s">
        <v>276</v>
      </c>
      <c r="E6" s="13" t="s">
        <v>275</v>
      </c>
      <c r="F6" s="14">
        <v>0.03</v>
      </c>
      <c r="G6" s="14">
        <v>0.03</v>
      </c>
      <c r="H6" s="14">
        <f>G6+F6</f>
        <v>0.06</v>
      </c>
      <c r="I6" s="15" t="s">
        <v>225</v>
      </c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277</v>
      </c>
      <c r="B12" s="17"/>
      <c r="C12" s="17"/>
      <c r="D12" s="18"/>
      <c r="E12" s="19"/>
      <c r="F12" s="16" t="s">
        <v>278</v>
      </c>
      <c r="G12" s="17"/>
      <c r="H12" s="18"/>
      <c r="I12" s="24"/>
    </row>
    <row r="13" ht="16.5" spans="1:9">
      <c r="A13" s="20" t="s">
        <v>279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0" t="s">
        <v>35</v>
      </c>
      <c r="C2" s="231"/>
      <c r="D2" s="231"/>
      <c r="E2" s="231"/>
      <c r="F2" s="231"/>
      <c r="G2" s="231"/>
      <c r="H2" s="231"/>
      <c r="I2" s="245"/>
    </row>
    <row r="3" ht="27.95" customHeight="1" spans="2:9">
      <c r="B3" s="232"/>
      <c r="C3" s="233"/>
      <c r="D3" s="234" t="s">
        <v>36</v>
      </c>
      <c r="E3" s="235"/>
      <c r="F3" s="236" t="s">
        <v>37</v>
      </c>
      <c r="G3" s="237"/>
      <c r="H3" s="234" t="s">
        <v>38</v>
      </c>
      <c r="I3" s="246"/>
    </row>
    <row r="4" ht="27.95" customHeight="1" spans="2:9">
      <c r="B4" s="232" t="s">
        <v>39</v>
      </c>
      <c r="C4" s="233" t="s">
        <v>40</v>
      </c>
      <c r="D4" s="233" t="s">
        <v>41</v>
      </c>
      <c r="E4" s="233" t="s">
        <v>42</v>
      </c>
      <c r="F4" s="238" t="s">
        <v>41</v>
      </c>
      <c r="G4" s="238" t="s">
        <v>42</v>
      </c>
      <c r="H4" s="233" t="s">
        <v>41</v>
      </c>
      <c r="I4" s="247" t="s">
        <v>42</v>
      </c>
    </row>
    <row r="5" ht="27.95" customHeight="1" spans="2:9">
      <c r="B5" s="239" t="s">
        <v>43</v>
      </c>
      <c r="C5" s="9">
        <v>13</v>
      </c>
      <c r="D5" s="9">
        <v>0</v>
      </c>
      <c r="E5" s="9">
        <v>1</v>
      </c>
      <c r="F5" s="240">
        <v>0</v>
      </c>
      <c r="G5" s="240">
        <v>1</v>
      </c>
      <c r="H5" s="9">
        <v>1</v>
      </c>
      <c r="I5" s="248">
        <v>2</v>
      </c>
    </row>
    <row r="6" ht="27.95" customHeight="1" spans="2:9">
      <c r="B6" s="239" t="s">
        <v>44</v>
      </c>
      <c r="C6" s="9">
        <v>20</v>
      </c>
      <c r="D6" s="9">
        <v>0</v>
      </c>
      <c r="E6" s="9">
        <v>1</v>
      </c>
      <c r="F6" s="240">
        <v>1</v>
      </c>
      <c r="G6" s="240">
        <v>2</v>
      </c>
      <c r="H6" s="9">
        <v>2</v>
      </c>
      <c r="I6" s="248">
        <v>3</v>
      </c>
    </row>
    <row r="7" ht="27.95" customHeight="1" spans="2:9">
      <c r="B7" s="239" t="s">
        <v>45</v>
      </c>
      <c r="C7" s="9">
        <v>32</v>
      </c>
      <c r="D7" s="9">
        <v>0</v>
      </c>
      <c r="E7" s="9">
        <v>1</v>
      </c>
      <c r="F7" s="240">
        <v>2</v>
      </c>
      <c r="G7" s="240">
        <v>3</v>
      </c>
      <c r="H7" s="9">
        <v>3</v>
      </c>
      <c r="I7" s="248">
        <v>4</v>
      </c>
    </row>
    <row r="8" ht="27.95" customHeight="1" spans="2:9">
      <c r="B8" s="239" t="s">
        <v>46</v>
      </c>
      <c r="C8" s="9">
        <v>50</v>
      </c>
      <c r="D8" s="9">
        <v>1</v>
      </c>
      <c r="E8" s="9">
        <v>2</v>
      </c>
      <c r="F8" s="240">
        <v>3</v>
      </c>
      <c r="G8" s="240">
        <v>4</v>
      </c>
      <c r="H8" s="9">
        <v>5</v>
      </c>
      <c r="I8" s="248">
        <v>6</v>
      </c>
    </row>
    <row r="9" ht="27.95" customHeight="1" spans="2:9">
      <c r="B9" s="239" t="s">
        <v>47</v>
      </c>
      <c r="C9" s="9">
        <v>80</v>
      </c>
      <c r="D9" s="9">
        <v>2</v>
      </c>
      <c r="E9" s="9">
        <v>3</v>
      </c>
      <c r="F9" s="240">
        <v>5</v>
      </c>
      <c r="G9" s="240">
        <v>6</v>
      </c>
      <c r="H9" s="9">
        <v>7</v>
      </c>
      <c r="I9" s="248">
        <v>8</v>
      </c>
    </row>
    <row r="10" ht="27.95" customHeight="1" spans="2:9">
      <c r="B10" s="239" t="s">
        <v>48</v>
      </c>
      <c r="C10" s="9">
        <v>125</v>
      </c>
      <c r="D10" s="9">
        <v>3</v>
      </c>
      <c r="E10" s="9">
        <v>4</v>
      </c>
      <c r="F10" s="240">
        <v>7</v>
      </c>
      <c r="G10" s="240">
        <v>8</v>
      </c>
      <c r="H10" s="9">
        <v>10</v>
      </c>
      <c r="I10" s="248">
        <v>11</v>
      </c>
    </row>
    <row r="11" ht="27.95" customHeight="1" spans="2:9">
      <c r="B11" s="239" t="s">
        <v>49</v>
      </c>
      <c r="C11" s="9">
        <v>200</v>
      </c>
      <c r="D11" s="9">
        <v>5</v>
      </c>
      <c r="E11" s="9">
        <v>6</v>
      </c>
      <c r="F11" s="240">
        <v>10</v>
      </c>
      <c r="G11" s="240">
        <v>11</v>
      </c>
      <c r="H11" s="9">
        <v>14</v>
      </c>
      <c r="I11" s="248">
        <v>15</v>
      </c>
    </row>
    <row r="12" ht="27.95" customHeight="1" spans="2:9">
      <c r="B12" s="241" t="s">
        <v>50</v>
      </c>
      <c r="C12" s="242">
        <v>315</v>
      </c>
      <c r="D12" s="242">
        <v>7</v>
      </c>
      <c r="E12" s="242">
        <v>8</v>
      </c>
      <c r="F12" s="243">
        <v>14</v>
      </c>
      <c r="G12" s="243">
        <v>15</v>
      </c>
      <c r="H12" s="242">
        <v>21</v>
      </c>
      <c r="I12" s="249">
        <v>22</v>
      </c>
    </row>
    <row r="14" spans="2:4">
      <c r="B14" s="244" t="s">
        <v>51</v>
      </c>
      <c r="C14" s="244"/>
      <c r="D14" s="2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9" sqref="M9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1.25" style="150" customWidth="1"/>
    <col min="12" max="16384" width="10.125" style="150"/>
  </cols>
  <sheetData>
    <row r="1" ht="23.25" spans="1:11">
      <c r="A1" s="151" t="s">
        <v>52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55</v>
      </c>
      <c r="E2" s="155" t="e">
        <f>#REF!</f>
        <v>#REF!</v>
      </c>
      <c r="F2" s="156" t="s">
        <v>56</v>
      </c>
      <c r="G2" s="157" t="e">
        <f>#REF!</f>
        <v>#REF!</v>
      </c>
      <c r="H2" s="158"/>
      <c r="I2" s="186" t="s">
        <v>57</v>
      </c>
      <c r="J2" s="206" t="s">
        <v>58</v>
      </c>
      <c r="K2" s="207"/>
    </row>
    <row r="3" ht="18" customHeight="1" spans="1:11">
      <c r="A3" s="159" t="s">
        <v>59</v>
      </c>
      <c r="B3" s="160">
        <v>22</v>
      </c>
      <c r="C3" s="160"/>
      <c r="D3" s="161" t="s">
        <v>60</v>
      </c>
      <c r="E3" s="162">
        <v>45427</v>
      </c>
      <c r="F3" s="163"/>
      <c r="G3" s="163"/>
      <c r="H3" s="164" t="s">
        <v>61</v>
      </c>
      <c r="I3" s="164"/>
      <c r="J3" s="164"/>
      <c r="K3" s="208"/>
    </row>
    <row r="4" ht="18" customHeight="1" spans="1:11">
      <c r="A4" s="165" t="s">
        <v>62</v>
      </c>
      <c r="B4" s="160">
        <v>2</v>
      </c>
      <c r="C4" s="160">
        <v>5</v>
      </c>
      <c r="D4" s="166" t="s">
        <v>63</v>
      </c>
      <c r="E4" s="163" t="s">
        <v>64</v>
      </c>
      <c r="F4" s="163"/>
      <c r="G4" s="163"/>
      <c r="H4" s="166" t="s">
        <v>65</v>
      </c>
      <c r="I4" s="166"/>
      <c r="J4" s="178" t="s">
        <v>66</v>
      </c>
      <c r="K4" s="209" t="s">
        <v>67</v>
      </c>
    </row>
    <row r="5" ht="18" customHeight="1" spans="1:11">
      <c r="A5" s="165" t="s">
        <v>68</v>
      </c>
      <c r="B5" s="160">
        <v>1</v>
      </c>
      <c r="C5" s="160"/>
      <c r="D5" s="161" t="s">
        <v>69</v>
      </c>
      <c r="E5" s="161"/>
      <c r="G5" s="161"/>
      <c r="H5" s="166" t="s">
        <v>70</v>
      </c>
      <c r="I5" s="166"/>
      <c r="J5" s="178" t="s">
        <v>66</v>
      </c>
      <c r="K5" s="209" t="s">
        <v>67</v>
      </c>
    </row>
    <row r="6" ht="18" customHeight="1" spans="1:13">
      <c r="A6" s="167" t="s">
        <v>71</v>
      </c>
      <c r="B6" s="168">
        <v>22</v>
      </c>
      <c r="C6" s="168"/>
      <c r="D6" s="169" t="s">
        <v>72</v>
      </c>
      <c r="E6" s="170"/>
      <c r="F6" s="170">
        <v>22</v>
      </c>
      <c r="G6" s="169"/>
      <c r="H6" s="171" t="s">
        <v>73</v>
      </c>
      <c r="I6" s="171"/>
      <c r="J6" s="170" t="s">
        <v>66</v>
      </c>
      <c r="K6" s="210" t="s">
        <v>67</v>
      </c>
      <c r="M6" s="211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74</v>
      </c>
      <c r="B8" s="156" t="s">
        <v>75</v>
      </c>
      <c r="C8" s="156" t="s">
        <v>76</v>
      </c>
      <c r="D8" s="156" t="s">
        <v>77</v>
      </c>
      <c r="E8" s="156" t="s">
        <v>78</v>
      </c>
      <c r="F8" s="156" t="s">
        <v>79</v>
      </c>
      <c r="G8" s="176" t="s">
        <v>80</v>
      </c>
      <c r="H8" s="177"/>
      <c r="I8" s="177"/>
      <c r="J8" s="177"/>
      <c r="K8" s="212"/>
    </row>
    <row r="9" ht="18" customHeight="1" spans="1:11">
      <c r="A9" s="165" t="s">
        <v>81</v>
      </c>
      <c r="B9" s="166"/>
      <c r="C9" s="178" t="s">
        <v>66</v>
      </c>
      <c r="D9" s="178" t="s">
        <v>67</v>
      </c>
      <c r="E9" s="161" t="s">
        <v>82</v>
      </c>
      <c r="F9" s="179" t="s">
        <v>83</v>
      </c>
      <c r="G9" s="180" t="s">
        <v>84</v>
      </c>
      <c r="H9" s="181"/>
      <c r="I9" s="181"/>
      <c r="J9" s="181"/>
      <c r="K9" s="213"/>
    </row>
    <row r="10" ht="18" customHeight="1" spans="1:11">
      <c r="A10" s="165" t="s">
        <v>85</v>
      </c>
      <c r="B10" s="166"/>
      <c r="C10" s="178" t="s">
        <v>66</v>
      </c>
      <c r="D10" s="178" t="s">
        <v>67</v>
      </c>
      <c r="E10" s="161" t="s">
        <v>86</v>
      </c>
      <c r="F10" s="179" t="s">
        <v>87</v>
      </c>
      <c r="G10" s="180" t="s">
        <v>88</v>
      </c>
      <c r="H10" s="181"/>
      <c r="I10" s="181"/>
      <c r="J10" s="181"/>
      <c r="K10" s="213"/>
    </row>
    <row r="11" ht="18" customHeight="1" spans="1:11">
      <c r="A11" s="182" t="s">
        <v>89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4"/>
    </row>
    <row r="12" ht="18" customHeight="1" spans="1:11">
      <c r="A12" s="159" t="s">
        <v>90</v>
      </c>
      <c r="B12" s="178" t="s">
        <v>91</v>
      </c>
      <c r="C12" s="178" t="s">
        <v>92</v>
      </c>
      <c r="D12" s="179"/>
      <c r="E12" s="161" t="s">
        <v>93</v>
      </c>
      <c r="F12" s="178" t="s">
        <v>91</v>
      </c>
      <c r="G12" s="178" t="s">
        <v>92</v>
      </c>
      <c r="H12" s="178"/>
      <c r="I12" s="161" t="s">
        <v>94</v>
      </c>
      <c r="J12" s="178" t="s">
        <v>91</v>
      </c>
      <c r="K12" s="209" t="s">
        <v>92</v>
      </c>
    </row>
    <row r="13" ht="18" customHeight="1" spans="1:11">
      <c r="A13" s="159" t="s">
        <v>95</v>
      </c>
      <c r="B13" s="178" t="s">
        <v>91</v>
      </c>
      <c r="C13" s="178" t="s">
        <v>92</v>
      </c>
      <c r="D13" s="179"/>
      <c r="E13" s="161" t="s">
        <v>96</v>
      </c>
      <c r="F13" s="178" t="s">
        <v>91</v>
      </c>
      <c r="G13" s="178" t="s">
        <v>92</v>
      </c>
      <c r="H13" s="178"/>
      <c r="I13" s="161" t="s">
        <v>97</v>
      </c>
      <c r="J13" s="178" t="s">
        <v>91</v>
      </c>
      <c r="K13" s="209" t="s">
        <v>92</v>
      </c>
    </row>
    <row r="14" ht="18" customHeight="1" spans="1:11">
      <c r="A14" s="167" t="s">
        <v>98</v>
      </c>
      <c r="B14" s="170" t="s">
        <v>91</v>
      </c>
      <c r="C14" s="170" t="s">
        <v>92</v>
      </c>
      <c r="D14" s="184"/>
      <c r="E14" s="169" t="s">
        <v>99</v>
      </c>
      <c r="F14" s="170" t="s">
        <v>91</v>
      </c>
      <c r="G14" s="170" t="s">
        <v>92</v>
      </c>
      <c r="H14" s="170"/>
      <c r="I14" s="169" t="s">
        <v>100</v>
      </c>
      <c r="J14" s="170" t="s">
        <v>91</v>
      </c>
      <c r="K14" s="210" t="s">
        <v>92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101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5"/>
    </row>
    <row r="17" ht="18" customHeight="1" spans="1:11">
      <c r="A17" s="165" t="s">
        <v>102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6"/>
    </row>
    <row r="18" ht="18" customHeight="1" spans="1:11">
      <c r="A18" s="165" t="s">
        <v>103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6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7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7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8"/>
    </row>
    <row r="24" ht="18" customHeight="1" spans="1:11">
      <c r="A24" s="165" t="s">
        <v>104</v>
      </c>
      <c r="B24" s="166"/>
      <c r="C24" s="178" t="s">
        <v>66</v>
      </c>
      <c r="D24" s="178" t="s">
        <v>67</v>
      </c>
      <c r="E24" s="164"/>
      <c r="F24" s="164"/>
      <c r="G24" s="164"/>
      <c r="H24" s="164"/>
      <c r="I24" s="164"/>
      <c r="J24" s="164"/>
      <c r="K24" s="208"/>
    </row>
    <row r="25" ht="18" customHeight="1" spans="1:11">
      <c r="A25" s="192" t="s">
        <v>105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9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106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20" t="s">
        <v>107</v>
      </c>
    </row>
    <row r="28" ht="23" customHeight="1" spans="1:11">
      <c r="A28" s="188" t="s">
        <v>108</v>
      </c>
      <c r="B28" s="189"/>
      <c r="C28" s="189"/>
      <c r="D28" s="189"/>
      <c r="E28" s="189"/>
      <c r="F28" s="189"/>
      <c r="G28" s="189"/>
      <c r="H28" s="189"/>
      <c r="I28" s="189"/>
      <c r="J28" s="221"/>
      <c r="K28" s="222">
        <v>1</v>
      </c>
    </row>
    <row r="29" ht="23" customHeight="1" spans="1:11">
      <c r="A29" s="188" t="s">
        <v>109</v>
      </c>
      <c r="B29" s="189"/>
      <c r="C29" s="189"/>
      <c r="D29" s="189"/>
      <c r="E29" s="189"/>
      <c r="F29" s="189"/>
      <c r="G29" s="189"/>
      <c r="H29" s="189"/>
      <c r="I29" s="189"/>
      <c r="J29" s="221"/>
      <c r="K29" s="213">
        <v>1</v>
      </c>
    </row>
    <row r="30" ht="23" customHeight="1" spans="1:11">
      <c r="A30" s="188" t="s">
        <v>110</v>
      </c>
      <c r="B30" s="189"/>
      <c r="C30" s="189"/>
      <c r="D30" s="189"/>
      <c r="E30" s="189"/>
      <c r="F30" s="189"/>
      <c r="G30" s="189"/>
      <c r="H30" s="189"/>
      <c r="I30" s="189"/>
      <c r="J30" s="221"/>
      <c r="K30" s="213">
        <v>1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1"/>
      <c r="K31" s="213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1"/>
      <c r="K32" s="223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1"/>
      <c r="K33" s="224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1"/>
      <c r="K34" s="213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1"/>
      <c r="K35" s="225"/>
    </row>
    <row r="36" ht="23" customHeight="1" spans="1:11">
      <c r="A36" s="197" t="s">
        <v>111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3</v>
      </c>
    </row>
    <row r="37" ht="18.75" customHeight="1" spans="1:11">
      <c r="A37" s="199" t="s">
        <v>112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49" customFormat="1" ht="18.75" customHeight="1" spans="1:11">
      <c r="A38" s="165" t="s">
        <v>113</v>
      </c>
      <c r="B38" s="166"/>
      <c r="C38" s="166"/>
      <c r="D38" s="164" t="s">
        <v>114</v>
      </c>
      <c r="E38" s="164"/>
      <c r="F38" s="201" t="s">
        <v>115</v>
      </c>
      <c r="G38" s="202"/>
      <c r="H38" s="166" t="s">
        <v>116</v>
      </c>
      <c r="I38" s="166"/>
      <c r="J38" s="166" t="s">
        <v>117</v>
      </c>
      <c r="K38" s="216"/>
    </row>
    <row r="39" ht="18.75" customHeight="1" spans="1:11">
      <c r="A39" s="165" t="s">
        <v>118</v>
      </c>
      <c r="B39" s="166" t="s">
        <v>119</v>
      </c>
      <c r="C39" s="166"/>
      <c r="D39" s="166"/>
      <c r="E39" s="166"/>
      <c r="F39" s="166"/>
      <c r="G39" s="166"/>
      <c r="H39" s="166"/>
      <c r="I39" s="166"/>
      <c r="J39" s="166"/>
      <c r="K39" s="216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6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6"/>
    </row>
    <row r="42" ht="32.1" customHeight="1" spans="1:11">
      <c r="A42" s="167" t="s">
        <v>120</v>
      </c>
      <c r="B42" s="203" t="s">
        <v>121</v>
      </c>
      <c r="C42" s="203"/>
      <c r="D42" s="169" t="s">
        <v>122</v>
      </c>
      <c r="E42" s="184" t="s">
        <v>123</v>
      </c>
      <c r="F42" s="169" t="s">
        <v>124</v>
      </c>
      <c r="G42" s="204">
        <v>45449</v>
      </c>
      <c r="H42" s="205" t="s">
        <v>125</v>
      </c>
      <c r="I42" s="205"/>
      <c r="J42" s="203" t="s">
        <v>126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H8" sqref="H8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127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55</v>
      </c>
      <c r="B2" s="96" t="e">
        <f>#REF!</f>
        <v>#REF!</v>
      </c>
      <c r="C2" s="97"/>
      <c r="D2" s="96"/>
      <c r="E2" s="98" t="s">
        <v>128</v>
      </c>
      <c r="F2" s="99" t="e">
        <f>#REF!</f>
        <v>#REF!</v>
      </c>
      <c r="G2" s="99"/>
      <c r="H2" s="99"/>
      <c r="I2" s="127"/>
      <c r="J2" s="128" t="s">
        <v>57</v>
      </c>
      <c r="K2" s="129" t="s">
        <v>58</v>
      </c>
      <c r="L2" s="129"/>
      <c r="M2" s="129"/>
      <c r="N2" s="129"/>
      <c r="O2" s="130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0" t="s">
        <v>129</v>
      </c>
      <c r="B3" s="101" t="s">
        <v>130</v>
      </c>
      <c r="C3" s="102"/>
      <c r="D3" s="101"/>
      <c r="E3" s="101"/>
      <c r="F3" s="101"/>
      <c r="G3" s="101"/>
      <c r="H3" s="101"/>
      <c r="I3" s="131"/>
      <c r="J3" s="132"/>
      <c r="K3" s="132"/>
      <c r="L3" s="132"/>
      <c r="M3" s="132"/>
      <c r="N3" s="132"/>
      <c r="O3" s="133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0"/>
      <c r="B4" s="103" t="s">
        <v>131</v>
      </c>
      <c r="C4" s="103" t="s">
        <v>132</v>
      </c>
      <c r="D4" s="104" t="s">
        <v>133</v>
      </c>
      <c r="E4" s="103" t="s">
        <v>134</v>
      </c>
      <c r="F4" s="103" t="s">
        <v>135</v>
      </c>
      <c r="G4" s="103" t="s">
        <v>136</v>
      </c>
      <c r="H4" s="105"/>
      <c r="I4" s="131"/>
      <c r="J4" s="134" t="s">
        <v>131</v>
      </c>
      <c r="K4" s="134" t="s">
        <v>132</v>
      </c>
      <c r="L4" s="135" t="s">
        <v>133</v>
      </c>
      <c r="M4" s="134" t="s">
        <v>134</v>
      </c>
      <c r="N4" s="134" t="s">
        <v>135</v>
      </c>
      <c r="O4" s="136" t="s">
        <v>137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0"/>
      <c r="B5" s="103" t="s">
        <v>138</v>
      </c>
      <c r="C5" s="103" t="s">
        <v>139</v>
      </c>
      <c r="D5" s="104" t="s">
        <v>140</v>
      </c>
      <c r="E5" s="103" t="s">
        <v>141</v>
      </c>
      <c r="F5" s="103" t="s">
        <v>142</v>
      </c>
      <c r="G5" s="103" t="s">
        <v>143</v>
      </c>
      <c r="H5" s="105"/>
      <c r="I5" s="131"/>
      <c r="J5" s="137"/>
      <c r="K5" s="137" t="s">
        <v>144</v>
      </c>
      <c r="L5" s="137" t="s">
        <v>144</v>
      </c>
      <c r="M5" s="137" t="s">
        <v>145</v>
      </c>
      <c r="N5" s="137" t="s">
        <v>145</v>
      </c>
      <c r="O5" s="138" t="s">
        <v>145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106" t="s">
        <v>146</v>
      </c>
      <c r="B6" s="107">
        <f t="shared" ref="B6:B8" si="0">C6-1</f>
        <v>66</v>
      </c>
      <c r="C6" s="107">
        <f t="shared" ref="C6:C8" si="1">D6-2</f>
        <v>67</v>
      </c>
      <c r="D6" s="108">
        <v>69</v>
      </c>
      <c r="E6" s="107">
        <f t="shared" ref="E6:E8" si="2">D6+2</f>
        <v>71</v>
      </c>
      <c r="F6" s="107">
        <f t="shared" ref="F6:F8" si="3">E6+2</f>
        <v>73</v>
      </c>
      <c r="G6" s="107">
        <f t="shared" ref="G6:G8" si="4">F6+1</f>
        <v>74</v>
      </c>
      <c r="H6" s="107"/>
      <c r="I6" s="131"/>
      <c r="J6" s="137"/>
      <c r="K6" s="137" t="s">
        <v>147</v>
      </c>
      <c r="L6" s="137" t="s">
        <v>148</v>
      </c>
      <c r="M6" s="137" t="s">
        <v>149</v>
      </c>
      <c r="N6" s="137" t="s">
        <v>150</v>
      </c>
      <c r="O6" s="138" t="s">
        <v>151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109" t="s">
        <v>152</v>
      </c>
      <c r="B7" s="107">
        <f t="shared" si="0"/>
        <v>64</v>
      </c>
      <c r="C7" s="107">
        <f t="shared" si="1"/>
        <v>65</v>
      </c>
      <c r="D7" s="108">
        <v>67</v>
      </c>
      <c r="E7" s="107">
        <f t="shared" si="2"/>
        <v>69</v>
      </c>
      <c r="F7" s="107">
        <f t="shared" si="3"/>
        <v>71</v>
      </c>
      <c r="G7" s="107">
        <f t="shared" si="4"/>
        <v>72</v>
      </c>
      <c r="H7" s="107"/>
      <c r="I7" s="131"/>
      <c r="J7" s="137"/>
      <c r="K7" s="137" t="s">
        <v>153</v>
      </c>
      <c r="L7" s="137" t="s">
        <v>150</v>
      </c>
      <c r="M7" s="137" t="s">
        <v>150</v>
      </c>
      <c r="N7" s="137" t="s">
        <v>150</v>
      </c>
      <c r="O7" s="138" t="s">
        <v>153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109" t="s">
        <v>154</v>
      </c>
      <c r="B8" s="107">
        <f t="shared" si="0"/>
        <v>64</v>
      </c>
      <c r="C8" s="107">
        <f t="shared" si="1"/>
        <v>65</v>
      </c>
      <c r="D8" s="108">
        <v>67</v>
      </c>
      <c r="E8" s="107">
        <f t="shared" si="2"/>
        <v>69</v>
      </c>
      <c r="F8" s="107">
        <f t="shared" si="3"/>
        <v>71</v>
      </c>
      <c r="G8" s="107">
        <f t="shared" si="4"/>
        <v>72</v>
      </c>
      <c r="H8" s="107"/>
      <c r="I8" s="131"/>
      <c r="J8" s="137"/>
      <c r="K8" s="137" t="s">
        <v>153</v>
      </c>
      <c r="L8" s="137" t="s">
        <v>150</v>
      </c>
      <c r="M8" s="137" t="s">
        <v>150</v>
      </c>
      <c r="N8" s="137" t="s">
        <v>150</v>
      </c>
      <c r="O8" s="138" t="s">
        <v>153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109" t="s">
        <v>155</v>
      </c>
      <c r="B9" s="107">
        <f t="shared" ref="B9:B11" si="5">C9-4</f>
        <v>106</v>
      </c>
      <c r="C9" s="107">
        <f t="shared" ref="C9:C11" si="6">D9-4</f>
        <v>110</v>
      </c>
      <c r="D9" s="110" t="s">
        <v>156</v>
      </c>
      <c r="E9" s="107">
        <f t="shared" ref="E9:E11" si="7">D9+4</f>
        <v>118</v>
      </c>
      <c r="F9" s="107">
        <f>E9+4</f>
        <v>122</v>
      </c>
      <c r="G9" s="107">
        <f t="shared" ref="G9:G11" si="8">F9+6</f>
        <v>128</v>
      </c>
      <c r="H9" s="107"/>
      <c r="I9" s="131"/>
      <c r="J9" s="137"/>
      <c r="K9" s="137" t="s">
        <v>147</v>
      </c>
      <c r="L9" s="137" t="s">
        <v>157</v>
      </c>
      <c r="M9" s="137" t="s">
        <v>158</v>
      </c>
      <c r="N9" s="137" t="s">
        <v>159</v>
      </c>
      <c r="O9" s="138" t="s">
        <v>153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109" t="s">
        <v>160</v>
      </c>
      <c r="B10" s="107">
        <f t="shared" si="5"/>
        <v>96</v>
      </c>
      <c r="C10" s="107">
        <f t="shared" si="6"/>
        <v>100</v>
      </c>
      <c r="D10" s="110" t="s">
        <v>161</v>
      </c>
      <c r="E10" s="107">
        <f t="shared" si="7"/>
        <v>108</v>
      </c>
      <c r="F10" s="107">
        <f>E10+5</f>
        <v>113</v>
      </c>
      <c r="G10" s="107">
        <f t="shared" si="8"/>
        <v>119</v>
      </c>
      <c r="H10" s="107"/>
      <c r="I10" s="131"/>
      <c r="J10" s="137"/>
      <c r="K10" s="137" t="s">
        <v>150</v>
      </c>
      <c r="L10" s="137" t="s">
        <v>150</v>
      </c>
      <c r="M10" s="137" t="s">
        <v>150</v>
      </c>
      <c r="N10" s="137" t="s">
        <v>150</v>
      </c>
      <c r="O10" s="138" t="s">
        <v>162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109" t="s">
        <v>163</v>
      </c>
      <c r="B11" s="111">
        <f t="shared" si="5"/>
        <v>90</v>
      </c>
      <c r="C11" s="111">
        <f t="shared" si="6"/>
        <v>94</v>
      </c>
      <c r="D11" s="112" t="s">
        <v>164</v>
      </c>
      <c r="E11" s="111">
        <f t="shared" si="7"/>
        <v>102</v>
      </c>
      <c r="F11" s="111">
        <f>E11+5</f>
        <v>107</v>
      </c>
      <c r="G11" s="111">
        <f t="shared" si="8"/>
        <v>113</v>
      </c>
      <c r="H11" s="111"/>
      <c r="I11" s="131"/>
      <c r="J11" s="137"/>
      <c r="K11" s="137" t="s">
        <v>165</v>
      </c>
      <c r="L11" s="137" t="s">
        <v>166</v>
      </c>
      <c r="M11" s="137" t="s">
        <v>167</v>
      </c>
      <c r="N11" s="137" t="s">
        <v>168</v>
      </c>
      <c r="O11" s="138" t="s">
        <v>169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109" t="s">
        <v>170</v>
      </c>
      <c r="B12" s="111">
        <f>C12-1</f>
        <v>46</v>
      </c>
      <c r="C12" s="111">
        <f>D12-1</f>
        <v>47</v>
      </c>
      <c r="D12" s="112">
        <v>48</v>
      </c>
      <c r="E12" s="111">
        <f>D12+1</f>
        <v>49</v>
      </c>
      <c r="F12" s="111">
        <f>E12+1</f>
        <v>50</v>
      </c>
      <c r="G12" s="111">
        <f>F12+1.5</f>
        <v>51.5</v>
      </c>
      <c r="H12" s="111"/>
      <c r="I12" s="131"/>
      <c r="J12" s="137"/>
      <c r="K12" s="137" t="s">
        <v>165</v>
      </c>
      <c r="L12" s="137" t="s">
        <v>166</v>
      </c>
      <c r="M12" s="137" t="s">
        <v>171</v>
      </c>
      <c r="N12" s="137" t="s">
        <v>150</v>
      </c>
      <c r="O12" s="138" t="s">
        <v>153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109" t="s">
        <v>172</v>
      </c>
      <c r="B13" s="107">
        <f>C13-1</f>
        <v>48</v>
      </c>
      <c r="C13" s="107">
        <f>D13-1</f>
        <v>49</v>
      </c>
      <c r="D13" s="108">
        <v>50</v>
      </c>
      <c r="E13" s="107">
        <f>D13+1</f>
        <v>51</v>
      </c>
      <c r="F13" s="107">
        <f>E13+1</f>
        <v>52</v>
      </c>
      <c r="G13" s="107">
        <f>F13+1.5</f>
        <v>53.5</v>
      </c>
      <c r="H13" s="107"/>
      <c r="I13" s="131"/>
      <c r="J13" s="137"/>
      <c r="K13" s="137" t="s">
        <v>150</v>
      </c>
      <c r="L13" s="137" t="s">
        <v>150</v>
      </c>
      <c r="M13" s="137" t="s">
        <v>150</v>
      </c>
      <c r="N13" s="137" t="s">
        <v>150</v>
      </c>
      <c r="O13" s="138" t="s">
        <v>153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109" t="s">
        <v>173</v>
      </c>
      <c r="B14" s="107">
        <f>C14-1.2</f>
        <v>45.6</v>
      </c>
      <c r="C14" s="107">
        <f>D14-1.2</f>
        <v>46.8</v>
      </c>
      <c r="D14" s="112">
        <v>48</v>
      </c>
      <c r="E14" s="107">
        <f>D14+1.2</f>
        <v>49.2</v>
      </c>
      <c r="F14" s="107">
        <f>E14+1.2</f>
        <v>50.4</v>
      </c>
      <c r="G14" s="107">
        <f>F14+1.4</f>
        <v>51.8</v>
      </c>
      <c r="H14" s="107"/>
      <c r="I14" s="131"/>
      <c r="J14" s="137"/>
      <c r="K14" s="137" t="s">
        <v>150</v>
      </c>
      <c r="L14" s="137" t="s">
        <v>150</v>
      </c>
      <c r="M14" s="137" t="s">
        <v>150</v>
      </c>
      <c r="N14" s="137" t="s">
        <v>150</v>
      </c>
      <c r="O14" s="138" t="s">
        <v>153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109" t="s">
        <v>174</v>
      </c>
      <c r="B15" s="107">
        <f>C15-0.6</f>
        <v>64.2</v>
      </c>
      <c r="C15" s="107">
        <f>D15-1.2</f>
        <v>64.8</v>
      </c>
      <c r="D15" s="112">
        <v>66</v>
      </c>
      <c r="E15" s="107">
        <f>D15+1.2</f>
        <v>67.2</v>
      </c>
      <c r="F15" s="107">
        <f>E15+1.2</f>
        <v>68.4</v>
      </c>
      <c r="G15" s="107">
        <f>F15+0.6</f>
        <v>69</v>
      </c>
      <c r="H15" s="107"/>
      <c r="I15" s="131"/>
      <c r="J15" s="137"/>
      <c r="K15" s="137" t="s">
        <v>150</v>
      </c>
      <c r="L15" s="137" t="s">
        <v>150</v>
      </c>
      <c r="M15" s="137" t="s">
        <v>150</v>
      </c>
      <c r="N15" s="137" t="s">
        <v>150</v>
      </c>
      <c r="O15" s="138" t="s">
        <v>153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109" t="s">
        <v>175</v>
      </c>
      <c r="B16" s="107">
        <f>C16-0.8</f>
        <v>18.9</v>
      </c>
      <c r="C16" s="107">
        <f>D16-0.8</f>
        <v>19.7</v>
      </c>
      <c r="D16" s="108">
        <v>20.5</v>
      </c>
      <c r="E16" s="107">
        <f>D16+0.8</f>
        <v>21.3</v>
      </c>
      <c r="F16" s="107">
        <f>E16+0.8</f>
        <v>22.1</v>
      </c>
      <c r="G16" s="107">
        <f>F16+1.3</f>
        <v>23.4</v>
      </c>
      <c r="H16" s="107"/>
      <c r="I16" s="131"/>
      <c r="J16" s="137"/>
      <c r="K16" s="137" t="s">
        <v>167</v>
      </c>
      <c r="L16" s="137" t="s">
        <v>168</v>
      </c>
      <c r="M16" s="137" t="s">
        <v>150</v>
      </c>
      <c r="N16" s="137" t="s">
        <v>150</v>
      </c>
      <c r="O16" s="138" t="s">
        <v>166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109" t="s">
        <v>176</v>
      </c>
      <c r="B17" s="107">
        <f>C17-0.7</f>
        <v>15.6</v>
      </c>
      <c r="C17" s="107">
        <f>D17-0.7</f>
        <v>16.3</v>
      </c>
      <c r="D17" s="113">
        <v>17</v>
      </c>
      <c r="E17" s="107">
        <f>D17+0.7</f>
        <v>17.7</v>
      </c>
      <c r="F17" s="107">
        <f>E17+0.7</f>
        <v>18.4</v>
      </c>
      <c r="G17" s="107">
        <f>F17+1</f>
        <v>19.4</v>
      </c>
      <c r="H17" s="107"/>
      <c r="I17" s="131"/>
      <c r="J17" s="137"/>
      <c r="K17" s="137" t="s">
        <v>150</v>
      </c>
      <c r="L17" s="137" t="s">
        <v>150</v>
      </c>
      <c r="M17" s="137" t="s">
        <v>150</v>
      </c>
      <c r="N17" s="137" t="s">
        <v>150</v>
      </c>
      <c r="O17" s="138" t="s">
        <v>153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5" customHeight="1" spans="1:255">
      <c r="A18" s="109" t="s">
        <v>177</v>
      </c>
      <c r="B18" s="107">
        <f>C18-0.5</f>
        <v>9</v>
      </c>
      <c r="C18" s="107">
        <f>D18-0.5</f>
        <v>9.5</v>
      </c>
      <c r="D18" s="108">
        <v>10</v>
      </c>
      <c r="E18" s="107">
        <f>D18+0.5</f>
        <v>10.5</v>
      </c>
      <c r="F18" s="107">
        <f>E18+0.5</f>
        <v>11</v>
      </c>
      <c r="G18" s="114">
        <f>F18+0.7</f>
        <v>11.7</v>
      </c>
      <c r="H18" s="107"/>
      <c r="I18" s="131"/>
      <c r="J18" s="137"/>
      <c r="K18" s="137" t="s">
        <v>166</v>
      </c>
      <c r="L18" s="137" t="s">
        <v>169</v>
      </c>
      <c r="M18" s="137" t="s">
        <v>166</v>
      </c>
      <c r="N18" s="137" t="s">
        <v>150</v>
      </c>
      <c r="O18" s="138" t="s">
        <v>166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5" customHeight="1" spans="1:255">
      <c r="A19" s="109" t="s">
        <v>178</v>
      </c>
      <c r="B19" s="107">
        <f>C19-0.5</f>
        <v>12.5</v>
      </c>
      <c r="C19" s="107">
        <f>D19-0.5</f>
        <v>13</v>
      </c>
      <c r="D19" s="108">
        <v>13.5</v>
      </c>
      <c r="E19" s="107">
        <f>D19+0.5</f>
        <v>14</v>
      </c>
      <c r="F19" s="107">
        <f>E19+0.5</f>
        <v>14.5</v>
      </c>
      <c r="G19" s="107">
        <f>F19+0.7</f>
        <v>15.2</v>
      </c>
      <c r="H19" s="107"/>
      <c r="I19" s="131"/>
      <c r="J19" s="137"/>
      <c r="K19" s="137" t="s">
        <v>150</v>
      </c>
      <c r="L19" s="137" t="s">
        <v>150</v>
      </c>
      <c r="M19" s="137" t="s">
        <v>150</v>
      </c>
      <c r="N19" s="137" t="s">
        <v>150</v>
      </c>
      <c r="O19" s="138" t="s">
        <v>153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="88" customFormat="1" ht="25" customHeight="1" spans="1:255">
      <c r="A20" s="115" t="s">
        <v>179</v>
      </c>
      <c r="B20" s="107">
        <f t="shared" ref="B20:B23" si="9">C20</f>
        <v>5</v>
      </c>
      <c r="C20" s="107">
        <f t="shared" ref="C20:C22" si="10">D20</f>
        <v>5</v>
      </c>
      <c r="D20" s="108">
        <v>5</v>
      </c>
      <c r="E20" s="107">
        <f t="shared" ref="E20:E23" si="11">D20</f>
        <v>5</v>
      </c>
      <c r="F20" s="107">
        <f t="shared" ref="F20:F22" si="12">D20</f>
        <v>5</v>
      </c>
      <c r="G20" s="107">
        <f t="shared" ref="G20:G22" si="13">D20</f>
        <v>5</v>
      </c>
      <c r="H20" s="107"/>
      <c r="I20" s="131"/>
      <c r="J20" s="137"/>
      <c r="K20" s="137" t="s">
        <v>150</v>
      </c>
      <c r="L20" s="137" t="s">
        <v>150</v>
      </c>
      <c r="M20" s="137" t="s">
        <v>150</v>
      </c>
      <c r="N20" s="137" t="s">
        <v>150</v>
      </c>
      <c r="O20" s="138" t="s">
        <v>153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="88" customFormat="1" ht="25" customHeight="1" spans="1:255">
      <c r="A21" s="115" t="s">
        <v>180</v>
      </c>
      <c r="B21" s="107">
        <f t="shared" si="9"/>
        <v>5.5</v>
      </c>
      <c r="C21" s="107">
        <f t="shared" si="10"/>
        <v>5.5</v>
      </c>
      <c r="D21" s="108">
        <v>5.5</v>
      </c>
      <c r="E21" s="107">
        <f t="shared" si="11"/>
        <v>5.5</v>
      </c>
      <c r="F21" s="107">
        <f t="shared" si="12"/>
        <v>5.5</v>
      </c>
      <c r="G21" s="107">
        <f t="shared" si="13"/>
        <v>5.5</v>
      </c>
      <c r="H21" s="107"/>
      <c r="I21" s="131"/>
      <c r="J21" s="137"/>
      <c r="K21" s="137" t="s">
        <v>150</v>
      </c>
      <c r="L21" s="137" t="s">
        <v>150</v>
      </c>
      <c r="M21" s="137" t="s">
        <v>150</v>
      </c>
      <c r="N21" s="137" t="s">
        <v>150</v>
      </c>
      <c r="O21" s="138" t="s">
        <v>153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="88" customFormat="1" ht="25" customHeight="1" spans="1:255">
      <c r="A22" s="109" t="s">
        <v>181</v>
      </c>
      <c r="B22" s="107">
        <f t="shared" si="9"/>
        <v>6</v>
      </c>
      <c r="C22" s="107">
        <f t="shared" si="10"/>
        <v>6</v>
      </c>
      <c r="D22" s="108">
        <v>6</v>
      </c>
      <c r="E22" s="107">
        <f t="shared" si="11"/>
        <v>6</v>
      </c>
      <c r="F22" s="107">
        <f t="shared" si="12"/>
        <v>6</v>
      </c>
      <c r="G22" s="107">
        <f t="shared" si="13"/>
        <v>6</v>
      </c>
      <c r="H22" s="116"/>
      <c r="I22" s="131"/>
      <c r="J22" s="137"/>
      <c r="K22" s="137" t="s">
        <v>150</v>
      </c>
      <c r="L22" s="137" t="s">
        <v>150</v>
      </c>
      <c r="M22" s="137" t="s">
        <v>150</v>
      </c>
      <c r="N22" s="137" t="s">
        <v>150</v>
      </c>
      <c r="O22" s="138" t="s">
        <v>153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="88" customFormat="1" ht="25" customHeight="1" spans="1:255">
      <c r="A23" s="117" t="s">
        <v>182</v>
      </c>
      <c r="B23" s="118">
        <f t="shared" si="9"/>
        <v>16</v>
      </c>
      <c r="C23" s="118">
        <f>D23-1</f>
        <v>16</v>
      </c>
      <c r="D23" s="119" t="s">
        <v>183</v>
      </c>
      <c r="E23" s="118" t="str">
        <f t="shared" si="11"/>
        <v>17</v>
      </c>
      <c r="F23" s="118">
        <f>E23+1.5</f>
        <v>18.5</v>
      </c>
      <c r="G23" s="118">
        <f>F23</f>
        <v>18.5</v>
      </c>
      <c r="H23" s="120"/>
      <c r="I23" s="131"/>
      <c r="J23" s="139"/>
      <c r="K23" s="137" t="s">
        <v>150</v>
      </c>
      <c r="L23" s="137" t="s">
        <v>150</v>
      </c>
      <c r="M23" s="137" t="s">
        <v>150</v>
      </c>
      <c r="N23" s="137" t="s">
        <v>150</v>
      </c>
      <c r="O23" s="138" t="s">
        <v>153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ht="25" customHeight="1" spans="1:16">
      <c r="A24" s="121"/>
      <c r="B24" s="122"/>
      <c r="C24" s="122"/>
      <c r="D24" s="123"/>
      <c r="E24" s="122"/>
      <c r="F24" s="122"/>
      <c r="G24" s="122"/>
      <c r="H24" s="124"/>
      <c r="I24" s="140"/>
      <c r="J24" s="140"/>
      <c r="K24" s="141"/>
      <c r="L24" s="141"/>
      <c r="M24" s="141"/>
      <c r="N24" s="141"/>
      <c r="O24" s="142"/>
      <c r="P24" s="91"/>
    </row>
    <row r="25" spans="1:16">
      <c r="A25" s="125" t="s">
        <v>184</v>
      </c>
      <c r="B25" s="125"/>
      <c r="C25" s="126"/>
      <c r="D25" s="126"/>
      <c r="K25" s="143"/>
      <c r="L25" s="144"/>
      <c r="M25" s="144"/>
      <c r="N25" s="144"/>
      <c r="O25" s="145"/>
      <c r="P25" s="91"/>
    </row>
    <row r="26" spans="3:16">
      <c r="C26" s="89"/>
      <c r="J26" s="146" t="s">
        <v>185</v>
      </c>
      <c r="K26" s="147">
        <v>45449</v>
      </c>
      <c r="L26" s="146" t="s">
        <v>186</v>
      </c>
      <c r="M26" s="146" t="s">
        <v>123</v>
      </c>
      <c r="N26" s="146" t="s">
        <v>187</v>
      </c>
      <c r="O26" s="88" t="s">
        <v>126</v>
      </c>
      <c r="P26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3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189</v>
      </c>
      <c r="B2" s="5" t="s">
        <v>190</v>
      </c>
      <c r="C2" s="5" t="s">
        <v>191</v>
      </c>
      <c r="D2" s="5" t="s">
        <v>192</v>
      </c>
      <c r="E2" s="5" t="s">
        <v>193</v>
      </c>
      <c r="F2" s="5" t="s">
        <v>194</v>
      </c>
      <c r="G2" s="5" t="s">
        <v>195</v>
      </c>
      <c r="H2" s="78" t="s">
        <v>196</v>
      </c>
      <c r="I2" s="4" t="s">
        <v>197</v>
      </c>
      <c r="J2" s="4" t="s">
        <v>198</v>
      </c>
      <c r="K2" s="4" t="s">
        <v>199</v>
      </c>
      <c r="L2" s="4" t="s">
        <v>200</v>
      </c>
      <c r="M2" s="4" t="s">
        <v>201</v>
      </c>
      <c r="N2" s="5" t="s">
        <v>202</v>
      </c>
      <c r="O2" s="5" t="s">
        <v>203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107</v>
      </c>
      <c r="J3" s="4" t="s">
        <v>107</v>
      </c>
      <c r="K3" s="4" t="s">
        <v>107</v>
      </c>
      <c r="L3" s="4" t="s">
        <v>107</v>
      </c>
      <c r="M3" s="4" t="s">
        <v>107</v>
      </c>
      <c r="N3" s="7"/>
      <c r="O3" s="7"/>
    </row>
    <row r="4" ht="20" customHeight="1" spans="1:15">
      <c r="A4" s="15">
        <v>1</v>
      </c>
      <c r="B4" s="26" t="s">
        <v>204</v>
      </c>
      <c r="C4" s="26" t="s">
        <v>205</v>
      </c>
      <c r="D4" s="26" t="s">
        <v>206</v>
      </c>
      <c r="E4" s="13" t="s">
        <v>207</v>
      </c>
      <c r="F4" s="26" t="s">
        <v>208</v>
      </c>
      <c r="G4" s="80" t="s">
        <v>66</v>
      </c>
      <c r="H4" s="15" t="s">
        <v>66</v>
      </c>
      <c r="I4" s="84">
        <v>1</v>
      </c>
      <c r="J4" s="85">
        <v>0</v>
      </c>
      <c r="K4" s="85">
        <v>2</v>
      </c>
      <c r="L4" s="85">
        <v>0</v>
      </c>
      <c r="M4" s="15">
        <v>1</v>
      </c>
      <c r="N4" s="15">
        <f t="shared" ref="N4:N6" si="0">SUM(I4:M4)</f>
        <v>4</v>
      </c>
      <c r="O4" s="15"/>
    </row>
    <row r="5" ht="20" customHeight="1" spans="1:15">
      <c r="A5" s="15">
        <v>2</v>
      </c>
      <c r="B5" s="26" t="s">
        <v>209</v>
      </c>
      <c r="C5" s="26" t="s">
        <v>205</v>
      </c>
      <c r="D5" s="26" t="s">
        <v>210</v>
      </c>
      <c r="E5" s="13" t="s">
        <v>207</v>
      </c>
      <c r="F5" s="26" t="s">
        <v>208</v>
      </c>
      <c r="G5" s="80" t="s">
        <v>66</v>
      </c>
      <c r="H5" s="15" t="s">
        <v>66</v>
      </c>
      <c r="I5" s="84">
        <v>2</v>
      </c>
      <c r="J5" s="85">
        <v>0</v>
      </c>
      <c r="K5" s="85">
        <v>1</v>
      </c>
      <c r="L5" s="85">
        <v>0</v>
      </c>
      <c r="M5" s="15">
        <v>2</v>
      </c>
      <c r="N5" s="15">
        <f t="shared" si="0"/>
        <v>5</v>
      </c>
      <c r="O5" s="15"/>
    </row>
    <row r="6" ht="20" customHeight="1" spans="1:15">
      <c r="A6" s="15">
        <v>3</v>
      </c>
      <c r="B6" s="26" t="s">
        <v>211</v>
      </c>
      <c r="C6" s="26" t="s">
        <v>205</v>
      </c>
      <c r="D6" s="29" t="s">
        <v>212</v>
      </c>
      <c r="E6" s="13" t="s">
        <v>207</v>
      </c>
      <c r="F6" s="26" t="s">
        <v>208</v>
      </c>
      <c r="G6" s="80" t="s">
        <v>66</v>
      </c>
      <c r="H6" s="15" t="s">
        <v>66</v>
      </c>
      <c r="I6" s="86">
        <v>1</v>
      </c>
      <c r="J6" s="85">
        <v>0</v>
      </c>
      <c r="K6" s="85">
        <v>2</v>
      </c>
      <c r="L6" s="85">
        <v>0</v>
      </c>
      <c r="M6" s="15">
        <v>2</v>
      </c>
      <c r="N6" s="15">
        <f t="shared" si="0"/>
        <v>5</v>
      </c>
      <c r="O6" s="15"/>
    </row>
    <row r="7" ht="20" customHeight="1" spans="1:15">
      <c r="A7" s="15"/>
      <c r="B7" s="26"/>
      <c r="C7" s="26"/>
      <c r="D7" s="30"/>
      <c r="E7" s="31"/>
      <c r="F7" s="26"/>
      <c r="G7" s="81"/>
      <c r="H7" s="58"/>
      <c r="I7" s="86"/>
      <c r="J7" s="85"/>
      <c r="K7" s="85"/>
      <c r="L7" s="85"/>
      <c r="M7" s="15"/>
      <c r="N7" s="15"/>
      <c r="O7" s="15"/>
    </row>
    <row r="8" ht="20" customHeight="1" spans="1:15">
      <c r="A8" s="15"/>
      <c r="B8" s="32"/>
      <c r="C8" s="32"/>
      <c r="D8" s="32"/>
      <c r="E8" s="68"/>
      <c r="F8" s="32"/>
      <c r="G8" s="15"/>
      <c r="H8" s="9"/>
      <c r="I8" s="84"/>
      <c r="J8" s="85"/>
      <c r="K8" s="85"/>
      <c r="L8" s="85"/>
      <c r="M8" s="15"/>
      <c r="N8" s="15"/>
      <c r="O8" s="9"/>
    </row>
    <row r="9" ht="20" customHeight="1" spans="1:15">
      <c r="A9" s="15"/>
      <c r="B9" s="32"/>
      <c r="C9" s="32"/>
      <c r="D9" s="32"/>
      <c r="E9" s="68"/>
      <c r="F9" s="32"/>
      <c r="G9" s="15"/>
      <c r="H9" s="9"/>
      <c r="I9" s="84"/>
      <c r="J9" s="85"/>
      <c r="K9" s="85"/>
      <c r="L9" s="85"/>
      <c r="M9" s="15"/>
      <c r="N9" s="15"/>
      <c r="O9" s="9"/>
    </row>
    <row r="10" ht="20" customHeight="1" spans="1:15">
      <c r="A10" s="15"/>
      <c r="B10" s="32"/>
      <c r="C10" s="32"/>
      <c r="D10" s="32"/>
      <c r="E10" s="68"/>
      <c r="F10" s="32"/>
      <c r="G10" s="15"/>
      <c r="H10" s="9"/>
      <c r="I10" s="84"/>
      <c r="J10" s="85"/>
      <c r="K10" s="85"/>
      <c r="L10" s="85"/>
      <c r="M10" s="15"/>
      <c r="N10" s="15"/>
      <c r="O10" s="9"/>
    </row>
    <row r="11" ht="20" customHeight="1" spans="1:15">
      <c r="A11" s="15"/>
      <c r="B11" s="32"/>
      <c r="C11" s="32"/>
      <c r="D11" s="32"/>
      <c r="E11" s="68"/>
      <c r="F11" s="32"/>
      <c r="G11" s="15"/>
      <c r="H11" s="9"/>
      <c r="I11" s="84"/>
      <c r="J11" s="85"/>
      <c r="K11" s="85"/>
      <c r="L11" s="85"/>
      <c r="M11" s="15"/>
      <c r="N11" s="15"/>
      <c r="O11" s="9"/>
    </row>
    <row r="12" s="2" customFormat="1" ht="18.75" spans="1:15">
      <c r="A12" s="16" t="s">
        <v>213</v>
      </c>
      <c r="B12" s="17"/>
      <c r="C12" s="32"/>
      <c r="D12" s="18"/>
      <c r="E12" s="19"/>
      <c r="F12" s="32"/>
      <c r="G12" s="15"/>
      <c r="H12" s="39"/>
      <c r="I12" s="33"/>
      <c r="J12" s="16" t="s">
        <v>214</v>
      </c>
      <c r="K12" s="17"/>
      <c r="L12" s="17"/>
      <c r="M12" s="18"/>
      <c r="N12" s="17"/>
      <c r="O12" s="24"/>
    </row>
    <row r="13" ht="61" customHeight="1" spans="1:15">
      <c r="A13" s="82" t="s">
        <v>215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189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4" t="s">
        <v>217</v>
      </c>
      <c r="H2" s="4"/>
      <c r="I2" s="4" t="s">
        <v>218</v>
      </c>
      <c r="J2" s="4"/>
      <c r="K2" s="6" t="s">
        <v>219</v>
      </c>
      <c r="L2" s="73" t="s">
        <v>220</v>
      </c>
      <c r="M2" s="22" t="s">
        <v>221</v>
      </c>
    </row>
    <row r="3" s="1" customFormat="1" ht="16.5" spans="1:13">
      <c r="A3" s="4"/>
      <c r="B3" s="7"/>
      <c r="C3" s="7"/>
      <c r="D3" s="7"/>
      <c r="E3" s="7"/>
      <c r="F3" s="7"/>
      <c r="G3" s="4" t="s">
        <v>222</v>
      </c>
      <c r="H3" s="4" t="s">
        <v>223</v>
      </c>
      <c r="I3" s="4" t="s">
        <v>222</v>
      </c>
      <c r="J3" s="4" t="s">
        <v>223</v>
      </c>
      <c r="K3" s="8"/>
      <c r="L3" s="74"/>
      <c r="M3" s="23"/>
    </row>
    <row r="4" ht="22" customHeight="1" spans="1:13">
      <c r="A4" s="64">
        <v>1</v>
      </c>
      <c r="B4" s="26" t="s">
        <v>208</v>
      </c>
      <c r="C4" s="26" t="s">
        <v>204</v>
      </c>
      <c r="D4" s="26" t="s">
        <v>205</v>
      </c>
      <c r="E4" s="26" t="s">
        <v>206</v>
      </c>
      <c r="F4" s="13" t="s">
        <v>207</v>
      </c>
      <c r="G4" s="65">
        <v>-0.01</v>
      </c>
      <c r="H4" s="66">
        <v>0</v>
      </c>
      <c r="I4" s="66">
        <v>-0.02</v>
      </c>
      <c r="J4" s="65">
        <v>-0.01</v>
      </c>
      <c r="K4" s="69"/>
      <c r="L4" s="15" t="s">
        <v>224</v>
      </c>
      <c r="M4" s="15" t="s">
        <v>225</v>
      </c>
    </row>
    <row r="5" ht="22" customHeight="1" spans="1:13">
      <c r="A5" s="64">
        <v>2</v>
      </c>
      <c r="B5" s="26" t="s">
        <v>208</v>
      </c>
      <c r="C5" s="26" t="s">
        <v>209</v>
      </c>
      <c r="D5" s="26" t="s">
        <v>205</v>
      </c>
      <c r="E5" s="26" t="s">
        <v>210</v>
      </c>
      <c r="F5" s="13" t="s">
        <v>207</v>
      </c>
      <c r="G5" s="65">
        <v>-0.02</v>
      </c>
      <c r="H5" s="65">
        <v>-0.01</v>
      </c>
      <c r="I5" s="66">
        <v>-0.03</v>
      </c>
      <c r="J5" s="66">
        <v>-0.03</v>
      </c>
      <c r="K5" s="69"/>
      <c r="L5" s="15" t="s">
        <v>224</v>
      </c>
      <c r="M5" s="15" t="s">
        <v>225</v>
      </c>
    </row>
    <row r="6" ht="22" customHeight="1" spans="1:13">
      <c r="A6" s="64">
        <v>3</v>
      </c>
      <c r="B6" s="26" t="s">
        <v>208</v>
      </c>
      <c r="C6" s="26" t="s">
        <v>211</v>
      </c>
      <c r="D6" s="26" t="s">
        <v>205</v>
      </c>
      <c r="E6" s="29" t="s">
        <v>212</v>
      </c>
      <c r="F6" s="13" t="s">
        <v>207</v>
      </c>
      <c r="G6" s="65">
        <v>-0.01</v>
      </c>
      <c r="H6" s="66">
        <v>0</v>
      </c>
      <c r="I6" s="66">
        <v>-0.04</v>
      </c>
      <c r="J6" s="66">
        <v>-0.01</v>
      </c>
      <c r="K6" s="69"/>
      <c r="L6" s="15" t="s">
        <v>224</v>
      </c>
      <c r="M6" s="15" t="s">
        <v>225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6" t="s">
        <v>226</v>
      </c>
      <c r="B11" s="17"/>
      <c r="C11" s="17"/>
      <c r="D11" s="32"/>
      <c r="E11" s="18"/>
      <c r="F11" s="68"/>
      <c r="G11" s="33"/>
      <c r="H11" s="16" t="s">
        <v>214</v>
      </c>
      <c r="I11" s="17"/>
      <c r="J11" s="17"/>
      <c r="K11" s="18"/>
      <c r="L11" s="75"/>
      <c r="M11" s="24"/>
    </row>
    <row r="12" ht="84" customHeight="1" spans="1:13">
      <c r="A12" s="71" t="s">
        <v>227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4" sqref="I1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1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229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40" t="s">
        <v>230</v>
      </c>
      <c r="H2" s="41"/>
      <c r="I2" s="61"/>
      <c r="J2" s="40" t="s">
        <v>231</v>
      </c>
      <c r="K2" s="41"/>
      <c r="L2" s="61"/>
      <c r="M2" s="40" t="s">
        <v>232</v>
      </c>
      <c r="N2" s="41"/>
      <c r="O2" s="61"/>
      <c r="P2" s="40" t="s">
        <v>233</v>
      </c>
      <c r="Q2" s="41"/>
      <c r="R2" s="61"/>
      <c r="S2" s="41" t="s">
        <v>234</v>
      </c>
      <c r="T2" s="41"/>
      <c r="U2" s="61"/>
      <c r="V2" s="36" t="s">
        <v>235</v>
      </c>
      <c r="W2" s="36" t="s">
        <v>203</v>
      </c>
    </row>
    <row r="3" s="1" customFormat="1" ht="16.5" spans="1:23">
      <c r="A3" s="7"/>
      <c r="B3" s="42"/>
      <c r="C3" s="42"/>
      <c r="D3" s="42"/>
      <c r="E3" s="42"/>
      <c r="F3" s="42"/>
      <c r="G3" s="4" t="s">
        <v>236</v>
      </c>
      <c r="H3" s="4" t="s">
        <v>128</v>
      </c>
      <c r="I3" s="4" t="s">
        <v>194</v>
      </c>
      <c r="J3" s="4" t="s">
        <v>236</v>
      </c>
      <c r="K3" s="4" t="s">
        <v>128</v>
      </c>
      <c r="L3" s="4" t="s">
        <v>194</v>
      </c>
      <c r="M3" s="4" t="s">
        <v>236</v>
      </c>
      <c r="N3" s="4" t="s">
        <v>128</v>
      </c>
      <c r="O3" s="4" t="s">
        <v>194</v>
      </c>
      <c r="P3" s="4" t="s">
        <v>236</v>
      </c>
      <c r="Q3" s="4" t="s">
        <v>128</v>
      </c>
      <c r="R3" s="4" t="s">
        <v>194</v>
      </c>
      <c r="S3" s="4" t="s">
        <v>236</v>
      </c>
      <c r="T3" s="4" t="s">
        <v>128</v>
      </c>
      <c r="U3" s="4" t="s">
        <v>194</v>
      </c>
      <c r="V3" s="63"/>
      <c r="W3" s="63"/>
    </row>
    <row r="4" spans="1:23">
      <c r="A4" s="43" t="s">
        <v>237</v>
      </c>
      <c r="B4" s="44" t="s">
        <v>208</v>
      </c>
      <c r="C4" s="26" t="s">
        <v>204</v>
      </c>
      <c r="D4" s="26" t="s">
        <v>205</v>
      </c>
      <c r="E4" s="26" t="s">
        <v>206</v>
      </c>
      <c r="F4" s="13" t="s">
        <v>207</v>
      </c>
      <c r="G4" s="262" t="s">
        <v>238</v>
      </c>
      <c r="H4" s="45" t="s">
        <v>239</v>
      </c>
      <c r="I4" s="45" t="s">
        <v>240</v>
      </c>
      <c r="J4" s="45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241</v>
      </c>
      <c r="W4" s="15"/>
    </row>
    <row r="5" ht="16.5" spans="1:23">
      <c r="A5" s="46"/>
      <c r="B5" s="47"/>
      <c r="C5" s="26" t="s">
        <v>209</v>
      </c>
      <c r="D5" s="26" t="s">
        <v>205</v>
      </c>
      <c r="E5" s="26" t="s">
        <v>210</v>
      </c>
      <c r="F5" s="13" t="s">
        <v>207</v>
      </c>
      <c r="G5" s="48" t="s">
        <v>242</v>
      </c>
      <c r="H5" s="49"/>
      <c r="I5" s="62"/>
      <c r="J5" s="48" t="s">
        <v>243</v>
      </c>
      <c r="K5" s="49"/>
      <c r="L5" s="62"/>
      <c r="M5" s="40" t="s">
        <v>244</v>
      </c>
      <c r="N5" s="41"/>
      <c r="O5" s="61"/>
      <c r="P5" s="40" t="s">
        <v>245</v>
      </c>
      <c r="Q5" s="41"/>
      <c r="R5" s="61"/>
      <c r="S5" s="41" t="s">
        <v>246</v>
      </c>
      <c r="T5" s="41"/>
      <c r="U5" s="61"/>
      <c r="V5" s="15"/>
      <c r="W5" s="15"/>
    </row>
    <row r="6" ht="16.5" spans="1:23">
      <c r="A6" s="46"/>
      <c r="B6" s="47"/>
      <c r="C6" s="26" t="s">
        <v>211</v>
      </c>
      <c r="D6" s="26" t="s">
        <v>205</v>
      </c>
      <c r="E6" s="29" t="s">
        <v>212</v>
      </c>
      <c r="F6" s="13" t="s">
        <v>207</v>
      </c>
      <c r="G6" s="50" t="s">
        <v>236</v>
      </c>
      <c r="H6" s="50" t="s">
        <v>128</v>
      </c>
      <c r="I6" s="50" t="s">
        <v>194</v>
      </c>
      <c r="J6" s="50" t="s">
        <v>236</v>
      </c>
      <c r="K6" s="50" t="s">
        <v>128</v>
      </c>
      <c r="L6" s="50" t="s">
        <v>194</v>
      </c>
      <c r="M6" s="4" t="s">
        <v>236</v>
      </c>
      <c r="N6" s="4" t="s">
        <v>128</v>
      </c>
      <c r="O6" s="4" t="s">
        <v>194</v>
      </c>
      <c r="P6" s="4" t="s">
        <v>236</v>
      </c>
      <c r="Q6" s="4" t="s">
        <v>128</v>
      </c>
      <c r="R6" s="4" t="s">
        <v>194</v>
      </c>
      <c r="S6" s="4" t="s">
        <v>236</v>
      </c>
      <c r="T6" s="4" t="s">
        <v>128</v>
      </c>
      <c r="U6" s="4" t="s">
        <v>194</v>
      </c>
      <c r="V6" s="15"/>
      <c r="W6" s="15"/>
    </row>
    <row r="7" ht="18.75" spans="1:23">
      <c r="A7" s="51"/>
      <c r="B7" s="52"/>
      <c r="C7" s="26"/>
      <c r="D7" s="26"/>
      <c r="E7" s="30"/>
      <c r="F7" s="53"/>
      <c r="G7" s="28"/>
      <c r="H7" s="45"/>
      <c r="I7" s="45"/>
      <c r="J7" s="45"/>
      <c r="K7" s="45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/>
      <c r="B8" s="44"/>
      <c r="C8" s="54"/>
      <c r="D8" s="54"/>
      <c r="E8" s="54"/>
      <c r="F8" s="43"/>
      <c r="G8" s="15"/>
      <c r="H8" s="45"/>
      <c r="I8" s="4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6"/>
      <c r="B9" s="47"/>
      <c r="C9" s="51"/>
      <c r="D9" s="55"/>
      <c r="E9" s="51"/>
      <c r="F9" s="51"/>
      <c r="G9" s="15"/>
      <c r="H9" s="45"/>
      <c r="I9" s="4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/>
      <c r="B10" s="44"/>
      <c r="C10" s="56"/>
      <c r="D10" s="54"/>
      <c r="E10" s="56"/>
      <c r="F10" s="43"/>
      <c r="G10" s="15"/>
      <c r="H10" s="45"/>
      <c r="I10" s="4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6"/>
      <c r="B11" s="47"/>
      <c r="C11" s="57"/>
      <c r="D11" s="55"/>
      <c r="E11" s="57"/>
      <c r="F11" s="5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247</v>
      </c>
      <c r="B17" s="17"/>
      <c r="C17" s="17"/>
      <c r="D17" s="17"/>
      <c r="E17" s="18"/>
      <c r="F17" s="19"/>
      <c r="G17" s="33"/>
      <c r="H17" s="39"/>
      <c r="I17" s="39"/>
      <c r="J17" s="16" t="s">
        <v>214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248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250</v>
      </c>
      <c r="B2" s="36" t="s">
        <v>190</v>
      </c>
      <c r="C2" s="36" t="s">
        <v>191</v>
      </c>
      <c r="D2" s="36" t="s">
        <v>192</v>
      </c>
      <c r="E2" s="36" t="s">
        <v>193</v>
      </c>
      <c r="F2" s="36" t="s">
        <v>194</v>
      </c>
      <c r="G2" s="35" t="s">
        <v>251</v>
      </c>
      <c r="H2" s="35" t="s">
        <v>252</v>
      </c>
      <c r="I2" s="35" t="s">
        <v>253</v>
      </c>
      <c r="J2" s="35" t="s">
        <v>252</v>
      </c>
      <c r="K2" s="35" t="s">
        <v>254</v>
      </c>
      <c r="L2" s="35" t="s">
        <v>252</v>
      </c>
      <c r="M2" s="36" t="s">
        <v>235</v>
      </c>
      <c r="N2" s="36" t="s">
        <v>203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7" t="s">
        <v>250</v>
      </c>
      <c r="B4" s="38" t="s">
        <v>255</v>
      </c>
      <c r="C4" s="38" t="s">
        <v>236</v>
      </c>
      <c r="D4" s="38" t="s">
        <v>192</v>
      </c>
      <c r="E4" s="36" t="s">
        <v>193</v>
      </c>
      <c r="F4" s="36" t="s">
        <v>194</v>
      </c>
      <c r="G4" s="35" t="s">
        <v>251</v>
      </c>
      <c r="H4" s="35" t="s">
        <v>252</v>
      </c>
      <c r="I4" s="35" t="s">
        <v>253</v>
      </c>
      <c r="J4" s="35" t="s">
        <v>252</v>
      </c>
      <c r="K4" s="35" t="s">
        <v>254</v>
      </c>
      <c r="L4" s="35" t="s">
        <v>252</v>
      </c>
      <c r="M4" s="36" t="s">
        <v>235</v>
      </c>
      <c r="N4" s="36" t="s">
        <v>203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256</v>
      </c>
      <c r="B11" s="17"/>
      <c r="C11" s="17"/>
      <c r="D11" s="18"/>
      <c r="E11" s="19"/>
      <c r="F11" s="39"/>
      <c r="G11" s="33"/>
      <c r="H11" s="39"/>
      <c r="I11" s="16" t="s">
        <v>257</v>
      </c>
      <c r="J11" s="17"/>
      <c r="K11" s="17"/>
      <c r="L11" s="17"/>
      <c r="M11" s="17"/>
      <c r="N11" s="24"/>
    </row>
    <row r="12" ht="16.5" spans="1:14">
      <c r="A12" s="20" t="s">
        <v>258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8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229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4" t="s">
        <v>260</v>
      </c>
      <c r="H2" s="4" t="s">
        <v>261</v>
      </c>
      <c r="I2" s="4" t="s">
        <v>262</v>
      </c>
      <c r="J2" s="4" t="s">
        <v>263</v>
      </c>
      <c r="K2" s="5" t="s">
        <v>235</v>
      </c>
      <c r="L2" s="5" t="s">
        <v>203</v>
      </c>
    </row>
    <row r="3" spans="1:12">
      <c r="A3" s="25" t="s">
        <v>237</v>
      </c>
      <c r="B3" s="26" t="s">
        <v>208</v>
      </c>
      <c r="C3" s="26" t="s">
        <v>204</v>
      </c>
      <c r="D3" s="26" t="s">
        <v>205</v>
      </c>
      <c r="E3" s="26" t="s">
        <v>206</v>
      </c>
      <c r="F3" s="13" t="s">
        <v>207</v>
      </c>
      <c r="G3" s="27" t="s">
        <v>264</v>
      </c>
      <c r="H3" s="28" t="s">
        <v>265</v>
      </c>
      <c r="I3" s="28"/>
      <c r="J3" s="15"/>
      <c r="K3" s="34" t="s">
        <v>266</v>
      </c>
      <c r="L3" s="15" t="s">
        <v>225</v>
      </c>
    </row>
    <row r="4" spans="1:12">
      <c r="A4" s="25" t="s">
        <v>237</v>
      </c>
      <c r="B4" s="26" t="s">
        <v>208</v>
      </c>
      <c r="C4" s="26" t="s">
        <v>209</v>
      </c>
      <c r="D4" s="26" t="s">
        <v>205</v>
      </c>
      <c r="E4" s="26" t="s">
        <v>210</v>
      </c>
      <c r="F4" s="13" t="s">
        <v>207</v>
      </c>
      <c r="G4" s="27" t="s">
        <v>264</v>
      </c>
      <c r="H4" s="28" t="s">
        <v>265</v>
      </c>
      <c r="I4" s="28"/>
      <c r="J4" s="15"/>
      <c r="K4" s="34" t="s">
        <v>266</v>
      </c>
      <c r="L4" s="15" t="s">
        <v>225</v>
      </c>
    </row>
    <row r="5" spans="1:12">
      <c r="A5" s="25" t="s">
        <v>237</v>
      </c>
      <c r="B5" s="26" t="s">
        <v>208</v>
      </c>
      <c r="C5" s="26" t="s">
        <v>211</v>
      </c>
      <c r="D5" s="26" t="s">
        <v>205</v>
      </c>
      <c r="E5" s="29" t="s">
        <v>212</v>
      </c>
      <c r="F5" s="13" t="s">
        <v>207</v>
      </c>
      <c r="G5" s="27" t="s">
        <v>264</v>
      </c>
      <c r="H5" s="28" t="s">
        <v>265</v>
      </c>
      <c r="I5" s="9"/>
      <c r="J5" s="9"/>
      <c r="K5" s="34" t="s">
        <v>266</v>
      </c>
      <c r="L5" s="15" t="s">
        <v>225</v>
      </c>
    </row>
    <row r="6" ht="18.75" spans="1:12">
      <c r="A6" s="25"/>
      <c r="B6" s="26"/>
      <c r="C6" s="26"/>
      <c r="D6" s="26"/>
      <c r="E6" s="30"/>
      <c r="F6" s="31"/>
      <c r="G6" s="27"/>
      <c r="H6" s="28"/>
      <c r="I6" s="9"/>
      <c r="J6" s="9"/>
      <c r="K6" s="34"/>
      <c r="L6" s="15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267</v>
      </c>
      <c r="B9" s="17"/>
      <c r="C9" s="17"/>
      <c r="D9" s="17"/>
      <c r="E9" s="18"/>
      <c r="F9" s="19"/>
      <c r="G9" s="33"/>
      <c r="H9" s="16" t="s">
        <v>268</v>
      </c>
      <c r="I9" s="17"/>
      <c r="J9" s="17"/>
      <c r="K9" s="17"/>
      <c r="L9" s="24"/>
    </row>
    <row r="10" ht="16.5" spans="1:12">
      <c r="A10" s="20" t="s">
        <v>269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6 L4:L5 L7:L10">
      <formula1>"YES,NO"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 俄罗斯订单</vt:lpstr>
      <vt:lpstr>验货尺寸表 (尾期俄罗斯）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2024-06-08T13:24:29Z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