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1" activeTab="7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<sst xmlns="http://schemas.openxmlformats.org/spreadsheetml/2006/main" count="1670" uniqueCount="725">
  <si>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</si>
  <si>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</si>
  <si>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</si>
  <si>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</si>
  <si>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</si>
  <si>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</si>
  <si>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</si>
  <si>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</si>
  <si>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</si>
  <si>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</si>
  <si>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</si>
  <si>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</si>
  <si>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</si>
  <si>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</si>
  <si>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</si>
  <si>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</si>
  <si>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</si>
  <si>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</si>
  <si>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</si>
  <si>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</si>
  <si>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</si>
  <si>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</si>
  <si>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</si>
  <si>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</si>
  <si>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</si>
  <si>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</si>
  <si>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</si>
  <si>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</si>
  <si>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</si>
  <si>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</si>
  <si>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</si>
  <si>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</si>
  <si>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</si>
  <si>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</si>
  <si>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</si>
  <si>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</si>
  <si>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</si>
  <si>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</si>
  <si>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</si>
  <si>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</si>
  <si>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</si>
  <si>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</si>
  <si>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</si>
  <si>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</si>
  <si>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</si>
  <si>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</si>
  <si>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</si>
  <si>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</si>
  <si>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</si>
  <si>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</si>
  <si>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</si>
  <si>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</si>
  <si>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儿童期货</t>
  </si>
  <si>
    <t>合同签订方</t>
  </si>
  <si>
    <t>青岛锦瑞麟服装有限公司</t>
  </si>
  <si>
    <t>生产工厂</t>
  </si>
  <si>
    <t>鸿天青岛松尚分厂</t>
  </si>
  <si>
    <t>订单基础信息</t>
  </si>
  <si>
    <t>生产•出货进度</t>
  </si>
  <si>
    <t>指示•确认资料</t>
  </si>
  <si>
    <t>款号</t>
  </si>
  <si>
    <t>QAEEAM94104</t>
  </si>
  <si>
    <t>合同交期</t>
  </si>
  <si>
    <t>产前确认样</t>
  </si>
  <si>
    <t>有</t>
  </si>
  <si>
    <t>无</t>
  </si>
  <si>
    <t>品名</t>
  </si>
  <si>
    <t>儿童软壳外套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</si>
  <si>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</si>
  <si>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</si>
  <si>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</si>
  <si>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</si>
  <si>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</si>
  <si>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</si>
  <si>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</si>
  <si>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</si>
  <si>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</si>
  <si>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CGDD24042600063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</si>
  <si>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</si>
  <si>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</si>
  <si>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</si>
  <si>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</si>
  <si>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</si>
  <si>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</si>
  <si>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</si>
  <si>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</si>
  <si>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</si>
  <si>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</si>
  <si>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</si>
  <si>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</si>
  <si>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</si>
  <si>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</si>
  <si>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</si>
  <si>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</si>
  <si>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</si>
  <si>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</si>
  <si>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</si>
  <si>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</si>
  <si>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</si>
  <si>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</si>
  <si>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</si>
  <si>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</si>
  <si>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</si>
  <si>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</si>
  <si>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</si>
  <si>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</si>
  <si>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</si>
  <si>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</si>
  <si>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</si>
  <si>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藏蓝色</t>
  </si>
  <si>
    <t>远山紫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</si>
  <si>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</si>
  <si>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藏蓝色  140# 3件</t>
  </si>
  <si>
    <t xml:space="preserve">水洗样：  藏蓝色 120# 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</si>
  <si>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</si>
  <si>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</si>
  <si>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</si>
  <si>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</si>
  <si>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</si>
  <si>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1，前中拉链码带宽窄不一</t>
  </si>
  <si>
    <t>2， 码边线针码偏大， 调整</t>
  </si>
  <si>
    <t>3， 两侧弧度拼接要保持对称。</t>
  </si>
  <si>
    <t xml:space="preserve">4， 侧兜套结位置两侧不一致， </t>
  </si>
  <si>
    <t xml:space="preserve">5， 帽口两侧橡根褶皱不对称。 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</si>
  <si>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</si>
  <si>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</si>
  <si>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</si>
  <si>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</si>
  <si>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</si>
  <si>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</si>
  <si>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</si>
  <si>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</si>
  <si>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</si>
  <si>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</si>
  <si>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</si>
  <si>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</si>
  <si>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李海英</t>
  </si>
  <si>
    <t>【整改结果】</t>
  </si>
  <si>
    <t>复核时间</t>
  </si>
  <si>
    <t>QC规格测量表</t>
  </si>
  <si>
    <t>部位名称</t>
  </si>
  <si>
    <t>样品规格  SAMPLE SPEC</t>
  </si>
  <si>
    <t>后中长</t>
  </si>
  <si>
    <t>+0.5</t>
  </si>
  <si>
    <t>前中长</t>
  </si>
  <si>
    <t>胸围</t>
  </si>
  <si>
    <t>+0.2</t>
  </si>
  <si>
    <t>腰围</t>
  </si>
  <si>
    <t>0</t>
  </si>
  <si>
    <r>
      <rPr>
        <b/>
        <sz val="12"/>
        <rFont val="微软雅黑"/>
        <charset val="134"/>
      </rPr>
      <t>腰围</t>
    </r>
    <r>
      <rPr>
        <b/>
        <sz val="12"/>
        <rFont val="宋体"/>
        <charset val="134"/>
      </rPr>
      <t>平量</t>
    </r>
  </si>
  <si>
    <t>摆围</t>
  </si>
  <si>
    <t>+0.8</t>
  </si>
  <si>
    <t>领围</t>
  </si>
  <si>
    <t>后中袖长</t>
  </si>
  <si>
    <t>袖肥/2</t>
  </si>
  <si>
    <t>袖肘围/2</t>
  </si>
  <si>
    <r>
      <rPr>
        <b/>
        <sz val="12"/>
        <rFont val="微软雅黑"/>
        <charset val="134"/>
      </rPr>
      <t>袖口围</t>
    </r>
    <r>
      <rPr>
        <b/>
        <sz val="12"/>
        <rFont val="Arial"/>
        <charset val="134"/>
      </rPr>
      <t>/2</t>
    </r>
    <r>
      <rPr>
        <b/>
        <sz val="12"/>
        <rFont val="宋体"/>
        <charset val="134"/>
      </rPr>
      <t>拉量</t>
    </r>
  </si>
  <si>
    <r>
      <rPr>
        <b/>
        <sz val="12"/>
        <rFont val="微软雅黑"/>
        <charset val="134"/>
      </rPr>
      <t>袖口围</t>
    </r>
    <r>
      <rPr>
        <b/>
        <sz val="12"/>
        <rFont val="Arial"/>
        <charset val="134"/>
      </rPr>
      <t>/2</t>
    </r>
    <r>
      <rPr>
        <b/>
        <sz val="12"/>
        <rFont val="宋体"/>
        <charset val="134"/>
      </rPr>
      <t>平量</t>
    </r>
  </si>
  <si>
    <t>帽高</t>
  </si>
  <si>
    <t>帽宽</t>
  </si>
  <si>
    <t>插手袋长</t>
  </si>
  <si>
    <r>
      <rPr>
        <b/>
        <sz val="12"/>
        <rFont val="等线"/>
        <charset val="134"/>
      </rPr>
      <t>前领高</t>
    </r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</si>
  <si>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</si>
  <si>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</si>
  <si>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</si>
  <si>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</si>
  <si>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</si>
  <si>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</si>
  <si>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</si>
  <si>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</si>
  <si>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</si>
  <si>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</si>
  <si>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</si>
  <si>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</si>
  <si>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藏蓝色 120# 10件  130# 10件  140#  10件  150#  10件</t>
  </si>
  <si>
    <t>【耐水洗测试】：耐洗水测试明细（要求齐色、齐号）</t>
  </si>
  <si>
    <t xml:space="preserve">藏蓝色 120# 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</si>
  <si>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</si>
  <si>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</si>
  <si>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1.前中明线不顺直，止口宽窄。</t>
  </si>
  <si>
    <t>2.领窝处明线止口不均匀。</t>
  </si>
  <si>
    <t>3.装拉链注意左右高低，注意码带外露宽度要均匀。</t>
  </si>
  <si>
    <t>4.拼缝左右注意绗线对称。</t>
  </si>
  <si>
    <t>5.包下摆打扭，明线宽度不均匀，尤其前中处不可有高低。</t>
  </si>
  <si>
    <t>【整改的严重缺陷及整改复核时间】</t>
  </si>
  <si>
    <t>样品规格  SAMPLE SPEC   水洗后</t>
  </si>
  <si>
    <t>远山紫洗前/后</t>
  </si>
  <si>
    <t>远山紫 洗前/后</t>
  </si>
  <si>
    <t>藏蓝色洗前/后</t>
  </si>
  <si>
    <t>藏蓝洗前/后</t>
  </si>
  <si>
    <t>+0.5/0</t>
  </si>
  <si>
    <t>0/0</t>
  </si>
  <si>
    <t>+1/+0.5</t>
  </si>
  <si>
    <t>+1/+0.7</t>
  </si>
  <si>
    <t>+0.8/+0.6</t>
  </si>
  <si>
    <t>+0.6/+0.3</t>
  </si>
  <si>
    <t>+0.4/+0.2</t>
  </si>
  <si>
    <t>+0.5/+0.2</t>
  </si>
  <si>
    <t>+1/+0.6</t>
  </si>
  <si>
    <t>+0.8/0.4</t>
  </si>
  <si>
    <t>+0.9/+0.5</t>
  </si>
  <si>
    <t>+0.5/+0.5</t>
  </si>
  <si>
    <t>-.5/-0.6</t>
  </si>
  <si>
    <t>0/+0.5</t>
  </si>
  <si>
    <t>+0.8/+0.4</t>
  </si>
  <si>
    <t>+0.9/+0.4</t>
  </si>
  <si>
    <t>-0.4/-0.6</t>
  </si>
  <si>
    <t>+0.6/+0.7</t>
  </si>
  <si>
    <t>+0.8/+0.3</t>
  </si>
  <si>
    <t>+0.5/+0</t>
  </si>
  <si>
    <t>0/+0.2</t>
  </si>
  <si>
    <t>+0.4/+0</t>
  </si>
  <si>
    <t>+0.4/0</t>
  </si>
  <si>
    <t>-0.5/-0.6</t>
  </si>
  <si>
    <t>+1</t>
  </si>
  <si>
    <t>-0.2</t>
  </si>
  <si>
    <t>-0.5</t>
  </si>
  <si>
    <t>0+0.5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</si>
  <si>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</si>
  <si>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</si>
  <si>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</si>
  <si>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</si>
  <si>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</si>
  <si>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</si>
  <si>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</si>
  <si>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</si>
  <si>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</si>
  <si>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</si>
  <si>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</si>
  <si>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</si>
  <si>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</si>
  <si>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</si>
  <si>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</si>
  <si>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</si>
  <si>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</si>
  <si>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</si>
  <si>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</si>
  <si>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</si>
  <si>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</si>
  <si>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</si>
  <si>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</si>
  <si>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</si>
  <si>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</si>
  <si>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</si>
  <si>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</si>
  <si>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</si>
  <si>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</si>
  <si>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</si>
  <si>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</si>
  <si>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</si>
  <si>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</si>
  <si>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</si>
  <si>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</si>
  <si>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</si>
  <si>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</si>
  <si>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远山紫： 120  130  140 150 160  165 各10件</t>
  </si>
  <si>
    <t xml:space="preserve">藏蓝色： 120  130  140 150 160  165 各10件 </t>
  </si>
  <si>
    <t>情况说明：</t>
  </si>
  <si>
    <t xml:space="preserve">【问题点描述】  </t>
  </si>
  <si>
    <t>腰围松紧带本布吃皱不均，腰松紧带起卷，共15件</t>
  </si>
  <si>
    <t>远山紫色本布脏污5件</t>
  </si>
  <si>
    <t>帽檐两边线头1件</t>
  </si>
  <si>
    <t>前下摆不平直，左右不对称1件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</si>
  <si>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</si>
  <si>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</si>
  <si>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</si>
  <si>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</si>
  <si>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</si>
  <si>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</si>
  <si>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抽验不合格，要翻箱处理</t>
  </si>
  <si>
    <t>验货合格</t>
  </si>
  <si>
    <t>检验人</t>
  </si>
  <si>
    <t xml:space="preserve">样品规格  SAMPLE SPEC 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</si>
  <si>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</si>
  <si>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</si>
  <si>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</si>
  <si>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</si>
  <si>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</si>
  <si>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</si>
  <si>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</si>
  <si>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</si>
  <si>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</si>
  <si>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</si>
  <si>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</si>
  <si>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</si>
  <si>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</si>
  <si>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</si>
  <si>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</si>
  <si>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</si>
  <si>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</si>
  <si>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E20-6</t>
  </si>
  <si>
    <t>100D软壳材料  FW09980</t>
  </si>
  <si>
    <t>绿松石</t>
  </si>
  <si>
    <t>青岛锦瑞麟</t>
  </si>
  <si>
    <t>合格</t>
  </si>
  <si>
    <t>YES</t>
  </si>
  <si>
    <t>E6-1</t>
  </si>
  <si>
    <t>E6-10</t>
  </si>
  <si>
    <t>E20-3</t>
  </si>
  <si>
    <t>E20-5</t>
  </si>
  <si>
    <t>D20-1</t>
  </si>
  <si>
    <t>D20-5</t>
  </si>
  <si>
    <t>D20-9</t>
  </si>
  <si>
    <t>D20-8</t>
  </si>
  <si>
    <t>制表时间：2024.5.14</t>
  </si>
  <si>
    <t>测试人签名：李海英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</si>
  <si>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</si>
  <si>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</si>
  <si>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</si>
  <si>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</si>
  <si>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</si>
  <si>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</si>
  <si>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</si>
  <si>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</si>
  <si>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</si>
  <si>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1.3/1.2</t>
  </si>
  <si>
    <t>1.2/1.2</t>
  </si>
  <si>
    <t>1.3/1.4</t>
  </si>
  <si>
    <t>1.2/1</t>
  </si>
  <si>
    <t>0.7/0.8</t>
  </si>
  <si>
    <t>1.2/0.7</t>
  </si>
  <si>
    <t>1.6/1</t>
  </si>
  <si>
    <t>0.9/0.7</t>
  </si>
  <si>
    <t>制表时间：2024.5.13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</si>
  <si>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</si>
  <si>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</si>
  <si>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</si>
  <si>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</si>
  <si>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</si>
  <si>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</si>
  <si>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</si>
  <si>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</si>
  <si>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</si>
  <si>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</si>
  <si>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</si>
  <si>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</si>
  <si>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WB</t>
  </si>
  <si>
    <t>领弹力带</t>
  </si>
  <si>
    <t>锦湾</t>
  </si>
  <si>
    <t>物料6</t>
  </si>
  <si>
    <t>物料7</t>
  </si>
  <si>
    <t>物料8</t>
  </si>
  <si>
    <t>物料9</t>
  </si>
  <si>
    <t>物料10</t>
  </si>
  <si>
    <t>主尺标</t>
  </si>
  <si>
    <t>常美</t>
  </si>
  <si>
    <t>洗标</t>
  </si>
  <si>
    <t>宝绅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</si>
  <si>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</si>
  <si>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</si>
  <si>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</si>
  <si>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</si>
  <si>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</si>
  <si>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</si>
  <si>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</si>
  <si>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</si>
  <si>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</si>
  <si>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</si>
  <si>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</si>
  <si>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</si>
  <si>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</si>
  <si>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</si>
  <si>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</si>
  <si>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</si>
  <si>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后下摆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</si>
  <si>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</si>
  <si>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</si>
  <si>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</si>
  <si>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</si>
  <si>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</si>
  <si>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高级灰</t>
  </si>
  <si>
    <t>弹力包边带</t>
  </si>
  <si>
    <t>明灰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</si>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</sst>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</numFmts>
  <fonts count="7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b/>
      <sz val="11"/>
      <name val="宋体"/>
      <charset val="134"/>
    </font>
    <font>
      <b/>
      <sz val="12"/>
      <name val="微软雅黑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b/>
      <sz val="12"/>
      <name val="宋体"/>
      <charset val="134"/>
    </font>
    <font>
      <b/>
      <sz val="12"/>
      <name val="Arial"/>
      <charset val="134"/>
    </font>
    <font>
      <b/>
      <sz val="12"/>
      <name val="等线"/>
      <charset val="134"/>
    </font>
  </fonts>
  <fills count="45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14" borderId="8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83" applyNumberFormat="0" applyFill="0" applyAlignment="0" applyProtection="0">
      <alignment vertical="center"/>
    </xf>
    <xf numFmtId="0" fontId="50" fillId="0" borderId="83" applyNumberFormat="0" applyFill="0" applyAlignment="0" applyProtection="0">
      <alignment vertical="center"/>
    </xf>
    <xf numFmtId="0" fontId="51" fillId="0" borderId="8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5" borderId="85" applyNumberFormat="0" applyAlignment="0" applyProtection="0">
      <alignment vertical="center"/>
    </xf>
    <xf numFmtId="0" fontId="53" fillId="16" borderId="86" applyNumberFormat="0" applyAlignment="0" applyProtection="0">
      <alignment vertical="center"/>
    </xf>
    <xf numFmtId="0" fontId="54" fillId="16" borderId="85" applyNumberFormat="0" applyAlignment="0" applyProtection="0">
      <alignment vertical="center"/>
    </xf>
    <xf numFmtId="0" fontId="55" fillId="17" borderId="87" applyNumberFormat="0" applyAlignment="0" applyProtection="0">
      <alignment vertical="center"/>
    </xf>
    <xf numFmtId="0" fontId="56" fillId="0" borderId="88" applyNumberFormat="0" applyFill="0" applyAlignment="0" applyProtection="0">
      <alignment vertical="center"/>
    </xf>
    <xf numFmtId="0" fontId="57" fillId="0" borderId="89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22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38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6" xfId="0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49" fontId="13" fillId="8" borderId="15" xfId="0" applyNumberFormat="1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5" fillId="8" borderId="0" xfId="52" applyFont="1" applyFill="1" applyAlignment="1">
      <alignment horizontal="center" vertical="center"/>
    </xf>
    <xf numFmtId="0" fontId="15" fillId="8" borderId="0" xfId="52" applyFont="1" applyFill="1" applyAlignment="1">
      <alignment horizontal="center"/>
    </xf>
    <xf numFmtId="0" fontId="15" fillId="8" borderId="0" xfId="52" applyFont="1" applyFill="1"/>
    <xf numFmtId="0" fontId="16" fillId="8" borderId="0" xfId="52" applyFont="1" applyFill="1" applyAlignment="1">
      <alignment horizontal="center" vertical="center"/>
    </xf>
    <xf numFmtId="0" fontId="16" fillId="8" borderId="15" xfId="50" applyFont="1" applyFill="1" applyBorder="1" applyAlignment="1">
      <alignment horizontal="left" vertical="center"/>
    </xf>
    <xf numFmtId="0" fontId="16" fillId="8" borderId="15" xfId="50" applyFont="1" applyFill="1" applyBorder="1" applyAlignment="1">
      <alignment horizontal="center" vertical="center"/>
    </xf>
    <xf numFmtId="0" fontId="16" fillId="8" borderId="15" xfId="50" applyFont="1" applyFill="1" applyBorder="1">
      <alignment vertical="center"/>
    </xf>
    <xf numFmtId="0" fontId="15" fillId="8" borderId="15" xfId="52" applyFont="1" applyFill="1" applyBorder="1" applyAlignment="1">
      <alignment horizontal="center"/>
    </xf>
    <xf numFmtId="0" fontId="16" fillId="8" borderId="15" xfId="52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8" borderId="15" xfId="0" applyFont="1" applyFill="1" applyBorder="1" applyAlignment="1">
      <alignment horizontal="center"/>
    </xf>
    <xf numFmtId="0" fontId="19" fillId="8" borderId="15" xfId="0" applyFont="1" applyFill="1" applyBorder="1" applyAlignment="1">
      <alignment horizontal="center"/>
    </xf>
    <xf numFmtId="0" fontId="20" fillId="8" borderId="15" xfId="0" applyFont="1" applyFill="1" applyBorder="1" applyAlignment="1">
      <alignment horizontal="center" wrapText="1"/>
    </xf>
    <xf numFmtId="0" fontId="18" fillId="8" borderId="18" xfId="0" applyFont="1" applyFill="1" applyBorder="1" applyAlignment="1">
      <alignment horizontal="center"/>
    </xf>
    <xf numFmtId="0" fontId="21" fillId="8" borderId="15" xfId="0" applyFont="1" applyFill="1" applyBorder="1" applyAlignment="1">
      <alignment horizontal="center"/>
    </xf>
    <xf numFmtId="0" fontId="18" fillId="8" borderId="15" xfId="0" applyFont="1" applyFill="1" applyBorder="1" applyAlignment="1">
      <alignment horizontal="center" vertical="center"/>
    </xf>
    <xf numFmtId="0" fontId="22" fillId="8" borderId="19" xfId="0" applyFont="1" applyFill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176" fontId="15" fillId="0" borderId="15" xfId="0" applyNumberFormat="1" applyFont="1" applyBorder="1" applyAlignment="1">
      <alignment horizontal="center" vertical="center"/>
    </xf>
    <xf numFmtId="0" fontId="0" fillId="8" borderId="0" xfId="53" applyFont="1" applyFill="1" applyAlignment="1">
      <alignment horizontal="center" vertical="center"/>
    </xf>
    <xf numFmtId="0" fontId="15" fillId="8" borderId="15" xfId="50" applyFont="1" applyFill="1" applyBorder="1" applyAlignment="1">
      <alignment horizontal="center" vertical="center"/>
    </xf>
    <xf numFmtId="0" fontId="16" fillId="8" borderId="15" xfId="53" applyFont="1" applyFill="1" applyBorder="1" applyAlignment="1">
      <alignment horizontal="center" vertical="center"/>
    </xf>
    <xf numFmtId="0" fontId="23" fillId="8" borderId="15" xfId="53" applyFont="1" applyFill="1" applyBorder="1" applyAlignment="1">
      <alignment horizontal="center" vertical="center"/>
    </xf>
    <xf numFmtId="0" fontId="15" fillId="8" borderId="15" xfId="52" applyFont="1" applyFill="1" applyBorder="1" applyAlignment="1">
      <alignment horizontal="center" vertical="center"/>
    </xf>
    <xf numFmtId="49" fontId="15" fillId="8" borderId="15" xfId="53" applyNumberFormat="1" applyFont="1" applyFill="1" applyBorder="1" applyAlignment="1">
      <alignment horizontal="center" vertical="center"/>
    </xf>
    <xf numFmtId="49" fontId="24" fillId="8" borderId="15" xfId="53" applyNumberFormat="1" applyFont="1" applyFill="1" applyBorder="1" applyAlignment="1">
      <alignment horizontal="center" vertical="center"/>
    </xf>
    <xf numFmtId="49" fontId="25" fillId="8" borderId="15" xfId="53" applyNumberFormat="1" applyFont="1" applyFill="1" applyBorder="1" applyAlignment="1">
      <alignment horizontal="center" vertical="center"/>
    </xf>
    <xf numFmtId="49" fontId="16" fillId="8" borderId="0" xfId="52" applyNumberFormat="1" applyFont="1" applyFill="1" applyAlignment="1">
      <alignment horizontal="center" vertical="center"/>
    </xf>
    <xf numFmtId="14" fontId="16" fillId="8" borderId="0" xfId="52" applyNumberFormat="1" applyFont="1" applyFill="1" applyAlignment="1">
      <alignment horizontal="center" vertical="center"/>
    </xf>
    <xf numFmtId="0" fontId="21" fillId="0" borderId="0" xfId="50" applyAlignment="1">
      <alignment horizontal="left" vertical="center"/>
    </xf>
    <xf numFmtId="0" fontId="26" fillId="0" borderId="24" xfId="50" applyFont="1" applyBorder="1" applyAlignment="1">
      <alignment horizontal="center" vertical="top"/>
    </xf>
    <xf numFmtId="0" fontId="27" fillId="0" borderId="25" xfId="50" applyFont="1" applyBorder="1" applyAlignment="1">
      <alignment horizontal="left" vertical="center"/>
    </xf>
    <xf numFmtId="0" fontId="28" fillId="0" borderId="26" xfId="50" applyFont="1" applyBorder="1" applyAlignment="1">
      <alignment horizontal="center" vertical="center"/>
    </xf>
    <xf numFmtId="0" fontId="27" fillId="0" borderId="27" xfId="50" applyFont="1" applyBorder="1" applyAlignment="1">
      <alignment horizontal="left" vertical="center"/>
    </xf>
    <xf numFmtId="0" fontId="28" fillId="0" borderId="27" xfId="50" applyFont="1" applyBorder="1" applyAlignment="1">
      <alignment horizontal="center" vertical="center"/>
    </xf>
    <xf numFmtId="0" fontId="27" fillId="0" borderId="27" xfId="50" applyFont="1" applyBorder="1">
      <alignment vertical="center"/>
    </xf>
    <xf numFmtId="0" fontId="28" fillId="0" borderId="28" xfId="50" applyFont="1" applyBorder="1" applyAlignment="1">
      <alignment horizontal="center" vertical="center"/>
    </xf>
    <xf numFmtId="0" fontId="28" fillId="0" borderId="29" xfId="50" applyFont="1" applyBorder="1" applyAlignment="1">
      <alignment horizontal="center" vertical="center"/>
    </xf>
    <xf numFmtId="0" fontId="27" fillId="0" borderId="30" xfId="50" applyFont="1" applyBorder="1">
      <alignment vertical="center"/>
    </xf>
    <xf numFmtId="0" fontId="28" fillId="0" borderId="31" xfId="50" applyFont="1" applyBorder="1" applyAlignment="1">
      <alignment horizontal="center" vertical="center"/>
    </xf>
    <xf numFmtId="0" fontId="28" fillId="0" borderId="32" xfId="50" applyFont="1" applyBorder="1" applyAlignment="1">
      <alignment horizontal="center" vertical="center"/>
    </xf>
    <xf numFmtId="0" fontId="27" fillId="0" borderId="33" xfId="50" applyFont="1" applyBorder="1" applyAlignment="1">
      <alignment horizontal="left" vertical="center"/>
    </xf>
    <xf numFmtId="58" fontId="28" fillId="0" borderId="33" xfId="50" applyNumberFormat="1" applyFont="1" applyBorder="1" applyAlignment="1">
      <alignment horizontal="center" vertical="center"/>
    </xf>
    <xf numFmtId="0" fontId="28" fillId="0" borderId="33" xfId="50" applyFont="1" applyBorder="1" applyAlignment="1">
      <alignment horizontal="center" vertical="center"/>
    </xf>
    <xf numFmtId="0" fontId="27" fillId="0" borderId="33" xfId="50" applyFont="1" applyBorder="1" applyAlignment="1">
      <alignment horizontal="center" vertical="center"/>
    </xf>
    <xf numFmtId="0" fontId="27" fillId="0" borderId="30" xfId="50" applyFont="1" applyBorder="1" applyAlignment="1">
      <alignment horizontal="left" vertical="center"/>
    </xf>
    <xf numFmtId="0" fontId="29" fillId="0" borderId="33" xfId="50" applyFont="1" applyBorder="1">
      <alignment vertical="center"/>
    </xf>
    <xf numFmtId="0" fontId="27" fillId="0" borderId="33" xfId="50" applyFont="1" applyBorder="1">
      <alignment vertical="center"/>
    </xf>
    <xf numFmtId="0" fontId="27" fillId="0" borderId="34" xfId="50" applyFont="1" applyBorder="1">
      <alignment vertical="center"/>
    </xf>
    <xf numFmtId="0" fontId="28" fillId="0" borderId="35" xfId="50" applyFont="1" applyBorder="1" applyAlignment="1">
      <alignment horizontal="center" vertical="center"/>
    </xf>
    <xf numFmtId="0" fontId="27" fillId="0" borderId="35" xfId="50" applyFont="1" applyBorder="1" applyAlignment="1">
      <alignment horizontal="left" vertical="center"/>
    </xf>
    <xf numFmtId="0" fontId="29" fillId="0" borderId="35" xfId="50" applyFont="1" applyBorder="1" applyAlignment="1">
      <alignment horizontal="center" vertical="center"/>
    </xf>
    <xf numFmtId="0" fontId="29" fillId="0" borderId="35" xfId="50" applyFont="1" applyBorder="1" applyAlignment="1">
      <alignment horizontal="left" vertical="center"/>
    </xf>
    <xf numFmtId="0" fontId="27" fillId="0" borderId="35" xfId="50" applyFont="1" applyBorder="1">
      <alignment vertical="center"/>
    </xf>
    <xf numFmtId="0" fontId="27" fillId="0" borderId="0" xfId="50" applyFont="1">
      <alignment vertical="center"/>
    </xf>
    <xf numFmtId="0" fontId="29" fillId="0" borderId="0" xfId="50" applyFont="1">
      <alignment vertical="center"/>
    </xf>
    <xf numFmtId="0" fontId="29" fillId="0" borderId="0" xfId="50" applyFont="1" applyAlignment="1">
      <alignment horizontal="left" vertical="center"/>
    </xf>
    <xf numFmtId="0" fontId="27" fillId="0" borderId="25" xfId="50" applyFont="1" applyBorder="1">
      <alignment vertical="center"/>
    </xf>
    <xf numFmtId="0" fontId="27" fillId="0" borderId="36" xfId="50" applyFont="1" applyBorder="1" applyAlignment="1">
      <alignment horizontal="left" vertical="center"/>
    </xf>
    <xf numFmtId="0" fontId="27" fillId="0" borderId="37" xfId="50" applyFont="1" applyBorder="1" applyAlignment="1">
      <alignment horizontal="left" vertical="center"/>
    </xf>
    <xf numFmtId="0" fontId="29" fillId="0" borderId="33" xfId="50" applyFont="1" applyBorder="1" applyAlignment="1">
      <alignment horizontal="left" vertical="center"/>
    </xf>
    <xf numFmtId="0" fontId="29" fillId="0" borderId="38" xfId="50" applyFont="1" applyBorder="1" applyAlignment="1">
      <alignment horizontal="center" vertical="center"/>
    </xf>
    <xf numFmtId="0" fontId="29" fillId="0" borderId="39" xfId="50" applyFont="1" applyBorder="1" applyAlignment="1">
      <alignment horizontal="center" vertical="center"/>
    </xf>
    <xf numFmtId="0" fontId="19" fillId="0" borderId="40" xfId="50" applyFont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29" fillId="0" borderId="35" xfId="50" applyFont="1" applyBorder="1">
      <alignment vertical="center"/>
    </xf>
    <xf numFmtId="0" fontId="29" fillId="8" borderId="40" xfId="50" applyFont="1" applyFill="1" applyBorder="1" applyAlignment="1">
      <alignment horizontal="left" vertical="center"/>
    </xf>
    <xf numFmtId="0" fontId="29" fillId="8" borderId="39" xfId="50" applyFont="1" applyFill="1" applyBorder="1" applyAlignment="1">
      <alignment horizontal="left" vertical="center"/>
    </xf>
    <xf numFmtId="0" fontId="29" fillId="8" borderId="40" xfId="50" applyFont="1" applyFill="1" applyBorder="1">
      <alignment vertical="center"/>
    </xf>
    <xf numFmtId="0" fontId="29" fillId="8" borderId="39" xfId="50" applyFont="1" applyFill="1" applyBorder="1">
      <alignment vertical="center"/>
    </xf>
    <xf numFmtId="0" fontId="29" fillId="8" borderId="30" xfId="50" applyFont="1" applyFill="1" applyBorder="1" applyAlignment="1">
      <alignment horizontal="left" vertical="center" wrapText="1"/>
    </xf>
    <xf numFmtId="0" fontId="29" fillId="8" borderId="33" xfId="50" applyFont="1" applyFill="1" applyBorder="1" applyAlignment="1">
      <alignment horizontal="left" vertical="center" wrapText="1"/>
    </xf>
    <xf numFmtId="0" fontId="27" fillId="0" borderId="34" xfId="50" applyFont="1" applyBorder="1" applyAlignment="1">
      <alignment horizontal="left" vertical="center"/>
    </xf>
    <xf numFmtId="0" fontId="21" fillId="0" borderId="35" xfId="50" applyBorder="1" applyAlignment="1">
      <alignment horizontal="center" vertical="center"/>
    </xf>
    <xf numFmtId="0" fontId="27" fillId="0" borderId="41" xfId="50" applyFont="1" applyBorder="1" applyAlignment="1">
      <alignment horizontal="center" vertical="center"/>
    </xf>
    <xf numFmtId="0" fontId="27" fillId="0" borderId="42" xfId="50" applyFont="1" applyBorder="1" applyAlignment="1">
      <alignment horizontal="left" vertical="center"/>
    </xf>
    <xf numFmtId="0" fontId="28" fillId="8" borderId="43" xfId="50" applyFont="1" applyFill="1" applyBorder="1" applyAlignment="1">
      <alignment horizontal="left" vertical="center"/>
    </xf>
    <xf numFmtId="0" fontId="28" fillId="8" borderId="44" xfId="50" applyFont="1" applyFill="1" applyBorder="1" applyAlignment="1">
      <alignment horizontal="left" vertical="center"/>
    </xf>
    <xf numFmtId="0" fontId="28" fillId="8" borderId="40" xfId="50" applyFont="1" applyFill="1" applyBorder="1" applyAlignment="1">
      <alignment horizontal="left" vertical="center"/>
    </xf>
    <xf numFmtId="0" fontId="28" fillId="8" borderId="39" xfId="50" applyFont="1" applyFill="1" applyBorder="1" applyAlignment="1">
      <alignment horizontal="left" vertical="center"/>
    </xf>
    <xf numFmtId="0" fontId="21" fillId="8" borderId="40" xfId="50" applyFill="1" applyBorder="1" applyAlignment="1">
      <alignment horizontal="left" vertical="center"/>
    </xf>
    <xf numFmtId="0" fontId="21" fillId="8" borderId="39" xfId="50" applyFill="1" applyBorder="1" applyAlignment="1">
      <alignment horizontal="left" vertical="center"/>
    </xf>
    <xf numFmtId="0" fontId="17" fillId="8" borderId="40" xfId="50" applyFont="1" applyFill="1" applyBorder="1" applyAlignment="1">
      <alignment horizontal="left" vertical="center"/>
    </xf>
    <xf numFmtId="0" fontId="29" fillId="0" borderId="45" xfId="50" applyFont="1" applyBorder="1" applyAlignment="1">
      <alignment horizontal="left" vertical="center"/>
    </xf>
    <xf numFmtId="0" fontId="29" fillId="0" borderId="46" xfId="50" applyFont="1" applyBorder="1" applyAlignment="1">
      <alignment horizontal="left" vertical="center"/>
    </xf>
    <xf numFmtId="0" fontId="19" fillId="0" borderId="25" xfId="50" applyFont="1" applyBorder="1" applyAlignment="1">
      <alignment horizontal="left" vertical="center"/>
    </xf>
    <xf numFmtId="0" fontId="19" fillId="0" borderId="27" xfId="50" applyFont="1" applyBorder="1" applyAlignment="1">
      <alignment horizontal="left" vertical="center"/>
    </xf>
    <xf numFmtId="0" fontId="27" fillId="0" borderId="38" xfId="50" applyFont="1" applyBorder="1" applyAlignment="1">
      <alignment horizontal="left" vertical="center"/>
    </xf>
    <xf numFmtId="0" fontId="27" fillId="0" borderId="47" xfId="50" applyFont="1" applyBorder="1" applyAlignment="1">
      <alignment horizontal="left" vertical="center"/>
    </xf>
    <xf numFmtId="177" fontId="29" fillId="0" borderId="35" xfId="50" applyNumberFormat="1" applyFont="1" applyBorder="1" applyAlignment="1">
      <alignment horizontal="center" vertical="center"/>
    </xf>
    <xf numFmtId="0" fontId="27" fillId="0" borderId="35" xfId="50" applyFont="1" applyBorder="1" applyAlignment="1">
      <alignment horizontal="center" vertical="center"/>
    </xf>
    <xf numFmtId="0" fontId="28" fillId="0" borderId="36" xfId="50" applyFont="1" applyBorder="1" applyAlignment="1">
      <alignment horizontal="center" vertical="center"/>
    </xf>
    <xf numFmtId="0" fontId="28" fillId="0" borderId="48" xfId="50" applyFont="1" applyBorder="1" applyAlignment="1">
      <alignment horizontal="center" vertical="center"/>
    </xf>
    <xf numFmtId="0" fontId="27" fillId="0" borderId="49" xfId="50" applyFont="1" applyBorder="1" applyAlignment="1">
      <alignment horizontal="center" vertical="center"/>
    </xf>
    <xf numFmtId="0" fontId="29" fillId="0" borderId="49" xfId="50" applyFont="1" applyBorder="1" applyAlignment="1">
      <alignment horizontal="left" vertical="center"/>
    </xf>
    <xf numFmtId="0" fontId="29" fillId="0" borderId="50" xfId="50" applyFont="1" applyBorder="1" applyAlignment="1">
      <alignment horizontal="left" vertical="center"/>
    </xf>
    <xf numFmtId="0" fontId="27" fillId="0" borderId="48" xfId="50" applyFont="1" applyBorder="1" applyAlignment="1">
      <alignment horizontal="left" vertical="center"/>
    </xf>
    <xf numFmtId="0" fontId="29" fillId="0" borderId="51" xfId="50" applyFont="1" applyBorder="1" applyAlignment="1">
      <alignment horizontal="center" vertical="center"/>
    </xf>
    <xf numFmtId="0" fontId="19" fillId="0" borderId="51" xfId="50" applyFont="1" applyBorder="1" applyAlignment="1">
      <alignment horizontal="left" vertical="center"/>
    </xf>
    <xf numFmtId="0" fontId="27" fillId="0" borderId="52" xfId="50" applyFont="1" applyBorder="1" applyAlignment="1">
      <alignment horizontal="left" vertical="center"/>
    </xf>
    <xf numFmtId="0" fontId="27" fillId="0" borderId="49" xfId="50" applyFont="1" applyBorder="1" applyAlignment="1">
      <alignment horizontal="left" vertical="center"/>
    </xf>
    <xf numFmtId="0" fontId="29" fillId="8" borderId="51" xfId="50" applyFont="1" applyFill="1" applyBorder="1" applyAlignment="1">
      <alignment horizontal="left" vertical="center"/>
    </xf>
    <xf numFmtId="0" fontId="29" fillId="8" borderId="51" xfId="50" applyFont="1" applyFill="1" applyBorder="1">
      <alignment vertical="center"/>
    </xf>
    <xf numFmtId="0" fontId="29" fillId="8" borderId="49" xfId="50" applyFont="1" applyFill="1" applyBorder="1" applyAlignment="1">
      <alignment horizontal="left" vertical="center" wrapText="1"/>
    </xf>
    <xf numFmtId="0" fontId="21" fillId="0" borderId="50" xfId="50" applyBorder="1" applyAlignment="1">
      <alignment horizontal="center" vertical="center"/>
    </xf>
    <xf numFmtId="0" fontId="28" fillId="8" borderId="53" xfId="50" applyFont="1" applyFill="1" applyBorder="1" applyAlignment="1">
      <alignment horizontal="left" vertical="center"/>
    </xf>
    <xf numFmtId="0" fontId="28" fillId="8" borderId="51" xfId="50" applyFont="1" applyFill="1" applyBorder="1" applyAlignment="1">
      <alignment horizontal="left" vertical="center"/>
    </xf>
    <xf numFmtId="0" fontId="21" fillId="8" borderId="51" xfId="50" applyFill="1" applyBorder="1" applyAlignment="1">
      <alignment horizontal="left" vertical="center"/>
    </xf>
    <xf numFmtId="0" fontId="29" fillId="0" borderId="54" xfId="50" applyFont="1" applyBorder="1" applyAlignment="1">
      <alignment horizontal="left" vertical="center"/>
    </xf>
    <xf numFmtId="0" fontId="19" fillId="0" borderId="52" xfId="50" applyFont="1" applyBorder="1" applyAlignment="1">
      <alignment horizontal="left" vertical="center"/>
    </xf>
    <xf numFmtId="0" fontId="29" fillId="0" borderId="50" xfId="50" applyFont="1" applyBorder="1" applyAlignment="1">
      <alignment horizontal="center" vertical="center"/>
    </xf>
    <xf numFmtId="0" fontId="25" fillId="8" borderId="15" xfId="52" applyFont="1" applyFill="1" applyBorder="1" applyAlignment="1">
      <alignment horizontal="center" vertical="center"/>
    </xf>
    <xf numFmtId="49" fontId="25" fillId="8" borderId="15" xfId="52" applyNumberFormat="1" applyFont="1" applyFill="1" applyBorder="1" applyAlignment="1">
      <alignment horizontal="center" vertical="center"/>
    </xf>
    <xf numFmtId="49" fontId="15" fillId="8" borderId="15" xfId="52" applyNumberFormat="1" applyFont="1" applyFill="1" applyBorder="1" applyAlignment="1">
      <alignment horizontal="center" vertical="center"/>
    </xf>
    <xf numFmtId="0" fontId="25" fillId="8" borderId="0" xfId="52" applyFont="1" applyFill="1"/>
    <xf numFmtId="0" fontId="30" fillId="0" borderId="24" xfId="50" applyFont="1" applyBorder="1" applyAlignment="1">
      <alignment horizontal="center" vertical="top"/>
    </xf>
    <xf numFmtId="0" fontId="17" fillId="0" borderId="55" xfId="50" applyFont="1" applyBorder="1" applyAlignment="1">
      <alignment horizontal="left" vertical="center"/>
    </xf>
    <xf numFmtId="0" fontId="28" fillId="0" borderId="56" xfId="50" applyFont="1" applyBorder="1" applyAlignment="1">
      <alignment horizontal="center" vertical="center"/>
    </xf>
    <xf numFmtId="0" fontId="17" fillId="0" borderId="56" xfId="50" applyFont="1" applyBorder="1" applyAlignment="1">
      <alignment horizontal="center" vertical="center"/>
    </xf>
    <xf numFmtId="0" fontId="19" fillId="0" borderId="56" xfId="50" applyFont="1" applyBorder="1" applyAlignment="1">
      <alignment horizontal="left" vertical="center"/>
    </xf>
    <xf numFmtId="0" fontId="19" fillId="0" borderId="25" xfId="50" applyFont="1" applyBorder="1" applyAlignment="1">
      <alignment horizontal="center" vertical="center"/>
    </xf>
    <xf numFmtId="0" fontId="19" fillId="0" borderId="27" xfId="50" applyFont="1" applyBorder="1" applyAlignment="1">
      <alignment horizontal="center" vertical="center"/>
    </xf>
    <xf numFmtId="0" fontId="19" fillId="0" borderId="52" xfId="50" applyFont="1" applyBorder="1" applyAlignment="1">
      <alignment horizontal="center" vertical="center"/>
    </xf>
    <xf numFmtId="0" fontId="17" fillId="0" borderId="25" xfId="50" applyFont="1" applyBorder="1" applyAlignment="1">
      <alignment horizontal="center" vertical="center"/>
    </xf>
    <xf numFmtId="0" fontId="17" fillId="0" borderId="27" xfId="50" applyFont="1" applyBorder="1" applyAlignment="1">
      <alignment horizontal="center" vertical="center"/>
    </xf>
    <xf numFmtId="0" fontId="17" fillId="0" borderId="52" xfId="50" applyFont="1" applyBorder="1" applyAlignment="1">
      <alignment horizontal="center" vertical="center"/>
    </xf>
    <xf numFmtId="0" fontId="19" fillId="0" borderId="30" xfId="50" applyFont="1" applyBorder="1" applyAlignment="1">
      <alignment horizontal="left" vertical="center"/>
    </xf>
    <xf numFmtId="0" fontId="28" fillId="0" borderId="49" xfId="50" applyFont="1" applyBorder="1" applyAlignment="1">
      <alignment horizontal="center" vertical="center"/>
    </xf>
    <xf numFmtId="0" fontId="19" fillId="0" borderId="33" xfId="50" applyFont="1" applyBorder="1" applyAlignment="1">
      <alignment horizontal="left" vertical="center"/>
    </xf>
    <xf numFmtId="14" fontId="28" fillId="0" borderId="33" xfId="50" applyNumberFormat="1" applyFont="1" applyBorder="1" applyAlignment="1">
      <alignment horizontal="center" vertical="center"/>
    </xf>
    <xf numFmtId="14" fontId="28" fillId="0" borderId="49" xfId="50" applyNumberFormat="1" applyFont="1" applyBorder="1" applyAlignment="1">
      <alignment horizontal="center" vertical="center"/>
    </xf>
    <xf numFmtId="0" fontId="19" fillId="0" borderId="30" xfId="50" applyFont="1" applyBorder="1">
      <alignment vertical="center"/>
    </xf>
    <xf numFmtId="9" fontId="28" fillId="0" borderId="33" xfId="50" applyNumberFormat="1" applyFont="1" applyBorder="1" applyAlignment="1">
      <alignment horizontal="center" vertical="center"/>
    </xf>
    <xf numFmtId="0" fontId="19" fillId="0" borderId="30" xfId="50" applyFont="1" applyBorder="1" applyAlignment="1">
      <alignment horizontal="center" vertical="center"/>
    </xf>
    <xf numFmtId="0" fontId="28" fillId="0" borderId="38" xfId="50" applyFont="1" applyBorder="1" applyAlignment="1">
      <alignment horizontal="center" vertical="center"/>
    </xf>
    <xf numFmtId="0" fontId="28" fillId="0" borderId="51" xfId="50" applyFont="1" applyBorder="1" applyAlignment="1">
      <alignment horizontal="center" vertical="center"/>
    </xf>
    <xf numFmtId="0" fontId="28" fillId="0" borderId="30" xfId="50" applyFont="1" applyBorder="1" applyAlignment="1">
      <alignment horizontal="left" vertical="center"/>
    </xf>
    <xf numFmtId="0" fontId="31" fillId="0" borderId="34" xfId="50" applyFont="1" applyBorder="1">
      <alignment vertical="center"/>
    </xf>
    <xf numFmtId="0" fontId="28" fillId="8" borderId="35" xfId="50" applyFont="1" applyFill="1" applyBorder="1" applyAlignment="1">
      <alignment horizontal="center" vertical="center" wrapText="1"/>
    </xf>
    <xf numFmtId="0" fontId="28" fillId="8" borderId="50" xfId="50" applyFont="1" applyFill="1" applyBorder="1" applyAlignment="1">
      <alignment horizontal="center" vertical="center" wrapText="1"/>
    </xf>
    <xf numFmtId="0" fontId="19" fillId="0" borderId="34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14" fontId="28" fillId="0" borderId="35" xfId="50" applyNumberFormat="1" applyFont="1" applyBorder="1" applyAlignment="1">
      <alignment horizontal="center" vertical="center"/>
    </xf>
    <xf numFmtId="14" fontId="28" fillId="0" borderId="50" xfId="50" applyNumberFormat="1" applyFont="1" applyBorder="1" applyAlignment="1">
      <alignment horizontal="center" vertical="center"/>
    </xf>
    <xf numFmtId="0" fontId="17" fillId="0" borderId="0" xfId="50" applyFont="1" applyAlignment="1">
      <alignment horizontal="left" vertical="center"/>
    </xf>
    <xf numFmtId="0" fontId="19" fillId="0" borderId="25" xfId="50" applyFont="1" applyBorder="1">
      <alignment vertical="center"/>
    </xf>
    <xf numFmtId="0" fontId="21" fillId="0" borderId="27" xfId="50" applyBorder="1" applyAlignment="1">
      <alignment horizontal="left" vertical="center"/>
    </xf>
    <xf numFmtId="0" fontId="28" fillId="0" borderId="27" xfId="50" applyFont="1" applyBorder="1" applyAlignment="1">
      <alignment horizontal="left" vertical="center"/>
    </xf>
    <xf numFmtId="0" fontId="21" fillId="0" borderId="27" xfId="50" applyBorder="1">
      <alignment vertical="center"/>
    </xf>
    <xf numFmtId="0" fontId="19" fillId="0" borderId="27" xfId="50" applyFont="1" applyBorder="1">
      <alignment vertical="center"/>
    </xf>
    <xf numFmtId="0" fontId="21" fillId="0" borderId="33" xfId="50" applyBorder="1" applyAlignment="1">
      <alignment horizontal="left" vertical="center"/>
    </xf>
    <xf numFmtId="0" fontId="28" fillId="0" borderId="33" xfId="50" applyFont="1" applyBorder="1" applyAlignment="1">
      <alignment horizontal="left" vertical="center"/>
    </xf>
    <xf numFmtId="0" fontId="21" fillId="0" borderId="33" xfId="50" applyBorder="1">
      <alignment vertical="center"/>
    </xf>
    <xf numFmtId="0" fontId="19" fillId="0" borderId="33" xfId="50" applyFont="1" applyBorder="1">
      <alignment vertical="center"/>
    </xf>
    <xf numFmtId="0" fontId="19" fillId="0" borderId="0" xfId="50" applyFont="1" applyAlignment="1">
      <alignment horizontal="left" vertical="center"/>
    </xf>
    <xf numFmtId="0" fontId="29" fillId="0" borderId="42" xfId="50" applyFont="1" applyBorder="1" applyAlignment="1">
      <alignment horizontal="left" vertical="center"/>
    </xf>
    <xf numFmtId="0" fontId="29" fillId="0" borderId="37" xfId="50" applyFont="1" applyBorder="1" applyAlignment="1">
      <alignment horizontal="left" vertical="center"/>
    </xf>
    <xf numFmtId="0" fontId="29" fillId="0" borderId="40" xfId="50" applyFont="1" applyBorder="1" applyAlignment="1">
      <alignment horizontal="left" vertical="center"/>
    </xf>
    <xf numFmtId="0" fontId="29" fillId="0" borderId="39" xfId="50" applyFont="1" applyBorder="1" applyAlignment="1">
      <alignment horizontal="left" vertical="center"/>
    </xf>
    <xf numFmtId="0" fontId="28" fillId="0" borderId="34" xfId="50" applyFont="1" applyBorder="1" applyAlignment="1">
      <alignment horizontal="left" vertical="center"/>
    </xf>
    <xf numFmtId="0" fontId="28" fillId="0" borderId="35" xfId="50" applyFont="1" applyBorder="1" applyAlignment="1">
      <alignment horizontal="left" vertical="center"/>
    </xf>
    <xf numFmtId="0" fontId="29" fillId="0" borderId="25" xfId="50" applyFont="1" applyBorder="1" applyAlignment="1">
      <alignment horizontal="left" vertical="center"/>
    </xf>
    <xf numFmtId="0" fontId="29" fillId="0" borderId="27" xfId="50" applyFont="1" applyBorder="1" applyAlignment="1">
      <alignment horizontal="left" vertical="center"/>
    </xf>
    <xf numFmtId="0" fontId="29" fillId="0" borderId="47" xfId="50" applyFont="1" applyBorder="1" applyAlignment="1">
      <alignment horizontal="left" vertical="center"/>
    </xf>
    <xf numFmtId="0" fontId="29" fillId="0" borderId="38" xfId="5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34" xfId="50" applyFont="1" applyBorder="1" applyAlignment="1">
      <alignment horizontal="center" vertical="center"/>
    </xf>
    <xf numFmtId="0" fontId="19" fillId="0" borderId="35" xfId="50" applyFont="1" applyBorder="1" applyAlignment="1">
      <alignment horizontal="center" vertical="center"/>
    </xf>
    <xf numFmtId="0" fontId="19" fillId="0" borderId="33" xfId="50" applyFont="1" applyBorder="1" applyAlignment="1">
      <alignment horizontal="center" vertical="center"/>
    </xf>
    <xf numFmtId="0" fontId="19" fillId="0" borderId="45" xfId="50" applyFont="1" applyBorder="1" applyAlignment="1">
      <alignment horizontal="left" vertical="center"/>
    </xf>
    <xf numFmtId="0" fontId="19" fillId="0" borderId="46" xfId="50" applyFont="1" applyBorder="1" applyAlignment="1">
      <alignment horizontal="left" vertical="center"/>
    </xf>
    <xf numFmtId="0" fontId="28" fillId="0" borderId="43" xfId="50" applyFont="1" applyBorder="1" applyAlignment="1">
      <alignment horizontal="left" vertical="center"/>
    </xf>
    <xf numFmtId="0" fontId="28" fillId="0" borderId="44" xfId="50" applyFont="1" applyBorder="1" applyAlignment="1">
      <alignment horizontal="left" vertical="center"/>
    </xf>
    <xf numFmtId="0" fontId="28" fillId="0" borderId="40" xfId="50" applyFont="1" applyBorder="1" applyAlignment="1">
      <alignment horizontal="left" vertical="center"/>
    </xf>
    <xf numFmtId="0" fontId="28" fillId="0" borderId="39" xfId="50" applyFont="1" applyBorder="1" applyAlignment="1">
      <alignment horizontal="left" vertical="center"/>
    </xf>
    <xf numFmtId="0" fontId="17" fillId="0" borderId="57" xfId="50" applyFont="1" applyBorder="1">
      <alignment vertical="center"/>
    </xf>
    <xf numFmtId="0" fontId="28" fillId="0" borderId="58" xfId="50" applyFont="1" applyBorder="1" applyAlignment="1">
      <alignment horizontal="center" vertical="center"/>
    </xf>
    <xf numFmtId="0" fontId="17" fillId="0" borderId="58" xfId="50" applyFont="1" applyBorder="1">
      <alignment vertical="center"/>
    </xf>
    <xf numFmtId="177" fontId="21" fillId="0" borderId="58" xfId="50" applyNumberFormat="1" applyBorder="1" applyAlignment="1">
      <alignment horizontal="center" vertical="center"/>
    </xf>
    <xf numFmtId="0" fontId="17" fillId="0" borderId="58" xfId="50" applyFont="1" applyBorder="1" applyAlignment="1">
      <alignment horizontal="center" vertical="center"/>
    </xf>
    <xf numFmtId="0" fontId="17" fillId="0" borderId="59" xfId="50" applyFont="1" applyBorder="1" applyAlignment="1">
      <alignment horizontal="left" vertical="center"/>
    </xf>
    <xf numFmtId="0" fontId="17" fillId="0" borderId="58" xfId="50" applyFont="1" applyBorder="1" applyAlignment="1">
      <alignment horizontal="left" vertical="center"/>
    </xf>
    <xf numFmtId="0" fontId="17" fillId="0" borderId="60" xfId="50" applyFont="1" applyBorder="1" applyAlignment="1">
      <alignment horizontal="center" vertical="center"/>
    </xf>
    <xf numFmtId="0" fontId="17" fillId="0" borderId="61" xfId="50" applyFont="1" applyBorder="1" applyAlignment="1">
      <alignment horizontal="center" vertical="center"/>
    </xf>
    <xf numFmtId="0" fontId="17" fillId="0" borderId="34" xfId="50" applyFont="1" applyBorder="1" applyAlignment="1">
      <alignment horizontal="center" vertical="center"/>
    </xf>
    <xf numFmtId="0" fontId="17" fillId="0" borderId="35" xfId="50" applyFont="1" applyBorder="1" applyAlignment="1">
      <alignment horizontal="center" vertical="center"/>
    </xf>
    <xf numFmtId="0" fontId="21" fillId="0" borderId="56" xfId="50" applyBorder="1" applyAlignment="1">
      <alignment horizontal="center" vertical="center"/>
    </xf>
    <xf numFmtId="0" fontId="21" fillId="0" borderId="62" xfId="50" applyBorder="1" applyAlignment="1">
      <alignment horizontal="center" vertical="center"/>
    </xf>
    <xf numFmtId="0" fontId="28" fillId="0" borderId="49" xfId="50" applyFont="1" applyBorder="1" applyAlignment="1">
      <alignment horizontal="left" vertical="center"/>
    </xf>
    <xf numFmtId="0" fontId="19" fillId="0" borderId="49" xfId="50" applyFont="1" applyBorder="1" applyAlignment="1">
      <alignment horizontal="center" vertical="center"/>
    </xf>
    <xf numFmtId="0" fontId="19" fillId="0" borderId="50" xfId="50" applyFont="1" applyBorder="1" applyAlignment="1">
      <alignment horizontal="left" vertical="center"/>
    </xf>
    <xf numFmtId="0" fontId="28" fillId="0" borderId="52" xfId="50" applyFont="1" applyBorder="1" applyAlignment="1">
      <alignment horizontal="left" vertical="center"/>
    </xf>
    <xf numFmtId="0" fontId="29" fillId="0" borderId="48" xfId="50" applyFont="1" applyBorder="1" applyAlignment="1">
      <alignment horizontal="left" vertical="center"/>
    </xf>
    <xf numFmtId="0" fontId="29" fillId="0" borderId="51" xfId="50" applyFont="1" applyBorder="1" applyAlignment="1">
      <alignment horizontal="left" vertical="center"/>
    </xf>
    <xf numFmtId="0" fontId="28" fillId="0" borderId="50" xfId="50" applyFont="1" applyBorder="1" applyAlignment="1">
      <alignment horizontal="left" vertical="center"/>
    </xf>
    <xf numFmtId="0" fontId="27" fillId="0" borderId="39" xfId="50" applyFont="1" applyBorder="1" applyAlignment="1">
      <alignment horizontal="left" vertical="center"/>
    </xf>
    <xf numFmtId="0" fontId="27" fillId="0" borderId="51" xfId="50" applyFont="1" applyBorder="1" applyAlignment="1">
      <alignment horizontal="left" vertical="center"/>
    </xf>
    <xf numFmtId="0" fontId="19" fillId="0" borderId="50" xfId="50" applyFont="1" applyBorder="1" applyAlignment="1">
      <alignment horizontal="center" vertical="center"/>
    </xf>
    <xf numFmtId="0" fontId="19" fillId="0" borderId="54" xfId="50" applyFont="1" applyBorder="1" applyAlignment="1">
      <alignment horizontal="left" vertical="center"/>
    </xf>
    <xf numFmtId="0" fontId="28" fillId="0" borderId="53" xfId="50" applyFont="1" applyBorder="1" applyAlignment="1">
      <alignment horizontal="left" vertical="center"/>
    </xf>
    <xf numFmtId="0" fontId="28" fillId="0" borderId="51" xfId="50" applyFont="1" applyBorder="1" applyAlignment="1">
      <alignment horizontal="left" vertical="center"/>
    </xf>
    <xf numFmtId="0" fontId="28" fillId="0" borderId="63" xfId="50" applyFont="1" applyBorder="1" applyAlignment="1">
      <alignment horizontal="center" vertical="center"/>
    </xf>
    <xf numFmtId="0" fontId="17" fillId="0" borderId="64" xfId="50" applyFont="1" applyBorder="1" applyAlignment="1">
      <alignment horizontal="left" vertical="center"/>
    </xf>
    <xf numFmtId="0" fontId="17" fillId="0" borderId="65" xfId="50" applyFont="1" applyBorder="1" applyAlignment="1">
      <alignment horizontal="center" vertical="center"/>
    </xf>
    <xf numFmtId="0" fontId="17" fillId="0" borderId="50" xfId="50" applyFont="1" applyBorder="1" applyAlignment="1">
      <alignment horizontal="center" vertical="center"/>
    </xf>
    <xf numFmtId="0" fontId="21" fillId="0" borderId="58" xfId="50" applyBorder="1" applyAlignment="1">
      <alignment horizontal="center" vertical="center"/>
    </xf>
    <xf numFmtId="0" fontId="21" fillId="0" borderId="63" xfId="50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176" fontId="15" fillId="8" borderId="15" xfId="0" applyNumberFormat="1" applyFont="1" applyFill="1" applyBorder="1" applyAlignment="1">
      <alignment horizontal="center" vertical="center"/>
    </xf>
    <xf numFmtId="49" fontId="16" fillId="8" borderId="15" xfId="53" applyNumberFormat="1" applyFont="1" applyFill="1" applyBorder="1" applyAlignment="1">
      <alignment horizontal="center" vertical="center"/>
    </xf>
    <xf numFmtId="0" fontId="32" fillId="0" borderId="24" xfId="50" applyFont="1" applyBorder="1" applyAlignment="1">
      <alignment horizontal="center" vertical="top"/>
    </xf>
    <xf numFmtId="0" fontId="17" fillId="0" borderId="56" xfId="50" applyFont="1" applyBorder="1" applyAlignment="1">
      <alignment horizontal="left" vertical="center"/>
    </xf>
    <xf numFmtId="0" fontId="19" fillId="0" borderId="66" xfId="50" applyFont="1" applyBorder="1" applyAlignment="1">
      <alignment horizontal="left" vertical="center"/>
    </xf>
    <xf numFmtId="0" fontId="19" fillId="0" borderId="41" xfId="50" applyFont="1" applyBorder="1" applyAlignment="1">
      <alignment horizontal="left" vertical="center"/>
    </xf>
    <xf numFmtId="0" fontId="19" fillId="0" borderId="60" xfId="50" applyFont="1" applyBorder="1">
      <alignment vertical="center"/>
    </xf>
    <xf numFmtId="0" fontId="21" fillId="0" borderId="61" xfId="50" applyBorder="1" applyAlignment="1">
      <alignment horizontal="left" vertical="center"/>
    </xf>
    <xf numFmtId="0" fontId="28" fillId="0" borderId="61" xfId="50" applyFont="1" applyBorder="1" applyAlignment="1">
      <alignment horizontal="left" vertical="center"/>
    </xf>
    <xf numFmtId="0" fontId="21" fillId="0" borderId="61" xfId="50" applyBorder="1">
      <alignment vertical="center"/>
    </xf>
    <xf numFmtId="0" fontId="19" fillId="0" borderId="61" xfId="50" applyFont="1" applyBorder="1">
      <alignment vertical="center"/>
    </xf>
    <xf numFmtId="0" fontId="19" fillId="0" borderId="60" xfId="50" applyFont="1" applyBorder="1" applyAlignment="1">
      <alignment horizontal="center" vertical="center"/>
    </xf>
    <xf numFmtId="0" fontId="28" fillId="0" borderId="61" xfId="50" applyFont="1" applyBorder="1" applyAlignment="1">
      <alignment horizontal="center" vertical="center"/>
    </xf>
    <xf numFmtId="0" fontId="19" fillId="0" borderId="61" xfId="50" applyFont="1" applyBorder="1" applyAlignment="1">
      <alignment horizontal="center" vertical="center"/>
    </xf>
    <xf numFmtId="0" fontId="21" fillId="0" borderId="61" xfId="50" applyBorder="1" applyAlignment="1">
      <alignment horizontal="center" vertical="center"/>
    </xf>
    <xf numFmtId="0" fontId="21" fillId="0" borderId="33" xfId="50" applyBorder="1" applyAlignment="1">
      <alignment horizontal="center" vertical="center"/>
    </xf>
    <xf numFmtId="0" fontId="19" fillId="0" borderId="45" xfId="50" applyFont="1" applyBorder="1" applyAlignment="1">
      <alignment horizontal="left" vertical="center" wrapText="1"/>
    </xf>
    <xf numFmtId="0" fontId="19" fillId="0" borderId="46" xfId="50" applyFont="1" applyBorder="1" applyAlignment="1">
      <alignment horizontal="left" vertical="center" wrapText="1"/>
    </xf>
    <xf numFmtId="0" fontId="19" fillId="0" borderId="60" xfId="50" applyFont="1" applyBorder="1" applyAlignment="1">
      <alignment horizontal="left" vertical="center"/>
    </xf>
    <xf numFmtId="0" fontId="19" fillId="0" borderId="61" xfId="50" applyFont="1" applyBorder="1" applyAlignment="1">
      <alignment horizontal="left" vertical="center"/>
    </xf>
    <xf numFmtId="0" fontId="33" fillId="0" borderId="67" xfId="50" applyFont="1" applyBorder="1" applyAlignment="1">
      <alignment horizontal="left" vertical="center" wrapText="1"/>
    </xf>
    <xf numFmtId="0" fontId="19" fillId="0" borderId="68" xfId="50" applyFont="1" applyBorder="1" applyAlignment="1">
      <alignment horizontal="center" vertical="center"/>
    </xf>
    <xf numFmtId="49" fontId="34" fillId="0" borderId="0" xfId="58" applyNumberFormat="1" applyFont="1">
      <alignment vertical="center"/>
    </xf>
    <xf numFmtId="9" fontId="35" fillId="8" borderId="33" xfId="0" applyNumberFormat="1" applyFont="1" applyFill="1" applyBorder="1" applyAlignment="1">
      <alignment horizontal="center" vertical="center"/>
    </xf>
    <xf numFmtId="9" fontId="28" fillId="8" borderId="33" xfId="50" applyNumberFormat="1" applyFont="1" applyFill="1" applyBorder="1" applyAlignment="1">
      <alignment horizontal="center" vertical="center"/>
    </xf>
    <xf numFmtId="0" fontId="35" fillId="8" borderId="33" xfId="0" applyFont="1" applyFill="1" applyBorder="1" applyAlignment="1">
      <alignment horizontal="center" vertical="center"/>
    </xf>
    <xf numFmtId="0" fontId="17" fillId="0" borderId="59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9" fontId="28" fillId="8" borderId="42" xfId="50" applyNumberFormat="1" applyFont="1" applyFill="1" applyBorder="1" applyAlignment="1">
      <alignment horizontal="left" vertical="center"/>
    </xf>
    <xf numFmtId="9" fontId="28" fillId="8" borderId="37" xfId="50" applyNumberFormat="1" applyFont="1" applyFill="1" applyBorder="1" applyAlignment="1">
      <alignment horizontal="left" vertical="center"/>
    </xf>
    <xf numFmtId="9" fontId="28" fillId="8" borderId="45" xfId="50" applyNumberFormat="1" applyFont="1" applyFill="1" applyBorder="1" applyAlignment="1">
      <alignment horizontal="left" vertical="center"/>
    </xf>
    <xf numFmtId="9" fontId="28" fillId="8" borderId="46" xfId="50" applyNumberFormat="1" applyFont="1" applyFill="1" applyBorder="1" applyAlignment="1">
      <alignment horizontal="left" vertical="center"/>
    </xf>
    <xf numFmtId="0" fontId="27" fillId="0" borderId="60" xfId="50" applyFont="1" applyBorder="1" applyAlignment="1">
      <alignment horizontal="left" vertical="center"/>
    </xf>
    <xf numFmtId="0" fontId="27" fillId="0" borderId="61" xfId="50" applyFont="1" applyBorder="1" applyAlignment="1">
      <alignment horizontal="left" vertical="center"/>
    </xf>
    <xf numFmtId="0" fontId="27" fillId="0" borderId="69" xfId="50" applyFont="1" applyBorder="1" applyAlignment="1">
      <alignment horizontal="left" vertical="center"/>
    </xf>
    <xf numFmtId="0" fontId="27" fillId="0" borderId="46" xfId="50" applyFont="1" applyBorder="1" applyAlignment="1">
      <alignment horizontal="left" vertical="center"/>
    </xf>
    <xf numFmtId="0" fontId="17" fillId="0" borderId="41" xfId="50" applyFont="1" applyBorder="1" applyAlignment="1">
      <alignment horizontal="left" vertical="center"/>
    </xf>
    <xf numFmtId="0" fontId="17" fillId="0" borderId="55" xfId="50" applyFont="1" applyBorder="1">
      <alignment vertical="center"/>
    </xf>
    <xf numFmtId="0" fontId="36" fillId="0" borderId="58" xfId="50" applyFont="1" applyBorder="1" applyAlignment="1">
      <alignment horizontal="center" vertical="center"/>
    </xf>
    <xf numFmtId="0" fontId="17" fillId="0" borderId="56" xfId="50" applyFont="1" applyBorder="1">
      <alignment vertical="center"/>
    </xf>
    <xf numFmtId="0" fontId="28" fillId="0" borderId="70" xfId="50" applyFont="1" applyBorder="1" applyAlignment="1">
      <alignment horizontal="center" vertical="center"/>
    </xf>
    <xf numFmtId="0" fontId="17" fillId="0" borderId="70" xfId="50" applyFont="1" applyBorder="1">
      <alignment vertical="center"/>
    </xf>
    <xf numFmtId="177" fontId="21" fillId="0" borderId="56" xfId="50" applyNumberFormat="1" applyBorder="1" applyAlignment="1">
      <alignment horizontal="center" vertical="center"/>
    </xf>
    <xf numFmtId="0" fontId="17" fillId="0" borderId="41" xfId="50" applyFont="1" applyBorder="1" applyAlignment="1">
      <alignment horizontal="center" vertical="center"/>
    </xf>
    <xf numFmtId="0" fontId="28" fillId="0" borderId="66" xfId="50" applyFont="1" applyBorder="1" applyAlignment="1">
      <alignment horizontal="left" vertical="center"/>
    </xf>
    <xf numFmtId="0" fontId="28" fillId="0" borderId="41" xfId="50" applyFont="1" applyBorder="1" applyAlignment="1">
      <alignment horizontal="left" vertical="center"/>
    </xf>
    <xf numFmtId="0" fontId="28" fillId="0" borderId="62" xfId="50" applyFont="1" applyBorder="1" applyAlignment="1">
      <alignment horizontal="center" vertical="center"/>
    </xf>
    <xf numFmtId="0" fontId="19" fillId="0" borderId="71" xfId="50" applyFont="1" applyBorder="1" applyAlignment="1">
      <alignment horizontal="left" vertical="center"/>
    </xf>
    <xf numFmtId="0" fontId="28" fillId="0" borderId="65" xfId="50" applyFont="1" applyBorder="1" applyAlignment="1">
      <alignment horizontal="left" vertical="center"/>
    </xf>
    <xf numFmtId="0" fontId="19" fillId="0" borderId="0" xfId="50" applyFont="1">
      <alignment vertical="center"/>
    </xf>
    <xf numFmtId="0" fontId="19" fillId="0" borderId="54" xfId="50" applyFont="1" applyBorder="1" applyAlignment="1">
      <alignment horizontal="left" vertical="center" wrapText="1"/>
    </xf>
    <xf numFmtId="0" fontId="19" fillId="0" borderId="65" xfId="50" applyFont="1" applyBorder="1" applyAlignment="1">
      <alignment horizontal="left" vertical="center"/>
    </xf>
    <xf numFmtId="9" fontId="28" fillId="0" borderId="47" xfId="50" applyNumberFormat="1" applyFont="1" applyBorder="1" applyAlignment="1">
      <alignment horizontal="center" vertical="center"/>
    </xf>
    <xf numFmtId="0" fontId="37" fillId="0" borderId="49" xfId="50" applyFont="1" applyBorder="1" applyAlignment="1">
      <alignment horizontal="left" vertical="center" wrapText="1"/>
    </xf>
    <xf numFmtId="0" fontId="37" fillId="0" borderId="49" xfId="50" applyFont="1" applyBorder="1" applyAlignment="1">
      <alignment horizontal="left" vertical="center"/>
    </xf>
    <xf numFmtId="0" fontId="17" fillId="0" borderId="64" xfId="0" applyFont="1" applyBorder="1" applyAlignment="1">
      <alignment horizontal="left" vertical="center"/>
    </xf>
    <xf numFmtId="9" fontId="28" fillId="8" borderId="48" xfId="50" applyNumberFormat="1" applyFont="1" applyFill="1" applyBorder="1" applyAlignment="1">
      <alignment horizontal="left" vertical="center"/>
    </xf>
    <xf numFmtId="9" fontId="28" fillId="8" borderId="54" xfId="50" applyNumberFormat="1" applyFont="1" applyFill="1" applyBorder="1" applyAlignment="1">
      <alignment horizontal="left" vertical="center"/>
    </xf>
    <xf numFmtId="0" fontId="27" fillId="0" borderId="65" xfId="50" applyFont="1" applyBorder="1" applyAlignment="1">
      <alignment horizontal="left" vertical="center"/>
    </xf>
    <xf numFmtId="0" fontId="27" fillId="0" borderId="54" xfId="50" applyFont="1" applyBorder="1" applyAlignment="1">
      <alignment horizontal="left" vertical="center"/>
    </xf>
    <xf numFmtId="0" fontId="17" fillId="0" borderId="72" xfId="50" applyFont="1" applyBorder="1" applyAlignment="1">
      <alignment horizontal="center" vertical="center"/>
    </xf>
    <xf numFmtId="0" fontId="28" fillId="0" borderId="71" xfId="50" applyFont="1" applyBorder="1" applyAlignment="1">
      <alignment horizontal="center" vertical="center"/>
    </xf>
    <xf numFmtId="0" fontId="28" fillId="0" borderId="71" xfId="50" applyFont="1" applyBorder="1" applyAlignment="1">
      <alignment horizontal="left" vertical="center"/>
    </xf>
    <xf numFmtId="0" fontId="38" fillId="0" borderId="73" xfId="0" applyFont="1" applyBorder="1" applyAlignment="1">
      <alignment horizontal="center" vertical="center" wrapText="1"/>
    </xf>
    <xf numFmtId="0" fontId="38" fillId="0" borderId="74" xfId="0" applyFont="1" applyBorder="1" applyAlignment="1">
      <alignment horizontal="center" vertical="center" wrapText="1"/>
    </xf>
    <xf numFmtId="0" fontId="39" fillId="0" borderId="75" xfId="0" applyFont="1" applyBorder="1"/>
    <xf numFmtId="0" fontId="39" fillId="0" borderId="15" xfId="0" applyFont="1" applyBorder="1"/>
    <xf numFmtId="0" fontId="39" fillId="0" borderId="18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10" borderId="18" xfId="0" applyFont="1" applyFill="1" applyBorder="1" applyAlignment="1">
      <alignment horizontal="center" vertical="center"/>
    </xf>
    <xf numFmtId="0" fontId="39" fillId="10" borderId="20" xfId="0" applyFont="1" applyFill="1" applyBorder="1" applyAlignment="1">
      <alignment horizontal="center" vertical="center"/>
    </xf>
    <xf numFmtId="0" fontId="39" fillId="10" borderId="15" xfId="0" applyFont="1" applyFill="1" applyBorder="1"/>
    <xf numFmtId="0" fontId="0" fillId="0" borderId="75" xfId="0" applyBorder="1"/>
    <xf numFmtId="0" fontId="0" fillId="0" borderId="15" xfId="0" applyBorder="1"/>
    <xf numFmtId="0" fontId="0" fillId="10" borderId="15" xfId="0" applyFill="1" applyBorder="1"/>
    <xf numFmtId="0" fontId="0" fillId="0" borderId="76" xfId="0" applyBorder="1"/>
    <xf numFmtId="0" fontId="0" fillId="0" borderId="77" xfId="0" applyBorder="1"/>
    <xf numFmtId="0" fontId="0" fillId="10" borderId="77" xfId="0" applyFill="1" applyBorder="1"/>
    <xf numFmtId="0" fontId="0" fillId="11" borderId="0" xfId="0" applyFill="1"/>
    <xf numFmtId="0" fontId="38" fillId="0" borderId="78" xfId="0" applyFont="1" applyBorder="1" applyAlignment="1">
      <alignment horizontal="center" vertical="center" wrapText="1"/>
    </xf>
    <xf numFmtId="0" fontId="39" fillId="0" borderId="79" xfId="0" applyFont="1" applyBorder="1" applyAlignment="1">
      <alignment horizontal="center" vertical="center"/>
    </xf>
    <xf numFmtId="0" fontId="39" fillId="0" borderId="80" xfId="0" applyFont="1" applyBorder="1"/>
    <xf numFmtId="0" fontId="0" fillId="0" borderId="80" xfId="0" applyBorder="1"/>
    <xf numFmtId="0" fontId="0" fillId="0" borderId="8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0" fillId="0" borderId="0" xfId="0" applyFont="1" applyAlignment="1">
      <alignment vertical="top" wrapText="1"/>
    </xf>
    <xf numFmtId="0" fontId="0" fillId="12" borderId="15" xfId="0" applyFill="1" applyBorder="1"/>
    <xf numFmtId="0" fontId="41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9" fillId="12" borderId="15" xfId="0" applyFont="1" applyFill="1" applyBorder="1" applyAlignment="1">
      <alignment vertical="top" wrapText="1"/>
    </xf>
    <xf numFmtId="0" fontId="42" fillId="0" borderId="15" xfId="0" applyFont="1" applyBorder="1" applyAlignment="1">
      <alignment vertical="top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3 8" xfId="51"/>
    <cellStyle name="常规 3" xfId="52"/>
    <cellStyle name="常规 4" xfId="53"/>
    <cellStyle name="常规 40" xfId="54"/>
    <cellStyle name="常规 5 10" xfId="55"/>
    <cellStyle name="常规 5 2" xfId="56"/>
    <cellStyle name="常规 71" xfId="57"/>
    <cellStyle name="常规 8" xfId="58"/>
  </cellStyles>
  <tableStyles count="0" defaultTableStyle="TableStyleMedium9" defaultPivotStyle="PivotStyleMedium4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11</xdr:row>
          <xdr:rowOff>0</xdr:rowOff>
        </xdr:from>
        <xdr:to>
          <xdr:col>2</xdr:col>
          <xdr:colOff>571500</xdr:colOff>
          <xdr:row>12</xdr:row>
          <xdr:rowOff>7620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61260" y="234315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106680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899520" y="9963150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10</xdr:row>
          <xdr:rowOff>121920</xdr:rowOff>
        </xdr:from>
        <xdr:to>
          <xdr:col>6</xdr:col>
          <xdr:colOff>601980</xdr:colOff>
          <xdr:row>12</xdr:row>
          <xdr:rowOff>68580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5580" y="22840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3980" y="23431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10</xdr:row>
          <xdr:rowOff>121920</xdr:rowOff>
        </xdr:from>
        <xdr:to>
          <xdr:col>10</xdr:col>
          <xdr:colOff>601980</xdr:colOff>
          <xdr:row>12</xdr:row>
          <xdr:rowOff>68580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5560" y="22840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10</xdr:row>
          <xdr:rowOff>0</xdr:rowOff>
        </xdr:from>
        <xdr:to>
          <xdr:col>2</xdr:col>
          <xdr:colOff>571500</xdr:colOff>
          <xdr:row>11</xdr:row>
          <xdr:rowOff>7620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61260" y="21621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388620</xdr:colOff>
          <xdr:row>50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899520" y="9963150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81600" y="21621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</xdr:row>
          <xdr:rowOff>182880</xdr:rowOff>
        </xdr:from>
        <xdr:to>
          <xdr:col>6</xdr:col>
          <xdr:colOff>601980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5580" y="215455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11</xdr:row>
          <xdr:rowOff>0</xdr:rowOff>
        </xdr:from>
        <xdr:to>
          <xdr:col>5</xdr:col>
          <xdr:colOff>601980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8740" y="2343150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0</xdr:rowOff>
        </xdr:from>
        <xdr:to>
          <xdr:col>1</xdr:col>
          <xdr:colOff>571500</xdr:colOff>
          <xdr:row>11</xdr:row>
          <xdr:rowOff>7620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3980" y="21621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502140" y="21621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579120</xdr:colOff>
          <xdr:row>11</xdr:row>
          <xdr:rowOff>68580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7940" y="2085975"/>
              <a:ext cx="388620" cy="3257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579120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9760" y="23431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15</xdr:row>
          <xdr:rowOff>7620</xdr:rowOff>
        </xdr:from>
        <xdr:to>
          <xdr:col>1</xdr:col>
          <xdr:colOff>601980</xdr:colOff>
          <xdr:row>16</xdr:row>
          <xdr:rowOff>30480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79220" y="30937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16</xdr:row>
          <xdr:rowOff>7620</xdr:rowOff>
        </xdr:from>
        <xdr:to>
          <xdr:col>1</xdr:col>
          <xdr:colOff>601980</xdr:colOff>
          <xdr:row>17</xdr:row>
          <xdr:rowOff>7620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79220" y="32746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579120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8880" y="32670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15</xdr:row>
          <xdr:rowOff>0</xdr:rowOff>
        </xdr:from>
        <xdr:to>
          <xdr:col>2</xdr:col>
          <xdr:colOff>601980</xdr:colOff>
          <xdr:row>16</xdr:row>
          <xdr:rowOff>7620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579120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51120" y="32670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43500" y="3086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16</xdr:row>
          <xdr:rowOff>0</xdr:rowOff>
        </xdr:from>
        <xdr:to>
          <xdr:col>6</xdr:col>
          <xdr:colOff>601980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5580" y="32670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15</xdr:row>
          <xdr:rowOff>0</xdr:rowOff>
        </xdr:from>
        <xdr:to>
          <xdr:col>6</xdr:col>
          <xdr:colOff>601980</xdr:colOff>
          <xdr:row>16</xdr:row>
          <xdr:rowOff>7620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558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16</xdr:row>
          <xdr:rowOff>0</xdr:rowOff>
        </xdr:from>
        <xdr:to>
          <xdr:col>9</xdr:col>
          <xdr:colOff>601980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7380" y="32670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8420" y="326707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15</xdr:row>
          <xdr:rowOff>0</xdr:rowOff>
        </xdr:from>
        <xdr:to>
          <xdr:col>9</xdr:col>
          <xdr:colOff>601980</xdr:colOff>
          <xdr:row>16</xdr:row>
          <xdr:rowOff>7620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738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15</xdr:row>
          <xdr:rowOff>0</xdr:rowOff>
        </xdr:from>
        <xdr:to>
          <xdr:col>10</xdr:col>
          <xdr:colOff>609600</xdr:colOff>
          <xdr:row>16</xdr:row>
          <xdr:rowOff>7620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8420" y="308610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6</xdr:row>
          <xdr:rowOff>0</xdr:rowOff>
        </xdr:from>
        <xdr:to>
          <xdr:col>9</xdr:col>
          <xdr:colOff>640080</xdr:colOff>
          <xdr:row>7</xdr:row>
          <xdr:rowOff>9525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5480" y="1181100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7</xdr:row>
          <xdr:rowOff>0</xdr:rowOff>
        </xdr:from>
        <xdr:to>
          <xdr:col>9</xdr:col>
          <xdr:colOff>640080</xdr:colOff>
          <xdr:row>7</xdr:row>
          <xdr:rowOff>213360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5480" y="1362075"/>
              <a:ext cx="40386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5</xdr:row>
          <xdr:rowOff>0</xdr:rowOff>
        </xdr:from>
        <xdr:to>
          <xdr:col>9</xdr:col>
          <xdr:colOff>640080</xdr:colOff>
          <xdr:row>6</xdr:row>
          <xdr:rowOff>9525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5480" y="100012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160020</xdr:rowOff>
        </xdr:from>
        <xdr:to>
          <xdr:col>9</xdr:col>
          <xdr:colOff>617220</xdr:colOff>
          <xdr:row>4</xdr:row>
          <xdr:rowOff>114300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7860" y="798195"/>
              <a:ext cx="388620" cy="1352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</xdr:row>
          <xdr:rowOff>182880</xdr:rowOff>
        </xdr:from>
        <xdr:to>
          <xdr:col>9</xdr:col>
          <xdr:colOff>609600</xdr:colOff>
          <xdr:row>3</xdr:row>
          <xdr:rowOff>121920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40240" y="638175"/>
              <a:ext cx="388620" cy="1219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144780</xdr:rowOff>
        </xdr:from>
        <xdr:to>
          <xdr:col>10</xdr:col>
          <xdr:colOff>579120</xdr:colOff>
          <xdr:row>3</xdr:row>
          <xdr:rowOff>114300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7940" y="601980"/>
              <a:ext cx="388620" cy="1504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3</xdr:row>
          <xdr:rowOff>152400</xdr:rowOff>
        </xdr:from>
        <xdr:to>
          <xdr:col>10</xdr:col>
          <xdr:colOff>601980</xdr:colOff>
          <xdr:row>4</xdr:row>
          <xdr:rowOff>99060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5560" y="790575"/>
              <a:ext cx="403860" cy="1276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8420" y="100012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8420" y="1181100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7</xdr:row>
          <xdr:rowOff>0</xdr:rowOff>
        </xdr:from>
        <xdr:to>
          <xdr:col>10</xdr:col>
          <xdr:colOff>609600</xdr:colOff>
          <xdr:row>7</xdr:row>
          <xdr:rowOff>198120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8420" y="1362075"/>
              <a:ext cx="38862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6126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398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8160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12</xdr:row>
          <xdr:rowOff>0</xdr:rowOff>
        </xdr:from>
        <xdr:to>
          <xdr:col>6</xdr:col>
          <xdr:colOff>601980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5580" y="252412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12</xdr:row>
          <xdr:rowOff>0</xdr:rowOff>
        </xdr:from>
        <xdr:to>
          <xdr:col>8</xdr:col>
          <xdr:colOff>190500</xdr:colOff>
          <xdr:row>13</xdr:row>
          <xdr:rowOff>7620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3420" y="25241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44</xdr:row>
          <xdr:rowOff>7620</xdr:rowOff>
        </xdr:from>
        <xdr:to>
          <xdr:col>1</xdr:col>
          <xdr:colOff>601980</xdr:colOff>
          <xdr:row>45</xdr:row>
          <xdr:rowOff>30480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79220" y="90373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45</xdr:row>
          <xdr:rowOff>0</xdr:rowOff>
        </xdr:from>
        <xdr:to>
          <xdr:col>1</xdr:col>
          <xdr:colOff>601980</xdr:colOff>
          <xdr:row>46</xdr:row>
          <xdr:rowOff>7620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792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45</xdr:row>
          <xdr:rowOff>0</xdr:rowOff>
        </xdr:from>
        <xdr:to>
          <xdr:col>2</xdr:col>
          <xdr:colOff>601980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21067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44</xdr:row>
          <xdr:rowOff>0</xdr:rowOff>
        </xdr:from>
        <xdr:to>
          <xdr:col>2</xdr:col>
          <xdr:colOff>601980</xdr:colOff>
          <xdr:row>45</xdr:row>
          <xdr:rowOff>7620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45</xdr:row>
          <xdr:rowOff>0</xdr:rowOff>
        </xdr:from>
        <xdr:to>
          <xdr:col>5</xdr:col>
          <xdr:colOff>640080</xdr:colOff>
          <xdr:row>46</xdr:row>
          <xdr:rowOff>7620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684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617220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922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30340" y="92106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3034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45</xdr:row>
          <xdr:rowOff>0</xdr:rowOff>
        </xdr:from>
        <xdr:to>
          <xdr:col>9</xdr:col>
          <xdr:colOff>601980</xdr:colOff>
          <xdr:row>46</xdr:row>
          <xdr:rowOff>7620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738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45</xdr:row>
          <xdr:rowOff>0</xdr:rowOff>
        </xdr:from>
        <xdr:to>
          <xdr:col>10</xdr:col>
          <xdr:colOff>609600</xdr:colOff>
          <xdr:row>46</xdr:row>
          <xdr:rowOff>7620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8420" y="92106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579120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976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842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34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44</xdr:row>
          <xdr:rowOff>0</xdr:rowOff>
        </xdr:from>
        <xdr:to>
          <xdr:col>8</xdr:col>
          <xdr:colOff>190500</xdr:colOff>
          <xdr:row>45</xdr:row>
          <xdr:rowOff>7620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342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45</xdr:row>
          <xdr:rowOff>0</xdr:rowOff>
        </xdr:from>
        <xdr:to>
          <xdr:col>4</xdr:col>
          <xdr:colOff>190500</xdr:colOff>
          <xdr:row>46</xdr:row>
          <xdr:rowOff>7620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478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44</xdr:row>
          <xdr:rowOff>0</xdr:rowOff>
        </xdr:from>
        <xdr:to>
          <xdr:col>4</xdr:col>
          <xdr:colOff>190500</xdr:colOff>
          <xdr:row>45</xdr:row>
          <xdr:rowOff>7620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478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11</xdr:row>
          <xdr:rowOff>144780</xdr:rowOff>
        </xdr:from>
        <xdr:to>
          <xdr:col>10</xdr:col>
          <xdr:colOff>601980</xdr:colOff>
          <xdr:row>13</xdr:row>
          <xdr:rowOff>68580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5560" y="2487930"/>
              <a:ext cx="40386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12</xdr:row>
          <xdr:rowOff>0</xdr:rowOff>
        </xdr:from>
        <xdr:to>
          <xdr:col>9</xdr:col>
          <xdr:colOff>571500</xdr:colOff>
          <xdr:row>13</xdr:row>
          <xdr:rowOff>7620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502140" y="25241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11</xdr:row>
          <xdr:rowOff>0</xdr:rowOff>
        </xdr:from>
        <xdr:to>
          <xdr:col>8</xdr:col>
          <xdr:colOff>190500</xdr:colOff>
          <xdr:row>12</xdr:row>
          <xdr:rowOff>7620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3420" y="23431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10</xdr:row>
          <xdr:rowOff>0</xdr:rowOff>
        </xdr:from>
        <xdr:to>
          <xdr:col>8</xdr:col>
          <xdr:colOff>190500</xdr:colOff>
          <xdr:row>11</xdr:row>
          <xdr:rowOff>7620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3420" y="21621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34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33</xdr:row>
          <xdr:rowOff>0</xdr:rowOff>
        </xdr:from>
        <xdr:to>
          <xdr:col>2</xdr:col>
          <xdr:colOff>601980</xdr:colOff>
          <xdr:row>34</xdr:row>
          <xdr:rowOff>7620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386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33</xdr:row>
          <xdr:rowOff>0</xdr:rowOff>
        </xdr:from>
        <xdr:to>
          <xdr:col>3</xdr:col>
          <xdr:colOff>601980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3780" y="700087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285240" y="4465320"/>
          <a:ext cx="43694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209040" y="4465320"/>
          <a:ext cx="4445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336040" y="468630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106680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93820" y="10353675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175260</xdr:rowOff>
        </xdr:from>
        <xdr:to>
          <xdr:col>6</xdr:col>
          <xdr:colOff>655320</xdr:colOff>
          <xdr:row>11</xdr:row>
          <xdr:rowOff>68580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4100" y="2394585"/>
              <a:ext cx="388620" cy="312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9</xdr:row>
          <xdr:rowOff>7620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6480" y="2226945"/>
              <a:ext cx="41148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388620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93820" y="10353675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30480</xdr:rowOff>
        </xdr:from>
        <xdr:to>
          <xdr:col>2</xdr:col>
          <xdr:colOff>731520</xdr:colOff>
          <xdr:row>11</xdr:row>
          <xdr:rowOff>30480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8860" y="2459355"/>
              <a:ext cx="4267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8</xdr:row>
          <xdr:rowOff>198120</xdr:rowOff>
        </xdr:from>
        <xdr:to>
          <xdr:col>5</xdr:col>
          <xdr:colOff>769620</xdr:colOff>
          <xdr:row>10</xdr:row>
          <xdr:rowOff>45720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76800" y="2207895"/>
              <a:ext cx="40386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160020</xdr:rowOff>
        </xdr:from>
        <xdr:to>
          <xdr:col>6</xdr:col>
          <xdr:colOff>655320</xdr:colOff>
          <xdr:row>10</xdr:row>
          <xdr:rowOff>45720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4100" y="2169795"/>
              <a:ext cx="38862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350520</xdr:colOff>
          <xdr:row>10</xdr:row>
          <xdr:rowOff>30480</xdr:rowOff>
        </xdr:from>
        <xdr:to>
          <xdr:col>5</xdr:col>
          <xdr:colOff>769620</xdr:colOff>
          <xdr:row>11</xdr:row>
          <xdr:rowOff>30480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61560" y="245935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1148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10</xdr:row>
          <xdr:rowOff>30480</xdr:rowOff>
        </xdr:from>
        <xdr:to>
          <xdr:col>1</xdr:col>
          <xdr:colOff>769620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9355"/>
              <a:ext cx="4191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8</xdr:row>
          <xdr:rowOff>213360</xdr:rowOff>
        </xdr:from>
        <xdr:to>
          <xdr:col>9</xdr:col>
          <xdr:colOff>769620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8</xdr:row>
          <xdr:rowOff>182880</xdr:rowOff>
        </xdr:from>
        <xdr:to>
          <xdr:col>10</xdr:col>
          <xdr:colOff>723900</xdr:colOff>
          <xdr:row>10</xdr:row>
          <xdr:rowOff>68580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2220" y="2192655"/>
              <a:ext cx="41148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10</xdr:row>
          <xdr:rowOff>22860</xdr:rowOff>
        </xdr:from>
        <xdr:to>
          <xdr:col>9</xdr:col>
          <xdr:colOff>769620</xdr:colOff>
          <xdr:row>11</xdr:row>
          <xdr:rowOff>22860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5173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9</xdr:row>
          <xdr:rowOff>182880</xdr:rowOff>
        </xdr:from>
        <xdr:to>
          <xdr:col>10</xdr:col>
          <xdr:colOff>731520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2220" y="2402205"/>
              <a:ext cx="41910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182880</xdr:rowOff>
        </xdr:from>
        <xdr:to>
          <xdr:col>9</xdr:col>
          <xdr:colOff>716280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2580" y="687705"/>
              <a:ext cx="41148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3</xdr:row>
          <xdr:rowOff>22860</xdr:rowOff>
        </xdr:from>
        <xdr:to>
          <xdr:col>10</xdr:col>
          <xdr:colOff>754380</xdr:colOff>
          <xdr:row>4</xdr:row>
          <xdr:rowOff>30480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5080" y="737235"/>
              <a:ext cx="4191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175260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9635"/>
              <a:ext cx="41148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3</xdr:row>
          <xdr:rowOff>160020</xdr:rowOff>
        </xdr:from>
        <xdr:to>
          <xdr:col>10</xdr:col>
          <xdr:colOff>769620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7460" y="874395"/>
              <a:ext cx="441960" cy="2971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182880</xdr:rowOff>
        </xdr:from>
        <xdr:to>
          <xdr:col>2</xdr:col>
          <xdr:colOff>579120</xdr:colOff>
          <xdr:row>23</xdr:row>
          <xdr:rowOff>7620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4560" y="4916805"/>
              <a:ext cx="38862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182880</xdr:rowOff>
        </xdr:from>
        <xdr:to>
          <xdr:col>3</xdr:col>
          <xdr:colOff>579120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7540" y="4916805"/>
              <a:ext cx="38862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26</xdr:row>
          <xdr:rowOff>7620</xdr:rowOff>
        </xdr:from>
        <xdr:to>
          <xdr:col>1</xdr:col>
          <xdr:colOff>601980</xdr:colOff>
          <xdr:row>27</xdr:row>
          <xdr:rowOff>7620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892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579120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1158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69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26</xdr:row>
          <xdr:rowOff>7620</xdr:rowOff>
        </xdr:from>
        <xdr:to>
          <xdr:col>2</xdr:col>
          <xdr:colOff>571500</xdr:colOff>
          <xdr:row>27</xdr:row>
          <xdr:rowOff>7620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6940" y="578929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190500</xdr:rowOff>
        </xdr:from>
        <xdr:to>
          <xdr:col>5</xdr:col>
          <xdr:colOff>601980</xdr:colOff>
          <xdr:row>27</xdr:row>
          <xdr:rowOff>182880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9160" y="5972175"/>
              <a:ext cx="40386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0</xdr:rowOff>
        </xdr:from>
        <xdr:to>
          <xdr:col>5</xdr:col>
          <xdr:colOff>601980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916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27</xdr:row>
          <xdr:rowOff>0</xdr:rowOff>
        </xdr:from>
        <xdr:to>
          <xdr:col>6</xdr:col>
          <xdr:colOff>601980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5520" y="599122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579120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790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876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27</xdr:row>
          <xdr:rowOff>7620</xdr:rowOff>
        </xdr:from>
        <xdr:to>
          <xdr:col>10</xdr:col>
          <xdr:colOff>601980</xdr:colOff>
          <xdr:row>28</xdr:row>
          <xdr:rowOff>7620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7920" y="599884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26</xdr:row>
          <xdr:rowOff>0</xdr:rowOff>
        </xdr:from>
        <xdr:to>
          <xdr:col>9</xdr:col>
          <xdr:colOff>601980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26</xdr:row>
          <xdr:rowOff>0</xdr:rowOff>
        </xdr:from>
        <xdr:to>
          <xdr:col>10</xdr:col>
          <xdr:colOff>601980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792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57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574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902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902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57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1044575</xdr:colOff>
      <xdr:row>10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3460" y="2255520"/>
          <a:ext cx="43922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1044575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07260" y="2255520"/>
          <a:ext cx="4468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1044575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34260" y="247650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285240" y="4465320"/>
          <a:ext cx="43694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09040" y="4465320"/>
          <a:ext cx="4445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336040" y="468630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15</xdr:row>
      <xdr:rowOff>0</xdr:rowOff>
    </xdr:from>
    <xdr:to>
      <xdr:col>9</xdr:col>
      <xdr:colOff>523875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35300" y="3360420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523875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984500" y="2255520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523875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08300" y="2255520"/>
          <a:ext cx="4465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523875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35300" y="2476500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5240" y="4465320"/>
          <a:ext cx="43694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09040" y="4465320"/>
          <a:ext cx="4445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336040" y="468630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0720" y="2162175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4920" y="741235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464820</xdr:colOff>
          <xdr:row>6</xdr:row>
          <xdr:rowOff>175260</xdr:rowOff>
        </xdr:from>
        <xdr:to>
          <xdr:col>2</xdr:col>
          <xdr:colOff>30480</xdr:colOff>
          <xdr:row>8</xdr:row>
          <xdr:rowOff>68580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196340" y="1423035"/>
              <a:ext cx="411480" cy="2647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37</xdr:row>
          <xdr:rowOff>0</xdr:rowOff>
        </xdr:from>
        <xdr:to>
          <xdr:col>6</xdr:col>
          <xdr:colOff>449580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014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37</xdr:row>
          <xdr:rowOff>0</xdr:rowOff>
        </xdr:from>
        <xdr:to>
          <xdr:col>8</xdr:col>
          <xdr:colOff>487680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8556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37</xdr:row>
          <xdr:rowOff>7620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60080" y="7419975"/>
              <a:ext cx="388620" cy="1828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464820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58340" y="2524125"/>
              <a:ext cx="7772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10</xdr:row>
          <xdr:rowOff>190500</xdr:rowOff>
        </xdr:from>
        <xdr:to>
          <xdr:col>5</xdr:col>
          <xdr:colOff>769620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65320" y="2162175"/>
              <a:ext cx="396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68580</xdr:rowOff>
        </xdr:from>
        <xdr:to>
          <xdr:col>7</xdr:col>
          <xdr:colOff>335280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3520" y="2049780"/>
              <a:ext cx="640080" cy="369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68580</xdr:rowOff>
        </xdr:from>
        <xdr:to>
          <xdr:col>7</xdr:col>
          <xdr:colOff>335280</xdr:colOff>
          <xdr:row>13</xdr:row>
          <xdr:rowOff>45720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3520" y="2230755"/>
              <a:ext cx="64008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12</xdr:row>
          <xdr:rowOff>190500</xdr:rowOff>
        </xdr:from>
        <xdr:to>
          <xdr:col>5</xdr:col>
          <xdr:colOff>769620</xdr:colOff>
          <xdr:row>13</xdr:row>
          <xdr:rowOff>160020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6532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83820</xdr:rowOff>
        </xdr:from>
        <xdr:to>
          <xdr:col>7</xdr:col>
          <xdr:colOff>335280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3520" y="2426970"/>
              <a:ext cx="640080" cy="287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45720</xdr:rowOff>
        </xdr:from>
        <xdr:to>
          <xdr:col>10</xdr:col>
          <xdr:colOff>769620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10600" y="2026920"/>
              <a:ext cx="350520" cy="3924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68580</xdr:rowOff>
        </xdr:from>
        <xdr:to>
          <xdr:col>10</xdr:col>
          <xdr:colOff>769620</xdr:colOff>
          <xdr:row>13</xdr:row>
          <xdr:rowOff>45720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10600" y="2230755"/>
              <a:ext cx="35052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190500</xdr:rowOff>
        </xdr:from>
        <xdr:to>
          <xdr:col>9</xdr:col>
          <xdr:colOff>769620</xdr:colOff>
          <xdr:row>13</xdr:row>
          <xdr:rowOff>160020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234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30480</xdr:rowOff>
        </xdr:from>
        <xdr:to>
          <xdr:col>10</xdr:col>
          <xdr:colOff>769620</xdr:colOff>
          <xdr:row>14</xdr:row>
          <xdr:rowOff>144780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10600" y="2373630"/>
              <a:ext cx="35052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7620</xdr:rowOff>
        </xdr:from>
        <xdr:to>
          <xdr:col>9</xdr:col>
          <xdr:colOff>617220</xdr:colOff>
          <xdr:row>6</xdr:row>
          <xdr:rowOff>60960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47560" y="1064895"/>
              <a:ext cx="38862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7620</xdr:rowOff>
        </xdr:from>
        <xdr:to>
          <xdr:col>10</xdr:col>
          <xdr:colOff>617220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2010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7620</xdr:rowOff>
        </xdr:from>
        <xdr:to>
          <xdr:col>10</xdr:col>
          <xdr:colOff>617220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2010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0720" y="1619250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8</xdr:row>
          <xdr:rowOff>7620</xdr:rowOff>
        </xdr:from>
        <xdr:to>
          <xdr:col>4</xdr:col>
          <xdr:colOff>198120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6040" y="1626870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9</xdr:row>
          <xdr:rowOff>7620</xdr:rowOff>
        </xdr:from>
        <xdr:to>
          <xdr:col>4</xdr:col>
          <xdr:colOff>198120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6040" y="1807845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7</xdr:row>
          <xdr:rowOff>0</xdr:rowOff>
        </xdr:from>
        <xdr:to>
          <xdr:col>5</xdr:col>
          <xdr:colOff>60960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83280" y="1438275"/>
              <a:ext cx="769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7</xdr:row>
          <xdr:rowOff>0</xdr:rowOff>
        </xdr:from>
        <xdr:to>
          <xdr:col>4</xdr:col>
          <xdr:colOff>373380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697480" y="1438275"/>
              <a:ext cx="6705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7962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22</xdr:row>
          <xdr:rowOff>160020</xdr:rowOff>
        </xdr:from>
        <xdr:to>
          <xdr:col>3</xdr:col>
          <xdr:colOff>640080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06980" y="4331970"/>
              <a:ext cx="40386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11</xdr:row>
          <xdr:rowOff>0</xdr:rowOff>
        </xdr:from>
        <xdr:to>
          <xdr:col>9</xdr:col>
          <xdr:colOff>769620</xdr:colOff>
          <xdr:row>11</xdr:row>
          <xdr:rowOff>160020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2340" y="216217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0</xdr:rowOff>
        </xdr:from>
        <xdr:to>
          <xdr:col>9</xdr:col>
          <xdr:colOff>769620</xdr:colOff>
          <xdr:row>12</xdr:row>
          <xdr:rowOff>160020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2340" y="2343150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7620</xdr:rowOff>
        </xdr:from>
        <xdr:to>
          <xdr:col>10</xdr:col>
          <xdr:colOff>617220</xdr:colOff>
          <xdr:row>6</xdr:row>
          <xdr:rowOff>60960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20100" y="1064895"/>
              <a:ext cx="38862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7620</xdr:rowOff>
        </xdr:from>
        <xdr:to>
          <xdr:col>9</xdr:col>
          <xdr:colOff>617220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4756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7620</xdr:rowOff>
        </xdr:from>
        <xdr:to>
          <xdr:col>9</xdr:col>
          <xdr:colOff>617220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4756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411480</xdr:colOff>
          <xdr:row>11</xdr:row>
          <xdr:rowOff>160020</xdr:rowOff>
        </xdr:from>
        <xdr:to>
          <xdr:col>2</xdr:col>
          <xdr:colOff>76200</xdr:colOff>
          <xdr:row>13</xdr:row>
          <xdr:rowOff>45720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2195"/>
              <a:ext cx="51054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21</xdr:row>
          <xdr:rowOff>160020</xdr:rowOff>
        </xdr:from>
        <xdr:to>
          <xdr:col>3</xdr:col>
          <xdr:colOff>502920</xdr:colOff>
          <xdr:row>25</xdr:row>
          <xdr:rowOff>30480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0220" y="4150995"/>
              <a:ext cx="1013460" cy="603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0720" y="2314575"/>
              <a:ext cx="7772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12</xdr:row>
          <xdr:rowOff>190500</xdr:rowOff>
        </xdr:from>
        <xdr:to>
          <xdr:col>2</xdr:col>
          <xdr:colOff>182880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5380" y="2524125"/>
              <a:ext cx="6248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10</xdr:row>
          <xdr:rowOff>182880</xdr:rowOff>
        </xdr:from>
        <xdr:to>
          <xdr:col>2</xdr:col>
          <xdr:colOff>182880</xdr:colOff>
          <xdr:row>12</xdr:row>
          <xdr:rowOff>30480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0140" y="2162175"/>
              <a:ext cx="64008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160020</xdr:rowOff>
        </xdr:from>
        <xdr:to>
          <xdr:col>6</xdr:col>
          <xdr:colOff>259080</xdr:colOff>
          <xdr:row>13</xdr:row>
          <xdr:rowOff>7620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34840" y="2322195"/>
              <a:ext cx="7086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411480</xdr:colOff>
          <xdr:row>6</xdr:row>
          <xdr:rowOff>152400</xdr:rowOff>
        </xdr:from>
        <xdr:to>
          <xdr:col>3</xdr:col>
          <xdr:colOff>121920</xdr:colOff>
          <xdr:row>8</xdr:row>
          <xdr:rowOff>45720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88820" y="1400175"/>
              <a:ext cx="403860" cy="2647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190500</xdr:rowOff>
        </xdr:from>
        <xdr:to>
          <xdr:col>3</xdr:col>
          <xdr:colOff>83820</xdr:colOff>
          <xdr:row>10</xdr:row>
          <xdr:rowOff>30480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0720" y="1800225"/>
              <a:ext cx="40386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1041400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34260" y="3360420"/>
          <a:ext cx="43383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1041400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83460" y="2034540"/>
          <a:ext cx="43891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1041400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07260" y="2034540"/>
          <a:ext cx="44653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1041400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34260" y="2255520"/>
          <a:ext cx="43383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1041400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34260" y="3360420"/>
          <a:ext cx="43383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85240" y="4465320"/>
          <a:ext cx="43694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209040" y="4465320"/>
          <a:ext cx="4445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336040" y="468630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285240" y="4465320"/>
          <a:ext cx="43694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209040" y="4465320"/>
          <a:ext cx="4445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336040" y="468630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27" sqref="B27"/>
    </sheetView>
  </sheetViews>
  <sheetFormatPr defaultColWidth="11" defaultRowHeight="14.25" outlineLevelCol="1"/>
  <cols>
    <col min="1" max="1" width="5.5" customWidth="1"/>
    <col min="2" max="2" width="103.9" style="376" customWidth="1"/>
    <col min="3" max="3" width="10.1" customWidth="1"/>
  </cols>
  <sheetData>
    <row r="1" ht="33" customHeight="1" spans="2:2">
      <c r="B1" s="377" t="s">
        <v>0</v>
      </c>
    </row>
    <row r="2" ht="21" customHeight="1" spans="1:2">
      <c r="A2" s="378"/>
      <c r="B2" s="379" t="s">
        <v>1</v>
      </c>
    </row>
    <row r="3" spans="1:2">
      <c r="A3" s="364">
        <v>1</v>
      </c>
      <c r="B3" s="380" t="s">
        <v>2</v>
      </c>
    </row>
    <row r="4" spans="1:2">
      <c r="A4" s="364">
        <v>2</v>
      </c>
      <c r="B4" s="380" t="s">
        <v>3</v>
      </c>
    </row>
    <row r="5" spans="1:2">
      <c r="A5" s="364">
        <v>3</v>
      </c>
      <c r="B5" s="380" t="s">
        <v>4</v>
      </c>
    </row>
    <row r="6" spans="1:2">
      <c r="A6" s="364">
        <v>4</v>
      </c>
      <c r="B6" s="380" t="s">
        <v>5</v>
      </c>
    </row>
    <row r="7" spans="1:2">
      <c r="A7" s="364">
        <v>5</v>
      </c>
      <c r="B7" s="380" t="s">
        <v>6</v>
      </c>
    </row>
    <row r="8" ht="13.5" customHeight="1" spans="1:2">
      <c r="A8" s="364">
        <v>6</v>
      </c>
      <c r="B8" s="380" t="s">
        <v>7</v>
      </c>
    </row>
    <row r="9" s="375" customFormat="1" ht="15" customHeight="1" spans="1:2">
      <c r="A9" s="381">
        <v>7</v>
      </c>
      <c r="B9" s="382" t="s">
        <v>8</v>
      </c>
    </row>
    <row r="10" spans="1:2">
      <c r="A10" s="364"/>
      <c r="B10" s="380"/>
    </row>
    <row r="11" ht="18.9" customHeight="1" spans="1:2">
      <c r="A11" s="378"/>
      <c r="B11" s="383" t="s">
        <v>9</v>
      </c>
    </row>
    <row r="12" ht="15.9" customHeight="1" spans="1:2">
      <c r="A12" s="364">
        <v>1</v>
      </c>
      <c r="B12" s="384" t="s">
        <v>10</v>
      </c>
    </row>
    <row r="13" spans="1:2">
      <c r="A13" s="364">
        <v>2</v>
      </c>
      <c r="B13" s="380" t="s">
        <v>11</v>
      </c>
    </row>
    <row r="14" spans="1:2">
      <c r="A14" s="364">
        <v>3</v>
      </c>
      <c r="B14" s="380" t="s">
        <v>12</v>
      </c>
    </row>
    <row r="15" ht="19.5" customHeight="1" spans="1:2">
      <c r="A15" s="364">
        <v>4</v>
      </c>
      <c r="B15" s="382" t="s">
        <v>13</v>
      </c>
    </row>
    <row r="16" spans="1:2">
      <c r="A16" s="364">
        <v>5</v>
      </c>
      <c r="B16" s="380" t="s">
        <v>14</v>
      </c>
    </row>
    <row r="17" spans="1:2">
      <c r="A17" s="364">
        <v>6</v>
      </c>
      <c r="B17" s="380" t="s">
        <v>15</v>
      </c>
    </row>
    <row r="18" spans="1:2">
      <c r="A18" s="364">
        <v>7</v>
      </c>
      <c r="B18" s="380" t="s">
        <v>16</v>
      </c>
    </row>
    <row r="19" spans="1:2">
      <c r="A19" s="364"/>
      <c r="B19" s="380"/>
    </row>
    <row r="20" ht="20.25" spans="1:2">
      <c r="A20" s="378"/>
      <c r="B20" s="379" t="s">
        <v>17</v>
      </c>
    </row>
    <row r="21" spans="1:2">
      <c r="A21" s="364">
        <v>1</v>
      </c>
      <c r="B21" s="384" t="s">
        <v>18</v>
      </c>
    </row>
    <row r="22" spans="1:2">
      <c r="A22" s="364">
        <v>2</v>
      </c>
      <c r="B22" s="380" t="s">
        <v>19</v>
      </c>
    </row>
    <row r="23" spans="1:2">
      <c r="A23" s="364">
        <v>3</v>
      </c>
      <c r="B23" s="380" t="s">
        <v>20</v>
      </c>
    </row>
    <row r="24" spans="1:2">
      <c r="A24" s="364">
        <v>4</v>
      </c>
      <c r="B24" s="380" t="s">
        <v>21</v>
      </c>
    </row>
    <row r="25" ht="28.5" spans="1:2">
      <c r="A25" s="364">
        <v>5</v>
      </c>
      <c r="B25" s="380" t="s">
        <v>22</v>
      </c>
    </row>
    <row r="26" ht="28.5" spans="1:2">
      <c r="A26" s="364">
        <v>6</v>
      </c>
      <c r="B26" s="380" t="s">
        <v>23</v>
      </c>
    </row>
    <row r="27" ht="28.5" spans="1:2">
      <c r="A27" s="364">
        <v>7</v>
      </c>
      <c r="B27" s="380" t="s">
        <v>24</v>
      </c>
    </row>
    <row r="28" spans="1:2">
      <c r="A28" s="364"/>
      <c r="B28" s="380"/>
    </row>
    <row r="29" ht="20.25" spans="1:2">
      <c r="A29" s="378"/>
      <c r="B29" s="379" t="s">
        <v>25</v>
      </c>
    </row>
    <row r="30" spans="1:2">
      <c r="A30" s="364">
        <v>1</v>
      </c>
      <c r="B30" s="384" t="s">
        <v>26</v>
      </c>
    </row>
    <row r="31" spans="1:2">
      <c r="A31" s="364">
        <v>2</v>
      </c>
      <c r="B31" s="380" t="s">
        <v>27</v>
      </c>
    </row>
    <row r="32" spans="1:2">
      <c r="A32" s="364">
        <v>3</v>
      </c>
      <c r="B32" s="380" t="s">
        <v>28</v>
      </c>
    </row>
    <row r="33" ht="28.5" spans="1:2">
      <c r="A33" s="364">
        <v>4</v>
      </c>
      <c r="B33" s="380" t="s">
        <v>29</v>
      </c>
    </row>
    <row r="34" ht="28.5" spans="1:2">
      <c r="A34" s="364">
        <v>5</v>
      </c>
      <c r="B34" s="380" t="s">
        <v>30</v>
      </c>
    </row>
    <row r="35" spans="1:2">
      <c r="A35" s="364">
        <v>6</v>
      </c>
      <c r="B35" s="380" t="s">
        <v>31</v>
      </c>
    </row>
    <row r="36" spans="1:2">
      <c r="A36" s="364">
        <v>7</v>
      </c>
      <c r="B36" s="380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I26" sqref="I26"/>
    </sheetView>
  </sheetViews>
  <sheetFormatPr defaultColWidth="11" defaultRowHeight="14.25"/>
  <cols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354" t="s">
        <v>33</v>
      </c>
      <c r="C2" s="355"/>
      <c r="D2" s="355"/>
      <c r="E2" s="355"/>
      <c r="F2" s="355"/>
      <c r="G2" s="355"/>
      <c r="H2" s="355"/>
      <c r="I2" s="370"/>
    </row>
    <row r="3" ht="27.9" customHeight="1" spans="2:9">
      <c r="B3" s="356"/>
      <c r="C3" s="357"/>
      <c r="D3" s="358" t="s">
        <v>34</v>
      </c>
      <c r="E3" s="359"/>
      <c r="F3" s="360" t="s">
        <v>35</v>
      </c>
      <c r="G3" s="361"/>
      <c r="H3" s="358" t="s">
        <v>36</v>
      </c>
      <c r="I3" s="371"/>
    </row>
    <row r="4" ht="27.9" customHeight="1" spans="2:9">
      <c r="B4" s="356" t="s">
        <v>37</v>
      </c>
      <c r="C4" s="357" t="s">
        <v>38</v>
      </c>
      <c r="D4" s="357" t="s">
        <v>39</v>
      </c>
      <c r="E4" s="357" t="s">
        <v>40</v>
      </c>
      <c r="F4" s="362" t="s">
        <v>39</v>
      </c>
      <c r="G4" s="362" t="s">
        <v>40</v>
      </c>
      <c r="H4" s="357" t="s">
        <v>39</v>
      </c>
      <c r="I4" s="372" t="s">
        <v>40</v>
      </c>
    </row>
    <row r="5" ht="27.9" customHeight="1" spans="2:9">
      <c r="B5" s="363" t="s">
        <v>41</v>
      </c>
      <c r="C5" s="364">
        <v>13</v>
      </c>
      <c r="D5" s="364">
        <v>0</v>
      </c>
      <c r="E5" s="364">
        <v>1</v>
      </c>
      <c r="F5" s="365">
        <v>0</v>
      </c>
      <c r="G5" s="365">
        <v>1</v>
      </c>
      <c r="H5" s="364">
        <v>1</v>
      </c>
      <c r="I5" s="373">
        <v>2</v>
      </c>
    </row>
    <row r="6" ht="27.9" customHeight="1" spans="2:9">
      <c r="B6" s="363" t="s">
        <v>42</v>
      </c>
      <c r="C6" s="364">
        <v>20</v>
      </c>
      <c r="D6" s="364">
        <v>0</v>
      </c>
      <c r="E6" s="364">
        <v>1</v>
      </c>
      <c r="F6" s="365">
        <v>1</v>
      </c>
      <c r="G6" s="365">
        <v>2</v>
      </c>
      <c r="H6" s="364">
        <v>2</v>
      </c>
      <c r="I6" s="373">
        <v>3</v>
      </c>
    </row>
    <row r="7" ht="27.9" customHeight="1" spans="2:9">
      <c r="B7" s="363" t="s">
        <v>43</v>
      </c>
      <c r="C7" s="364">
        <v>32</v>
      </c>
      <c r="D7" s="364">
        <v>0</v>
      </c>
      <c r="E7" s="364">
        <v>1</v>
      </c>
      <c r="F7" s="365">
        <v>2</v>
      </c>
      <c r="G7" s="365">
        <v>3</v>
      </c>
      <c r="H7" s="364">
        <v>3</v>
      </c>
      <c r="I7" s="373">
        <v>4</v>
      </c>
    </row>
    <row r="8" ht="27.9" customHeight="1" spans="2:9">
      <c r="B8" s="363" t="s">
        <v>44</v>
      </c>
      <c r="C8" s="364">
        <v>50</v>
      </c>
      <c r="D8" s="364">
        <v>1</v>
      </c>
      <c r="E8" s="364">
        <v>2</v>
      </c>
      <c r="F8" s="365">
        <v>3</v>
      </c>
      <c r="G8" s="365">
        <v>4</v>
      </c>
      <c r="H8" s="364">
        <v>5</v>
      </c>
      <c r="I8" s="373">
        <v>6</v>
      </c>
    </row>
    <row r="9" ht="27.9" customHeight="1" spans="2:9">
      <c r="B9" s="363" t="s">
        <v>45</v>
      </c>
      <c r="C9" s="364">
        <v>80</v>
      </c>
      <c r="D9" s="364">
        <v>2</v>
      </c>
      <c r="E9" s="364">
        <v>3</v>
      </c>
      <c r="F9" s="365">
        <v>5</v>
      </c>
      <c r="G9" s="365">
        <v>6</v>
      </c>
      <c r="H9" s="364">
        <v>7</v>
      </c>
      <c r="I9" s="373">
        <v>8</v>
      </c>
    </row>
    <row r="10" ht="27.9" customHeight="1" spans="2:9">
      <c r="B10" s="363" t="s">
        <v>46</v>
      </c>
      <c r="C10" s="364">
        <v>125</v>
      </c>
      <c r="D10" s="364">
        <v>3</v>
      </c>
      <c r="E10" s="364">
        <v>4</v>
      </c>
      <c r="F10" s="365">
        <v>7</v>
      </c>
      <c r="G10" s="365">
        <v>8</v>
      </c>
      <c r="H10" s="364">
        <v>10</v>
      </c>
      <c r="I10" s="373">
        <v>11</v>
      </c>
    </row>
    <row r="11" ht="27.9" customHeight="1" spans="2:9">
      <c r="B11" s="363" t="s">
        <v>47</v>
      </c>
      <c r="C11" s="364">
        <v>200</v>
      </c>
      <c r="D11" s="364">
        <v>5</v>
      </c>
      <c r="E11" s="364">
        <v>6</v>
      </c>
      <c r="F11" s="365">
        <v>10</v>
      </c>
      <c r="G11" s="365">
        <v>11</v>
      </c>
      <c r="H11" s="364">
        <v>14</v>
      </c>
      <c r="I11" s="373">
        <v>15</v>
      </c>
    </row>
    <row r="12" ht="27.9" customHeight="1" spans="2:9">
      <c r="B12" s="366" t="s">
        <v>48</v>
      </c>
      <c r="C12" s="367">
        <v>315</v>
      </c>
      <c r="D12" s="367">
        <v>7</v>
      </c>
      <c r="E12" s="367">
        <v>8</v>
      </c>
      <c r="F12" s="368">
        <v>14</v>
      </c>
      <c r="G12" s="368">
        <v>15</v>
      </c>
      <c r="H12" s="367">
        <v>21</v>
      </c>
      <c r="I12" s="374">
        <v>22</v>
      </c>
    </row>
    <row r="14" spans="2:4">
      <c r="B14" s="369" t="s">
        <v>49</v>
      </c>
      <c r="C14" s="369"/>
      <c r="D14" s="36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4" workbookViewId="0">
      <selection activeCell="A30" sqref="A30:K31"/>
    </sheetView>
  </sheetViews>
  <sheetFormatPr defaultColWidth="10.4" defaultRowHeight="16.5" customHeight="1"/>
  <cols>
    <col min="1" max="1" width="15.5" style="112" customWidth="1"/>
    <col min="2" max="3" width="14.4" style="112" customWidth="1"/>
    <col min="4" max="5" width="10.4" style="112"/>
    <col min="6" max="7" width="18.2" style="112" customWidth="1"/>
    <col min="8" max="9" width="10.4" style="112"/>
    <col min="10" max="10" width="8.9" style="112" customWidth="1"/>
    <col min="11" max="11" width="12" style="112" customWidth="1"/>
    <col min="12" max="16384" width="10.4" style="112"/>
  </cols>
  <sheetData>
    <row r="1" ht="21" spans="1:11">
      <c r="A1" s="293" t="s">
        <v>50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ht="15" spans="1:11">
      <c r="A2" s="199" t="s">
        <v>51</v>
      </c>
      <c r="B2" s="200" t="s">
        <v>52</v>
      </c>
      <c r="C2" s="200"/>
      <c r="D2" s="294" t="s">
        <v>53</v>
      </c>
      <c r="E2" s="294"/>
      <c r="F2" s="200" t="s">
        <v>54</v>
      </c>
      <c r="G2" s="200"/>
      <c r="H2" s="202" t="s">
        <v>55</v>
      </c>
      <c r="I2" s="200" t="s">
        <v>56</v>
      </c>
      <c r="J2" s="200"/>
      <c r="K2" s="337"/>
    </row>
    <row r="3" ht="14.25" spans="1:11">
      <c r="A3" s="203" t="s">
        <v>57</v>
      </c>
      <c r="B3" s="204"/>
      <c r="C3" s="205"/>
      <c r="D3" s="206" t="s">
        <v>58</v>
      </c>
      <c r="E3" s="207"/>
      <c r="F3" s="207"/>
      <c r="G3" s="208"/>
      <c r="H3" s="206" t="s">
        <v>59</v>
      </c>
      <c r="I3" s="207"/>
      <c r="J3" s="207"/>
      <c r="K3" s="208"/>
    </row>
    <row r="4" ht="14.25" spans="1:11">
      <c r="A4" s="209" t="s">
        <v>60</v>
      </c>
      <c r="B4" s="126" t="s">
        <v>61</v>
      </c>
      <c r="C4" s="210"/>
      <c r="D4" s="209" t="s">
        <v>62</v>
      </c>
      <c r="E4" s="211"/>
      <c r="F4" s="212">
        <v>45473</v>
      </c>
      <c r="G4" s="213"/>
      <c r="H4" s="209" t="s">
        <v>63</v>
      </c>
      <c r="I4" s="211"/>
      <c r="J4" s="234" t="s">
        <v>64</v>
      </c>
      <c r="K4" s="271" t="s">
        <v>65</v>
      </c>
    </row>
    <row r="5" ht="14.25" spans="1:11">
      <c r="A5" s="214" t="s">
        <v>66</v>
      </c>
      <c r="B5" s="126" t="s">
        <v>67</v>
      </c>
      <c r="C5" s="210"/>
      <c r="D5" s="209" t="s">
        <v>68</v>
      </c>
      <c r="E5" s="211"/>
      <c r="F5" s="212">
        <v>45425</v>
      </c>
      <c r="G5" s="213"/>
      <c r="H5" s="209" t="s">
        <v>69</v>
      </c>
      <c r="I5" s="211"/>
      <c r="J5" s="234" t="s">
        <v>64</v>
      </c>
      <c r="K5" s="271" t="s">
        <v>65</v>
      </c>
    </row>
    <row r="6" ht="14.25" spans="1:11">
      <c r="A6" s="209" t="s">
        <v>70</v>
      </c>
      <c r="B6" s="126">
        <v>2</v>
      </c>
      <c r="C6" s="210">
        <v>6</v>
      </c>
      <c r="D6" s="214" t="s">
        <v>71</v>
      </c>
      <c r="E6" s="236"/>
      <c r="F6" s="212">
        <v>45440</v>
      </c>
      <c r="G6" s="213"/>
      <c r="H6" s="209" t="s">
        <v>72</v>
      </c>
      <c r="I6" s="211"/>
      <c r="J6" s="234" t="s">
        <v>64</v>
      </c>
      <c r="K6" s="271" t="s">
        <v>65</v>
      </c>
    </row>
    <row r="7" ht="14.25" spans="1:11">
      <c r="A7" s="209" t="s">
        <v>73</v>
      </c>
      <c r="B7" s="217">
        <v>2750</v>
      </c>
      <c r="C7" s="218"/>
      <c r="D7" s="214" t="s">
        <v>74</v>
      </c>
      <c r="E7" s="235"/>
      <c r="F7" s="212">
        <v>45447</v>
      </c>
      <c r="G7" s="213"/>
      <c r="H7" s="209" t="s">
        <v>75</v>
      </c>
      <c r="I7" s="211"/>
      <c r="J7" s="234" t="s">
        <v>64</v>
      </c>
      <c r="K7" s="271" t="s">
        <v>65</v>
      </c>
    </row>
    <row r="8" ht="33" customHeight="1" spans="1:11">
      <c r="A8" s="220" t="s">
        <v>76</v>
      </c>
      <c r="B8" s="221" t="s">
        <v>77</v>
      </c>
      <c r="C8" s="222"/>
      <c r="D8" s="223" t="s">
        <v>78</v>
      </c>
      <c r="E8" s="224"/>
      <c r="F8" s="212">
        <v>45453</v>
      </c>
      <c r="G8" s="213"/>
      <c r="H8" s="223" t="s">
        <v>79</v>
      </c>
      <c r="I8" s="224"/>
      <c r="J8" s="243" t="s">
        <v>64</v>
      </c>
      <c r="K8" s="277" t="s">
        <v>65</v>
      </c>
    </row>
    <row r="9" ht="15" spans="1:11">
      <c r="A9" s="295" t="s">
        <v>80</v>
      </c>
      <c r="B9" s="296"/>
      <c r="C9" s="296"/>
      <c r="D9" s="296"/>
      <c r="E9" s="296"/>
      <c r="F9" s="296"/>
      <c r="G9" s="296"/>
      <c r="H9" s="296"/>
      <c r="I9" s="296"/>
      <c r="J9" s="296"/>
      <c r="K9" s="338"/>
    </row>
    <row r="10" ht="15" spans="1:11">
      <c r="A10" s="263" t="s">
        <v>81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85"/>
    </row>
    <row r="11" ht="14.25" spans="1:11">
      <c r="A11" s="297" t="s">
        <v>82</v>
      </c>
      <c r="B11" s="298" t="s">
        <v>83</v>
      </c>
      <c r="C11" s="299" t="s">
        <v>84</v>
      </c>
      <c r="D11" s="300"/>
      <c r="E11" s="301" t="s">
        <v>85</v>
      </c>
      <c r="F11" s="298" t="s">
        <v>83</v>
      </c>
      <c r="G11" s="299" t="s">
        <v>84</v>
      </c>
      <c r="H11" s="299" t="s">
        <v>86</v>
      </c>
      <c r="I11" s="301" t="s">
        <v>87</v>
      </c>
      <c r="J11" s="298" t="s">
        <v>83</v>
      </c>
      <c r="K11" s="339" t="s">
        <v>84</v>
      </c>
    </row>
    <row r="12" ht="14.25" spans="1:11">
      <c r="A12" s="214" t="s">
        <v>88</v>
      </c>
      <c r="B12" s="233" t="s">
        <v>83</v>
      </c>
      <c r="C12" s="234" t="s">
        <v>84</v>
      </c>
      <c r="D12" s="235"/>
      <c r="E12" s="236" t="s">
        <v>89</v>
      </c>
      <c r="F12" s="233" t="s">
        <v>83</v>
      </c>
      <c r="G12" s="234" t="s">
        <v>84</v>
      </c>
      <c r="H12" s="234" t="s">
        <v>86</v>
      </c>
      <c r="I12" s="236" t="s">
        <v>90</v>
      </c>
      <c r="J12" s="233" t="s">
        <v>83</v>
      </c>
      <c r="K12" s="271" t="s">
        <v>84</v>
      </c>
    </row>
    <row r="13" ht="14.25" spans="1:11">
      <c r="A13" s="214" t="s">
        <v>91</v>
      </c>
      <c r="B13" s="233" t="s">
        <v>83</v>
      </c>
      <c r="C13" s="234" t="s">
        <v>84</v>
      </c>
      <c r="D13" s="235"/>
      <c r="E13" s="236" t="s">
        <v>92</v>
      </c>
      <c r="F13" s="234" t="s">
        <v>93</v>
      </c>
      <c r="G13" s="234" t="s">
        <v>94</v>
      </c>
      <c r="H13" s="234" t="s">
        <v>86</v>
      </c>
      <c r="I13" s="236" t="s">
        <v>95</v>
      </c>
      <c r="J13" s="233" t="s">
        <v>83</v>
      </c>
      <c r="K13" s="271" t="s">
        <v>84</v>
      </c>
    </row>
    <row r="14" ht="15" spans="1:11">
      <c r="A14" s="223" t="s">
        <v>96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73"/>
    </row>
    <row r="15" ht="15" spans="1:11">
      <c r="A15" s="263" t="s">
        <v>97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85"/>
    </row>
    <row r="16" ht="14.25" spans="1:11">
      <c r="A16" s="302" t="s">
        <v>98</v>
      </c>
      <c r="B16" s="299" t="s">
        <v>93</v>
      </c>
      <c r="C16" s="299" t="s">
        <v>94</v>
      </c>
      <c r="D16" s="303"/>
      <c r="E16" s="304" t="s">
        <v>99</v>
      </c>
      <c r="F16" s="299" t="s">
        <v>93</v>
      </c>
      <c r="G16" s="299" t="s">
        <v>94</v>
      </c>
      <c r="H16" s="305"/>
      <c r="I16" s="304" t="s">
        <v>100</v>
      </c>
      <c r="J16" s="299" t="s">
        <v>93</v>
      </c>
      <c r="K16" s="339" t="s">
        <v>94</v>
      </c>
    </row>
    <row r="17" customHeight="1" spans="1:22">
      <c r="A17" s="216" t="s">
        <v>101</v>
      </c>
      <c r="B17" s="234" t="s">
        <v>93</v>
      </c>
      <c r="C17" s="234" t="s">
        <v>94</v>
      </c>
      <c r="D17" s="126"/>
      <c r="E17" s="251" t="s">
        <v>102</v>
      </c>
      <c r="F17" s="234" t="s">
        <v>93</v>
      </c>
      <c r="G17" s="234" t="s">
        <v>94</v>
      </c>
      <c r="H17" s="306"/>
      <c r="I17" s="251" t="s">
        <v>103</v>
      </c>
      <c r="J17" s="234" t="s">
        <v>93</v>
      </c>
      <c r="K17" s="271" t="s">
        <v>94</v>
      </c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</row>
    <row r="18" ht="18" customHeight="1" spans="1:11">
      <c r="A18" s="307" t="s">
        <v>104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41"/>
    </row>
    <row r="19" ht="18" customHeight="1" spans="1:11">
      <c r="A19" s="263" t="s">
        <v>105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85"/>
    </row>
    <row r="20" customHeight="1" spans="1:11">
      <c r="A20" s="309" t="s">
        <v>106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42"/>
    </row>
    <row r="21" ht="21.75" customHeight="1" spans="1:11">
      <c r="A21" s="311" t="s">
        <v>107</v>
      </c>
      <c r="B21" s="312">
        <v>120</v>
      </c>
      <c r="C21" s="312">
        <v>130</v>
      </c>
      <c r="D21" s="312">
        <v>140</v>
      </c>
      <c r="E21" s="312">
        <v>150</v>
      </c>
      <c r="F21" s="312">
        <v>160</v>
      </c>
      <c r="G21" s="312">
        <v>165</v>
      </c>
      <c r="H21" s="312"/>
      <c r="I21" s="251"/>
      <c r="J21" s="251"/>
      <c r="K21" s="183" t="s">
        <v>108</v>
      </c>
    </row>
    <row r="22" customHeight="1" spans="1:11">
      <c r="A22" s="313" t="s">
        <v>109</v>
      </c>
      <c r="B22" s="314">
        <v>1</v>
      </c>
      <c r="C22" s="314">
        <v>1</v>
      </c>
      <c r="D22" s="314">
        <v>1</v>
      </c>
      <c r="E22" s="314">
        <v>1</v>
      </c>
      <c r="F22" s="314">
        <v>1</v>
      </c>
      <c r="G22" s="314">
        <v>1</v>
      </c>
      <c r="H22" s="315"/>
      <c r="I22" s="343"/>
      <c r="J22" s="215"/>
      <c r="K22" s="344"/>
    </row>
    <row r="23" customHeight="1" spans="1:11">
      <c r="A23" s="313" t="s">
        <v>110</v>
      </c>
      <c r="B23" s="314">
        <v>0.5</v>
      </c>
      <c r="C23" s="314">
        <v>0.5</v>
      </c>
      <c r="D23" s="314">
        <v>0.5</v>
      </c>
      <c r="E23" s="314">
        <v>0.5</v>
      </c>
      <c r="F23" s="314">
        <v>0.5</v>
      </c>
      <c r="G23" s="314">
        <v>0.5</v>
      </c>
      <c r="H23" s="316"/>
      <c r="I23" s="343"/>
      <c r="J23" s="215"/>
      <c r="K23" s="345"/>
    </row>
    <row r="24" customHeight="1" spans="1:11">
      <c r="A24" s="313"/>
      <c r="B24" s="316"/>
      <c r="C24" s="316"/>
      <c r="D24" s="316"/>
      <c r="E24" s="316"/>
      <c r="F24" s="316"/>
      <c r="G24" s="316"/>
      <c r="H24" s="316"/>
      <c r="I24" s="343"/>
      <c r="J24" s="215"/>
      <c r="K24" s="345"/>
    </row>
    <row r="25" customHeight="1" spans="1:11">
      <c r="A25" s="313"/>
      <c r="B25" s="316"/>
      <c r="C25" s="316"/>
      <c r="D25" s="316"/>
      <c r="E25" s="316"/>
      <c r="F25" s="316"/>
      <c r="G25" s="316"/>
      <c r="H25" s="315"/>
      <c r="I25" s="343"/>
      <c r="J25" s="215"/>
      <c r="K25" s="177"/>
    </row>
    <row r="26" customHeight="1" spans="1:11">
      <c r="A26" s="256"/>
      <c r="B26" s="316"/>
      <c r="C26" s="316"/>
      <c r="D26" s="316"/>
      <c r="E26" s="316"/>
      <c r="F26" s="316"/>
      <c r="G26" s="316"/>
      <c r="H26" s="315"/>
      <c r="I26" s="343"/>
      <c r="J26" s="215"/>
      <c r="K26" s="177"/>
    </row>
    <row r="27" customHeight="1" spans="1:11">
      <c r="A27" s="256"/>
      <c r="B27" s="215"/>
      <c r="C27" s="215"/>
      <c r="D27" s="215"/>
      <c r="E27" s="215"/>
      <c r="F27" s="215"/>
      <c r="G27" s="215"/>
      <c r="H27" s="215"/>
      <c r="I27" s="343"/>
      <c r="J27" s="215"/>
      <c r="K27" s="177"/>
    </row>
    <row r="28" customHeight="1" spans="1:11">
      <c r="A28" s="219"/>
      <c r="B28" s="215"/>
      <c r="C28" s="215"/>
      <c r="D28" s="215"/>
      <c r="E28" s="215"/>
      <c r="F28" s="215"/>
      <c r="G28" s="215"/>
      <c r="H28" s="215"/>
      <c r="I28" s="215"/>
      <c r="J28" s="215"/>
      <c r="K28" s="177"/>
    </row>
    <row r="29" ht="18" customHeight="1" spans="1:11">
      <c r="A29" s="317" t="s">
        <v>111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46"/>
    </row>
    <row r="30" ht="18.75" customHeight="1" spans="1:11">
      <c r="A30" s="319" t="s">
        <v>112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47"/>
    </row>
    <row r="31" ht="18.75" customHeight="1" spans="1:11">
      <c r="A31" s="321" t="s">
        <v>113</v>
      </c>
      <c r="B31" s="322"/>
      <c r="C31" s="322"/>
      <c r="D31" s="322"/>
      <c r="E31" s="322"/>
      <c r="F31" s="322"/>
      <c r="G31" s="322"/>
      <c r="H31" s="322"/>
      <c r="I31" s="322"/>
      <c r="J31" s="322"/>
      <c r="K31" s="348"/>
    </row>
    <row r="32" ht="18" customHeight="1" spans="1:11">
      <c r="A32" s="317" t="s">
        <v>114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46"/>
    </row>
    <row r="33" ht="14.25" spans="1:11">
      <c r="A33" s="323" t="s">
        <v>115</v>
      </c>
      <c r="B33" s="324"/>
      <c r="C33" s="324"/>
      <c r="D33" s="324"/>
      <c r="E33" s="324"/>
      <c r="F33" s="324"/>
      <c r="G33" s="324"/>
      <c r="H33" s="324"/>
      <c r="I33" s="324"/>
      <c r="J33" s="324"/>
      <c r="K33" s="349"/>
    </row>
    <row r="34" ht="15" spans="1:11">
      <c r="A34" s="128" t="s">
        <v>116</v>
      </c>
      <c r="B34" s="124"/>
      <c r="C34" s="234" t="s">
        <v>64</v>
      </c>
      <c r="D34" s="234" t="s">
        <v>65</v>
      </c>
      <c r="E34" s="325" t="s">
        <v>117</v>
      </c>
      <c r="F34" s="326"/>
      <c r="G34" s="326"/>
      <c r="H34" s="326"/>
      <c r="I34" s="326"/>
      <c r="J34" s="326"/>
      <c r="K34" s="350"/>
    </row>
    <row r="35" ht="15" spans="1:11">
      <c r="A35" s="327" t="s">
        <v>118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</row>
    <row r="36" ht="14.25" spans="1:11">
      <c r="A36" s="254" t="s">
        <v>119</v>
      </c>
      <c r="B36" s="255"/>
      <c r="C36" s="255"/>
      <c r="D36" s="255"/>
      <c r="E36" s="255"/>
      <c r="F36" s="255"/>
      <c r="G36" s="255"/>
      <c r="H36" s="255"/>
      <c r="I36" s="255"/>
      <c r="J36" s="255"/>
      <c r="K36" s="282"/>
    </row>
    <row r="37" ht="14.25" spans="1:11">
      <c r="A37" s="256" t="s">
        <v>120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83"/>
    </row>
    <row r="38" ht="14.25" spans="1:11">
      <c r="A38" s="256" t="s">
        <v>121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83"/>
    </row>
    <row r="39" ht="14.25" spans="1:11">
      <c r="A39" s="256" t="s">
        <v>122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83"/>
    </row>
    <row r="40" ht="14.25" spans="1:11">
      <c r="A40" s="256" t="s">
        <v>123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83"/>
    </row>
    <row r="41" ht="14.25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3"/>
    </row>
    <row r="42" ht="14.25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3"/>
    </row>
    <row r="43" ht="15" spans="1:11">
      <c r="A43" s="252" t="s">
        <v>124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81"/>
    </row>
    <row r="44" ht="15" spans="1:11">
      <c r="A44" s="263" t="s">
        <v>125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85"/>
    </row>
    <row r="45" ht="14.25" spans="1:11">
      <c r="A45" s="302" t="s">
        <v>126</v>
      </c>
      <c r="B45" s="299" t="s">
        <v>93</v>
      </c>
      <c r="C45" s="299" t="s">
        <v>94</v>
      </c>
      <c r="D45" s="299" t="s">
        <v>86</v>
      </c>
      <c r="E45" s="304" t="s">
        <v>127</v>
      </c>
      <c r="F45" s="299" t="s">
        <v>93</v>
      </c>
      <c r="G45" s="299" t="s">
        <v>94</v>
      </c>
      <c r="H45" s="299" t="s">
        <v>86</v>
      </c>
      <c r="I45" s="304" t="s">
        <v>128</v>
      </c>
      <c r="J45" s="299" t="s">
        <v>93</v>
      </c>
      <c r="K45" s="339" t="s">
        <v>94</v>
      </c>
    </row>
    <row r="46" ht="14.25" spans="1:11">
      <c r="A46" s="216" t="s">
        <v>85</v>
      </c>
      <c r="B46" s="234" t="s">
        <v>93</v>
      </c>
      <c r="C46" s="234" t="s">
        <v>94</v>
      </c>
      <c r="D46" s="234" t="s">
        <v>86</v>
      </c>
      <c r="E46" s="251" t="s">
        <v>92</v>
      </c>
      <c r="F46" s="234" t="s">
        <v>93</v>
      </c>
      <c r="G46" s="234" t="s">
        <v>94</v>
      </c>
      <c r="H46" s="234" t="s">
        <v>86</v>
      </c>
      <c r="I46" s="251" t="s">
        <v>103</v>
      </c>
      <c r="J46" s="234" t="s">
        <v>93</v>
      </c>
      <c r="K46" s="271" t="s">
        <v>94</v>
      </c>
    </row>
    <row r="47" ht="15" spans="1:11">
      <c r="A47" s="223" t="s">
        <v>96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73"/>
    </row>
    <row r="48" ht="15" spans="1:11">
      <c r="A48" s="327" t="s">
        <v>129</v>
      </c>
      <c r="B48" s="327"/>
      <c r="C48" s="327"/>
      <c r="D48" s="327"/>
      <c r="E48" s="327"/>
      <c r="F48" s="327"/>
      <c r="G48" s="327"/>
      <c r="H48" s="327"/>
      <c r="I48" s="327"/>
      <c r="J48" s="327"/>
      <c r="K48" s="327"/>
    </row>
    <row r="49" ht="15" spans="1:11">
      <c r="A49" s="254"/>
      <c r="B49" s="255"/>
      <c r="C49" s="255"/>
      <c r="D49" s="255"/>
      <c r="E49" s="255"/>
      <c r="F49" s="255"/>
      <c r="G49" s="255"/>
      <c r="H49" s="255"/>
      <c r="I49" s="255"/>
      <c r="J49" s="255"/>
      <c r="K49" s="282"/>
    </row>
    <row r="50" ht="15" spans="1:11">
      <c r="A50" s="328" t="s">
        <v>130</v>
      </c>
      <c r="B50" s="329" t="s">
        <v>131</v>
      </c>
      <c r="C50" s="329"/>
      <c r="D50" s="330" t="s">
        <v>132</v>
      </c>
      <c r="E50" s="331" t="s">
        <v>133</v>
      </c>
      <c r="F50" s="332" t="s">
        <v>134</v>
      </c>
      <c r="G50" s="333">
        <v>45426</v>
      </c>
      <c r="H50" s="334" t="s">
        <v>135</v>
      </c>
      <c r="I50" s="351"/>
      <c r="J50" s="331" t="s">
        <v>136</v>
      </c>
      <c r="K50" s="352"/>
    </row>
    <row r="51" ht="15" spans="1:11">
      <c r="A51" s="327" t="s">
        <v>137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</row>
    <row r="52" ht="15" spans="1:11">
      <c r="A52" s="335"/>
      <c r="B52" s="336"/>
      <c r="C52" s="336"/>
      <c r="D52" s="336"/>
      <c r="E52" s="336"/>
      <c r="F52" s="336"/>
      <c r="G52" s="336"/>
      <c r="H52" s="336"/>
      <c r="I52" s="336"/>
      <c r="J52" s="336"/>
      <c r="K52" s="353"/>
    </row>
    <row r="53" ht="15" spans="1:11">
      <c r="A53" s="328" t="s">
        <v>130</v>
      </c>
      <c r="B53" s="329" t="s">
        <v>131</v>
      </c>
      <c r="C53" s="329"/>
      <c r="D53" s="330" t="s">
        <v>132</v>
      </c>
      <c r="E53" s="331" t="s">
        <v>133</v>
      </c>
      <c r="F53" s="332" t="s">
        <v>138</v>
      </c>
      <c r="G53" s="333">
        <v>45426</v>
      </c>
      <c r="H53" s="334" t="s">
        <v>135</v>
      </c>
      <c r="I53" s="351"/>
      <c r="J53" s="331" t="s">
        <v>136</v>
      </c>
      <c r="K53" s="35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182880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198120</xdr:colOff>
                    <xdr:row>10</xdr:row>
                    <xdr:rowOff>121920</xdr:rowOff>
                  </from>
                  <to>
                    <xdr:col>6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182880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198120</xdr:colOff>
                    <xdr:row>10</xdr:row>
                    <xdr:rowOff>121920</xdr:rowOff>
                  </from>
                  <to>
                    <xdr:col>10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182880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388620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198120</xdr:colOff>
                    <xdr:row>9</xdr:row>
                    <xdr:rowOff>182880</xdr:rowOff>
                  </from>
                  <to>
                    <xdr:col>6</xdr:col>
                    <xdr:colOff>601980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198120</xdr:colOff>
                    <xdr:row>11</xdr:row>
                    <xdr:rowOff>0</xdr:rowOff>
                  </from>
                  <to>
                    <xdr:col>5</xdr:col>
                    <xdr:colOff>601980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182880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579120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579120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198120</xdr:colOff>
                    <xdr:row>15</xdr:row>
                    <xdr:rowOff>7620</xdr:rowOff>
                  </from>
                  <to>
                    <xdr:col>1</xdr:col>
                    <xdr:colOff>601980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198120</xdr:colOff>
                    <xdr:row>16</xdr:row>
                    <xdr:rowOff>7620</xdr:rowOff>
                  </from>
                  <to>
                    <xdr:col>1</xdr:col>
                    <xdr:colOff>601980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198120</xdr:colOff>
                    <xdr:row>15</xdr:row>
                    <xdr:rowOff>0</xdr:rowOff>
                  </from>
                  <to>
                    <xdr:col>2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182880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198120</xdr:colOff>
                    <xdr:row>16</xdr:row>
                    <xdr:rowOff>0</xdr:rowOff>
                  </from>
                  <to>
                    <xdr:col>6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198120</xdr:colOff>
                    <xdr:row>15</xdr:row>
                    <xdr:rowOff>0</xdr:rowOff>
                  </from>
                  <to>
                    <xdr:col>6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198120</xdr:colOff>
                    <xdr:row>16</xdr:row>
                    <xdr:rowOff>0</xdr:rowOff>
                  </from>
                  <to>
                    <xdr:col>9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220980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198120</xdr:colOff>
                    <xdr:row>15</xdr:row>
                    <xdr:rowOff>0</xdr:rowOff>
                  </from>
                  <to>
                    <xdr:col>9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220980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236220</xdr:colOff>
                    <xdr:row>6</xdr:row>
                    <xdr:rowOff>0</xdr:rowOff>
                  </from>
                  <to>
                    <xdr:col>9</xdr:col>
                    <xdr:colOff>640080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236220</xdr:colOff>
                    <xdr:row>7</xdr:row>
                    <xdr:rowOff>0</xdr:rowOff>
                  </from>
                  <to>
                    <xdr:col>9</xdr:col>
                    <xdr:colOff>640080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236220</xdr:colOff>
                    <xdr:row>5</xdr:row>
                    <xdr:rowOff>0</xdr:rowOff>
                  </from>
                  <to>
                    <xdr:col>9</xdr:col>
                    <xdr:colOff>640080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160020</xdr:rowOff>
                  </from>
                  <to>
                    <xdr:col>9</xdr:col>
                    <xdr:colOff>617220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220980</xdr:colOff>
                    <xdr:row>2</xdr:row>
                    <xdr:rowOff>182880</xdr:rowOff>
                  </from>
                  <to>
                    <xdr:col>9</xdr:col>
                    <xdr:colOff>609600</xdr:colOff>
                    <xdr:row>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144780</xdr:rowOff>
                  </from>
                  <to>
                    <xdr:col>10</xdr:col>
                    <xdr:colOff>579120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198120</xdr:colOff>
                    <xdr:row>3</xdr:row>
                    <xdr:rowOff>152400</xdr:rowOff>
                  </from>
                  <to>
                    <xdr:col>10</xdr:col>
                    <xdr:colOff>601980</xdr:colOff>
                    <xdr:row>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220980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220980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220980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182880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182880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220980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198120</xdr:colOff>
                    <xdr:row>12</xdr:row>
                    <xdr:rowOff>0</xdr:rowOff>
                  </from>
                  <to>
                    <xdr:col>6</xdr:col>
                    <xdr:colOff>601980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579120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198120</xdr:colOff>
                    <xdr:row>44</xdr:row>
                    <xdr:rowOff>7620</xdr:rowOff>
                  </from>
                  <to>
                    <xdr:col>1</xdr:col>
                    <xdr:colOff>601980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198120</xdr:colOff>
                    <xdr:row>45</xdr:row>
                    <xdr:rowOff>0</xdr:rowOff>
                  </from>
                  <to>
                    <xdr:col>1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198120</xdr:colOff>
                    <xdr:row>45</xdr:row>
                    <xdr:rowOff>0</xdr:rowOff>
                  </from>
                  <to>
                    <xdr:col>2</xdr:col>
                    <xdr:colOff>601980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198120</xdr:colOff>
                    <xdr:row>44</xdr:row>
                    <xdr:rowOff>0</xdr:rowOff>
                  </from>
                  <to>
                    <xdr:col>2</xdr:col>
                    <xdr:colOff>601980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236220</xdr:colOff>
                    <xdr:row>45</xdr:row>
                    <xdr:rowOff>0</xdr:rowOff>
                  </from>
                  <to>
                    <xdr:col>5</xdr:col>
                    <xdr:colOff>640080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617220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182880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182880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198120</xdr:colOff>
                    <xdr:row>45</xdr:row>
                    <xdr:rowOff>0</xdr:rowOff>
                  </from>
                  <to>
                    <xdr:col>9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220980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579120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220980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579120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579120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579120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198120</xdr:colOff>
                    <xdr:row>11</xdr:row>
                    <xdr:rowOff>144780</xdr:rowOff>
                  </from>
                  <to>
                    <xdr:col>10</xdr:col>
                    <xdr:colOff>601980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182880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579120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579120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198120</xdr:colOff>
                    <xdr:row>33</xdr:row>
                    <xdr:rowOff>0</xdr:rowOff>
                  </from>
                  <to>
                    <xdr:col>2</xdr:col>
                    <xdr:colOff>601980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198120</xdr:colOff>
                    <xdr:row>33</xdr:row>
                    <xdr:rowOff>0</xdr:rowOff>
                  </from>
                  <to>
                    <xdr:col>3</xdr:col>
                    <xdr:colOff>601980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110" zoomScaleNormal="110" workbookViewId="0">
      <selection activeCell="I17" sqref="I17"/>
    </sheetView>
  </sheetViews>
  <sheetFormatPr defaultColWidth="9" defaultRowHeight="26.1" customHeight="1"/>
  <cols>
    <col min="1" max="1" width="11.2" style="85" customWidth="1"/>
    <col min="2" max="2" width="13.1" style="85" customWidth="1"/>
    <col min="3" max="5" width="9.2" style="85" customWidth="1"/>
    <col min="6" max="7" width="10.3" style="85" customWidth="1"/>
    <col min="8" max="8" width="1.4" style="85" customWidth="1"/>
    <col min="9" max="9" width="16" style="85" customWidth="1"/>
    <col min="10" max="10" width="15" style="85" customWidth="1"/>
    <col min="11" max="11" width="12.2" style="85" customWidth="1"/>
    <col min="12" max="12" width="10.7" style="85" customWidth="1"/>
    <col min="13" max="13" width="14.1" style="85" customWidth="1"/>
    <col min="14" max="14" width="10.7" style="85" customWidth="1"/>
    <col min="15" max="16384" width="9" style="85"/>
  </cols>
  <sheetData>
    <row r="1" ht="21" customHeight="1" spans="1:14">
      <c r="A1" s="86" t="s">
        <v>139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ht="17.4" customHeight="1" spans="1:14">
      <c r="A2" s="87" t="s">
        <v>60</v>
      </c>
      <c r="B2" s="88" t="str">
        <f>首期!B4</f>
        <v>QAEEAM94104</v>
      </c>
      <c r="C2" s="89" t="s">
        <v>66</v>
      </c>
      <c r="D2" s="88" t="s">
        <v>67</v>
      </c>
      <c r="E2" s="88"/>
      <c r="F2" s="88"/>
      <c r="G2" s="88"/>
      <c r="H2" s="90"/>
      <c r="I2" s="87" t="s">
        <v>55</v>
      </c>
      <c r="J2" s="103" t="s">
        <v>56</v>
      </c>
      <c r="K2" s="103"/>
      <c r="L2" s="103"/>
      <c r="M2" s="103"/>
      <c r="N2" s="103"/>
    </row>
    <row r="3" ht="17.4" customHeight="1" spans="1:14">
      <c r="A3" s="91" t="s">
        <v>140</v>
      </c>
      <c r="B3" s="91"/>
      <c r="C3" s="91"/>
      <c r="D3" s="91"/>
      <c r="E3" s="91"/>
      <c r="F3" s="91"/>
      <c r="G3" s="91"/>
      <c r="H3" s="90"/>
      <c r="I3" s="91" t="s">
        <v>141</v>
      </c>
      <c r="J3" s="91"/>
      <c r="K3" s="91"/>
      <c r="L3" s="91"/>
      <c r="M3" s="91"/>
      <c r="N3" s="91"/>
    </row>
    <row r="4" ht="17.4" customHeight="1" spans="1:14">
      <c r="A4" s="91"/>
      <c r="B4" s="92">
        <v>120</v>
      </c>
      <c r="C4" s="92">
        <v>130</v>
      </c>
      <c r="D4" s="92">
        <v>140</v>
      </c>
      <c r="E4" s="92">
        <v>150</v>
      </c>
      <c r="F4" s="92">
        <v>160</v>
      </c>
      <c r="G4" s="92">
        <v>165</v>
      </c>
      <c r="H4" s="90"/>
      <c r="I4" s="92">
        <v>120</v>
      </c>
      <c r="J4" s="92">
        <v>130</v>
      </c>
      <c r="K4" s="92">
        <v>140</v>
      </c>
      <c r="L4" s="92">
        <v>150</v>
      </c>
      <c r="M4" s="92">
        <v>160</v>
      </c>
      <c r="N4" s="92">
        <v>165</v>
      </c>
    </row>
    <row r="5" ht="17.4" customHeight="1" spans="1:14">
      <c r="A5" s="91"/>
      <c r="B5" s="92"/>
      <c r="C5" s="92"/>
      <c r="D5" s="92"/>
      <c r="E5" s="92"/>
      <c r="F5" s="92"/>
      <c r="G5" s="92"/>
      <c r="H5" s="90"/>
      <c r="I5" s="106"/>
      <c r="J5" s="106"/>
      <c r="K5" s="106"/>
      <c r="L5" s="104"/>
      <c r="M5" s="104"/>
      <c r="N5" s="104"/>
    </row>
    <row r="6" ht="17.4" customHeight="1" spans="1:14">
      <c r="A6" s="93" t="s">
        <v>142</v>
      </c>
      <c r="B6" s="94">
        <f t="shared" ref="B6:B11" si="0">C6-4</f>
        <v>51</v>
      </c>
      <c r="C6" s="94">
        <v>55</v>
      </c>
      <c r="D6" s="94">
        <f t="shared" ref="D6:D11" si="1">C6+4</f>
        <v>59</v>
      </c>
      <c r="E6" s="94">
        <f t="shared" ref="E6:E11" si="2">D6+4</f>
        <v>63</v>
      </c>
      <c r="F6" s="94">
        <f t="shared" ref="F6:F11" si="3">E6+4</f>
        <v>67</v>
      </c>
      <c r="G6" s="94">
        <f>F6+2</f>
        <v>69</v>
      </c>
      <c r="H6" s="90"/>
      <c r="I6" s="107"/>
      <c r="J6" s="106"/>
      <c r="K6" s="107" t="s">
        <v>143</v>
      </c>
      <c r="L6" s="108"/>
      <c r="M6" s="292"/>
      <c r="N6" s="292"/>
    </row>
    <row r="7" ht="17.4" customHeight="1" spans="1:14">
      <c r="A7" s="93" t="s">
        <v>144</v>
      </c>
      <c r="B7" s="94">
        <f t="shared" si="0"/>
        <v>50</v>
      </c>
      <c r="C7" s="94">
        <v>54</v>
      </c>
      <c r="D7" s="94">
        <f t="shared" si="1"/>
        <v>58</v>
      </c>
      <c r="E7" s="94">
        <f t="shared" si="2"/>
        <v>62</v>
      </c>
      <c r="F7" s="94">
        <f t="shared" si="3"/>
        <v>66</v>
      </c>
      <c r="G7" s="94">
        <f>F7+2</f>
        <v>68</v>
      </c>
      <c r="H7" s="90"/>
      <c r="I7" s="107"/>
      <c r="J7" s="106"/>
      <c r="K7" s="107" t="s">
        <v>143</v>
      </c>
      <c r="L7" s="108"/>
      <c r="M7" s="107"/>
      <c r="N7" s="107"/>
    </row>
    <row r="8" ht="17.4" customHeight="1" spans="1:14">
      <c r="A8" s="93" t="s">
        <v>145</v>
      </c>
      <c r="B8" s="94">
        <f t="shared" si="0"/>
        <v>78</v>
      </c>
      <c r="C8" s="94">
        <v>82</v>
      </c>
      <c r="D8" s="94">
        <f t="shared" si="1"/>
        <v>86</v>
      </c>
      <c r="E8" s="94">
        <f t="shared" si="2"/>
        <v>90</v>
      </c>
      <c r="F8" s="94">
        <f t="shared" si="3"/>
        <v>94</v>
      </c>
      <c r="G8" s="94">
        <f t="shared" ref="G8:G11" si="4">F8+4</f>
        <v>98</v>
      </c>
      <c r="H8" s="90"/>
      <c r="I8" s="107"/>
      <c r="J8" s="106"/>
      <c r="K8" s="107" t="s">
        <v>146</v>
      </c>
      <c r="L8" s="108"/>
      <c r="M8" s="107"/>
      <c r="N8" s="107"/>
    </row>
    <row r="9" ht="17.4" customHeight="1" spans="1:14">
      <c r="A9" s="95" t="s">
        <v>147</v>
      </c>
      <c r="B9" s="94">
        <f t="shared" si="0"/>
        <v>78</v>
      </c>
      <c r="C9" s="94">
        <v>82</v>
      </c>
      <c r="D9" s="94">
        <f t="shared" si="1"/>
        <v>86</v>
      </c>
      <c r="E9" s="94">
        <f t="shared" si="2"/>
        <v>90</v>
      </c>
      <c r="F9" s="94">
        <f t="shared" si="3"/>
        <v>94</v>
      </c>
      <c r="G9" s="94">
        <f t="shared" si="4"/>
        <v>98</v>
      </c>
      <c r="H9" s="90"/>
      <c r="I9" s="107"/>
      <c r="J9" s="106"/>
      <c r="K9" s="107" t="s">
        <v>148</v>
      </c>
      <c r="L9" s="108"/>
      <c r="M9" s="107"/>
      <c r="N9" s="107"/>
    </row>
    <row r="10" ht="17.4" customHeight="1" spans="1:14">
      <c r="A10" s="93" t="s">
        <v>149</v>
      </c>
      <c r="B10" s="94">
        <f t="shared" si="0"/>
        <v>66</v>
      </c>
      <c r="C10" s="94">
        <v>70</v>
      </c>
      <c r="D10" s="94">
        <f t="shared" si="1"/>
        <v>74</v>
      </c>
      <c r="E10" s="94">
        <f t="shared" si="2"/>
        <v>78</v>
      </c>
      <c r="F10" s="94">
        <f t="shared" si="3"/>
        <v>82</v>
      </c>
      <c r="G10" s="94">
        <f t="shared" si="4"/>
        <v>86</v>
      </c>
      <c r="H10" s="90"/>
      <c r="I10" s="107"/>
      <c r="J10" s="106"/>
      <c r="K10" s="107" t="s">
        <v>148</v>
      </c>
      <c r="L10" s="108"/>
      <c r="M10" s="107"/>
      <c r="N10" s="107"/>
    </row>
    <row r="11" ht="17.4" customHeight="1" spans="1:14">
      <c r="A11" s="93" t="s">
        <v>150</v>
      </c>
      <c r="B11" s="94">
        <f t="shared" si="0"/>
        <v>84</v>
      </c>
      <c r="C11" s="94">
        <v>88</v>
      </c>
      <c r="D11" s="94">
        <f t="shared" si="1"/>
        <v>92</v>
      </c>
      <c r="E11" s="94">
        <f t="shared" si="2"/>
        <v>96</v>
      </c>
      <c r="F11" s="94">
        <f t="shared" si="3"/>
        <v>100</v>
      </c>
      <c r="G11" s="94">
        <f t="shared" si="4"/>
        <v>104</v>
      </c>
      <c r="H11" s="90"/>
      <c r="I11" s="107"/>
      <c r="J11" s="106"/>
      <c r="K11" s="107" t="s">
        <v>151</v>
      </c>
      <c r="L11" s="108"/>
      <c r="M11" s="107"/>
      <c r="N11" s="107"/>
    </row>
    <row r="12" ht="17.4" customHeight="1" spans="1:14">
      <c r="A12" s="93" t="s">
        <v>152</v>
      </c>
      <c r="B12" s="94">
        <f>C12-1</f>
        <v>43</v>
      </c>
      <c r="C12" s="94">
        <v>44</v>
      </c>
      <c r="D12" s="94">
        <f>C12+1</f>
        <v>45</v>
      </c>
      <c r="E12" s="94">
        <f>D12+1.5</f>
        <v>46.5</v>
      </c>
      <c r="F12" s="94">
        <f>E12+1.5</f>
        <v>48</v>
      </c>
      <c r="G12" s="94">
        <f>F12+1</f>
        <v>49</v>
      </c>
      <c r="H12" s="90"/>
      <c r="I12" s="107"/>
      <c r="J12" s="106"/>
      <c r="K12" s="107" t="s">
        <v>148</v>
      </c>
      <c r="L12" s="108"/>
      <c r="M12" s="107"/>
      <c r="N12" s="107"/>
    </row>
    <row r="13" ht="17.4" customHeight="1" spans="1:14">
      <c r="A13" s="93" t="s">
        <v>153</v>
      </c>
      <c r="B13" s="94">
        <f>C13-4.15</f>
        <v>58.85</v>
      </c>
      <c r="C13" s="94">
        <v>63</v>
      </c>
      <c r="D13" s="94">
        <f>C13+4.15</f>
        <v>67.15</v>
      </c>
      <c r="E13" s="94">
        <f>D13+4.3</f>
        <v>71.45</v>
      </c>
      <c r="F13" s="94">
        <f>E13+4.3</f>
        <v>75.75</v>
      </c>
      <c r="G13" s="94">
        <f>F13+2.55</f>
        <v>78.3</v>
      </c>
      <c r="H13" s="90"/>
      <c r="I13" s="107"/>
      <c r="J13" s="106"/>
      <c r="K13" s="107" t="s">
        <v>148</v>
      </c>
      <c r="L13" s="108"/>
      <c r="M13" s="107"/>
      <c r="N13" s="107"/>
    </row>
    <row r="14" ht="17.4" customHeight="1" spans="1:14">
      <c r="A14" s="93" t="s">
        <v>154</v>
      </c>
      <c r="B14" s="94">
        <f>C14-0.8</f>
        <v>15.7</v>
      </c>
      <c r="C14" s="94">
        <v>16.5</v>
      </c>
      <c r="D14" s="94">
        <f>C14+0.8</f>
        <v>17.3</v>
      </c>
      <c r="E14" s="94">
        <f>D14+1.2</f>
        <v>18.5</v>
      </c>
      <c r="F14" s="94">
        <f>E14+1.2</f>
        <v>19.7</v>
      </c>
      <c r="G14" s="94">
        <f>F14+0.8</f>
        <v>20.5</v>
      </c>
      <c r="H14" s="90"/>
      <c r="I14" s="107"/>
      <c r="J14" s="106"/>
      <c r="K14" s="107" t="s">
        <v>148</v>
      </c>
      <c r="L14" s="108"/>
      <c r="M14" s="107"/>
      <c r="N14" s="107"/>
    </row>
    <row r="15" ht="17.4" customHeight="1" spans="1:14">
      <c r="A15" s="93" t="s">
        <v>155</v>
      </c>
      <c r="B15" s="94">
        <f>C15-0.65</f>
        <v>12.85</v>
      </c>
      <c r="C15" s="94">
        <v>13.5</v>
      </c>
      <c r="D15" s="94">
        <f>C15+0.65</f>
        <v>14.15</v>
      </c>
      <c r="E15" s="94">
        <f>D15+0.9</f>
        <v>15.05</v>
      </c>
      <c r="F15" s="94">
        <f>E15+0.9</f>
        <v>15.95</v>
      </c>
      <c r="G15" s="94">
        <f>F15+0.65</f>
        <v>16.6</v>
      </c>
      <c r="H15" s="90"/>
      <c r="I15" s="107"/>
      <c r="J15" s="106"/>
      <c r="K15" s="107" t="s">
        <v>148</v>
      </c>
      <c r="L15" s="108"/>
      <c r="M15" s="107"/>
      <c r="N15" s="107"/>
    </row>
    <row r="16" ht="17.4" customHeight="1" spans="1:14">
      <c r="A16" s="93" t="s">
        <v>156</v>
      </c>
      <c r="B16" s="93">
        <f>C16-0.2</f>
        <v>11.8</v>
      </c>
      <c r="C16" s="93">
        <v>12</v>
      </c>
      <c r="D16" s="93">
        <f>C16+0.2</f>
        <v>12.2</v>
      </c>
      <c r="E16" s="93">
        <f>D16+0.4</f>
        <v>12.6</v>
      </c>
      <c r="F16" s="93">
        <f>E16+0.4</f>
        <v>13</v>
      </c>
      <c r="G16" s="93">
        <f>F16+0.2</f>
        <v>13.2</v>
      </c>
      <c r="H16" s="90"/>
      <c r="I16" s="107"/>
      <c r="J16" s="106"/>
      <c r="K16" s="107" t="s">
        <v>148</v>
      </c>
      <c r="L16" s="108"/>
      <c r="M16" s="107"/>
      <c r="N16" s="107"/>
    </row>
    <row r="17" ht="17.4" customHeight="1" spans="1:14">
      <c r="A17" s="93" t="s">
        <v>157</v>
      </c>
      <c r="B17" s="93">
        <f>C17-0.2</f>
        <v>8.8</v>
      </c>
      <c r="C17" s="93">
        <v>9</v>
      </c>
      <c r="D17" s="93">
        <f>C17+0.2</f>
        <v>9.2</v>
      </c>
      <c r="E17" s="93">
        <f>D17+0.4</f>
        <v>9.6</v>
      </c>
      <c r="F17" s="93">
        <f>E17+0.4</f>
        <v>10</v>
      </c>
      <c r="G17" s="93">
        <f>F17+0.2</f>
        <v>10.2</v>
      </c>
      <c r="H17" s="90"/>
      <c r="I17" s="107"/>
      <c r="J17" s="106"/>
      <c r="K17" s="107" t="s">
        <v>148</v>
      </c>
      <c r="L17" s="108"/>
      <c r="M17" s="107"/>
      <c r="N17" s="107"/>
    </row>
    <row r="18" ht="17.4" customHeight="1" spans="1:14">
      <c r="A18" s="93" t="s">
        <v>158</v>
      </c>
      <c r="B18" s="93">
        <f>C18-0.5</f>
        <v>31.5</v>
      </c>
      <c r="C18" s="96">
        <v>32</v>
      </c>
      <c r="D18" s="96">
        <f>C18+0.8</f>
        <v>32.8</v>
      </c>
      <c r="E18" s="96">
        <f>D18+0.8</f>
        <v>33.6</v>
      </c>
      <c r="F18" s="96">
        <f>E18+0.8</f>
        <v>34.4</v>
      </c>
      <c r="G18" s="96">
        <f>F18+0.5</f>
        <v>34.9</v>
      </c>
      <c r="H18" s="90"/>
      <c r="I18" s="107"/>
      <c r="J18" s="106"/>
      <c r="K18" s="107" t="s">
        <v>148</v>
      </c>
      <c r="L18" s="108"/>
      <c r="M18" s="107"/>
      <c r="N18" s="107"/>
    </row>
    <row r="19" ht="17.4" customHeight="1" spans="1:14">
      <c r="A19" s="93" t="s">
        <v>159</v>
      </c>
      <c r="B19" s="96">
        <f>C19-0.8</f>
        <v>21.2</v>
      </c>
      <c r="C19" s="93">
        <v>22</v>
      </c>
      <c r="D19" s="93">
        <f>C19+0.5</f>
        <v>22.5</v>
      </c>
      <c r="E19" s="96">
        <f>D19+0.75</f>
        <v>23.25</v>
      </c>
      <c r="F19" s="96">
        <f>E19+0.75</f>
        <v>24</v>
      </c>
      <c r="G19" s="96">
        <f>F19+0.5</f>
        <v>24.5</v>
      </c>
      <c r="H19" s="90"/>
      <c r="I19" s="107"/>
      <c r="J19" s="107"/>
      <c r="K19" s="107" t="s">
        <v>148</v>
      </c>
      <c r="L19" s="108"/>
      <c r="M19" s="107"/>
      <c r="N19" s="107"/>
    </row>
    <row r="20" ht="17.4" customHeight="1" spans="1:14">
      <c r="A20" s="93" t="s">
        <v>160</v>
      </c>
      <c r="B20" s="93">
        <v>13</v>
      </c>
      <c r="C20" s="93">
        <v>13</v>
      </c>
      <c r="D20" s="97">
        <v>14</v>
      </c>
      <c r="E20" s="97">
        <v>14</v>
      </c>
      <c r="F20" s="97">
        <v>15</v>
      </c>
      <c r="G20" s="97">
        <v>15</v>
      </c>
      <c r="H20" s="90"/>
      <c r="I20" s="107"/>
      <c r="J20" s="107"/>
      <c r="K20" s="107" t="s">
        <v>148</v>
      </c>
      <c r="L20" s="108"/>
      <c r="M20" s="292"/>
      <c r="N20" s="292"/>
    </row>
    <row r="21" ht="17.4" customHeight="1" spans="1:14">
      <c r="A21" s="98" t="s">
        <v>161</v>
      </c>
      <c r="B21" s="99">
        <v>7</v>
      </c>
      <c r="C21" s="98">
        <v>7</v>
      </c>
      <c r="D21" s="99">
        <v>7</v>
      </c>
      <c r="E21" s="99">
        <v>7</v>
      </c>
      <c r="F21" s="99">
        <v>7</v>
      </c>
      <c r="G21" s="99">
        <v>7</v>
      </c>
      <c r="H21" s="90"/>
      <c r="I21" s="107"/>
      <c r="J21" s="107"/>
      <c r="K21" s="107"/>
      <c r="L21" s="108"/>
      <c r="M21" s="107"/>
      <c r="N21" s="107"/>
    </row>
    <row r="22" ht="17.4" customHeight="1" spans="1:14">
      <c r="A22" s="290"/>
      <c r="B22" s="291"/>
      <c r="C22" s="290"/>
      <c r="D22" s="291"/>
      <c r="E22" s="291"/>
      <c r="F22" s="291"/>
      <c r="G22" s="291"/>
      <c r="H22" s="90"/>
      <c r="I22" s="107"/>
      <c r="J22" s="107" t="s">
        <v>148</v>
      </c>
      <c r="K22" s="107" t="s">
        <v>148</v>
      </c>
      <c r="L22" s="108"/>
      <c r="M22" s="107"/>
      <c r="N22" s="107"/>
    </row>
    <row r="23" s="84" customFormat="1" ht="14.25" spans="1:14">
      <c r="A23" s="102"/>
      <c r="B23" s="102"/>
      <c r="C23" s="102"/>
      <c r="D23" s="102"/>
      <c r="E23" s="102"/>
      <c r="F23" s="102"/>
      <c r="G23" s="102"/>
      <c r="H23" s="102"/>
      <c r="I23" s="110" t="s">
        <v>162</v>
      </c>
      <c r="J23" s="111">
        <f>首期!G50</f>
        <v>45426</v>
      </c>
      <c r="K23" s="86" t="s">
        <v>163</v>
      </c>
      <c r="L23" s="86" t="str">
        <f>首期!E50</f>
        <v>王蕾</v>
      </c>
      <c r="M23" s="86" t="s">
        <v>164</v>
      </c>
      <c r="N23" s="86" t="str">
        <f>首期!J50</f>
        <v>李海英</v>
      </c>
    </row>
  </sheetData>
  <mergeCells count="7">
    <mergeCell ref="A1:N1"/>
    <mergeCell ref="D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G28" sqref="G28"/>
    </sheetView>
  </sheetViews>
  <sheetFormatPr defaultColWidth="10" defaultRowHeight="16.5" customHeight="1"/>
  <cols>
    <col min="1" max="1" width="13.4" style="112" customWidth="1"/>
    <col min="2" max="3" width="12.9" style="112" customWidth="1"/>
    <col min="4" max="5" width="10" style="112"/>
    <col min="6" max="7" width="17.8" style="112" customWidth="1"/>
    <col min="8" max="8" width="10" style="112"/>
    <col min="9" max="11" width="12.1" style="112" customWidth="1"/>
    <col min="12" max="16384" width="10" style="112"/>
  </cols>
  <sheetData>
    <row r="1" ht="22.5" customHeight="1" spans="1:11">
      <c r="A1" s="198" t="s">
        <v>165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ht="17.25" customHeight="1" spans="1:11">
      <c r="A2" s="199" t="s">
        <v>51</v>
      </c>
      <c r="B2" s="200" t="str">
        <f>首期!B2</f>
        <v>儿童期货</v>
      </c>
      <c r="C2" s="200"/>
      <c r="D2" s="201" t="s">
        <v>53</v>
      </c>
      <c r="E2" s="201"/>
      <c r="F2" s="200" t="str">
        <f>首期!F2</f>
        <v>青岛锦瑞麟服装有限公司</v>
      </c>
      <c r="G2" s="200"/>
      <c r="H2" s="202" t="s">
        <v>55</v>
      </c>
      <c r="I2" s="269" t="str">
        <f>首期!I2</f>
        <v>鸿天青岛松尚分厂</v>
      </c>
      <c r="J2" s="269"/>
      <c r="K2" s="270"/>
    </row>
    <row r="3" customHeight="1" spans="1:11">
      <c r="A3" s="203" t="s">
        <v>57</v>
      </c>
      <c r="B3" s="204"/>
      <c r="C3" s="205"/>
      <c r="D3" s="206" t="s">
        <v>58</v>
      </c>
      <c r="E3" s="207"/>
      <c r="F3" s="207"/>
      <c r="G3" s="208"/>
      <c r="H3" s="206" t="s">
        <v>59</v>
      </c>
      <c r="I3" s="207"/>
      <c r="J3" s="207"/>
      <c r="K3" s="208"/>
    </row>
    <row r="4" customHeight="1" spans="1:11">
      <c r="A4" s="209" t="s">
        <v>60</v>
      </c>
      <c r="B4" s="126" t="str">
        <f>首期!B4</f>
        <v>QAEEAM94104</v>
      </c>
      <c r="C4" s="210"/>
      <c r="D4" s="209" t="s">
        <v>62</v>
      </c>
      <c r="E4" s="211"/>
      <c r="F4" s="212">
        <f>首期!F4</f>
        <v>45473</v>
      </c>
      <c r="G4" s="213"/>
      <c r="H4" s="209" t="s">
        <v>166</v>
      </c>
      <c r="I4" s="211"/>
      <c r="J4" s="234" t="s">
        <v>64</v>
      </c>
      <c r="K4" s="271" t="s">
        <v>65</v>
      </c>
    </row>
    <row r="5" customHeight="1" spans="1:11">
      <c r="A5" s="214" t="s">
        <v>66</v>
      </c>
      <c r="B5" s="126"/>
      <c r="C5" s="210"/>
      <c r="D5" s="209" t="s">
        <v>167</v>
      </c>
      <c r="E5" s="211"/>
      <c r="F5" s="215">
        <v>1</v>
      </c>
      <c r="G5" s="210"/>
      <c r="H5" s="209" t="s">
        <v>168</v>
      </c>
      <c r="I5" s="211"/>
      <c r="J5" s="234" t="s">
        <v>64</v>
      </c>
      <c r="K5" s="271" t="s">
        <v>65</v>
      </c>
    </row>
    <row r="6" customHeight="1" spans="1:11">
      <c r="A6" s="209" t="s">
        <v>70</v>
      </c>
      <c r="B6" s="126">
        <f>首期!B6</f>
        <v>2</v>
      </c>
      <c r="C6" s="210">
        <f>首期!C6</f>
        <v>6</v>
      </c>
      <c r="D6" s="209" t="s">
        <v>169</v>
      </c>
      <c r="E6" s="211"/>
      <c r="F6" s="215">
        <v>0.8</v>
      </c>
      <c r="G6" s="210"/>
      <c r="H6" s="216" t="s">
        <v>170</v>
      </c>
      <c r="I6" s="251"/>
      <c r="J6" s="251"/>
      <c r="K6" s="272"/>
    </row>
    <row r="7" customHeight="1" spans="1:11">
      <c r="A7" s="209" t="s">
        <v>73</v>
      </c>
      <c r="B7" s="217">
        <f>首期!B7</f>
        <v>2750</v>
      </c>
      <c r="C7" s="218"/>
      <c r="D7" s="209" t="s">
        <v>171</v>
      </c>
      <c r="E7" s="211"/>
      <c r="F7" s="215">
        <v>0.5</v>
      </c>
      <c r="G7" s="210"/>
      <c r="H7" s="219"/>
      <c r="I7" s="234"/>
      <c r="J7" s="234"/>
      <c r="K7" s="271"/>
    </row>
    <row r="8" ht="36" customHeight="1" spans="1:11">
      <c r="A8" s="220" t="s">
        <v>76</v>
      </c>
      <c r="B8" s="221" t="str">
        <f>首期!B8</f>
        <v>CGDD24042600063</v>
      </c>
      <c r="C8" s="222"/>
      <c r="D8" s="223" t="s">
        <v>78</v>
      </c>
      <c r="E8" s="224"/>
      <c r="F8" s="225">
        <f>首期!F8</f>
        <v>45453</v>
      </c>
      <c r="G8" s="226"/>
      <c r="H8" s="223"/>
      <c r="I8" s="224"/>
      <c r="J8" s="224"/>
      <c r="K8" s="273"/>
    </row>
    <row r="9" customHeight="1" spans="1:11">
      <c r="A9" s="227" t="s">
        <v>172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</row>
    <row r="10" customHeight="1" spans="1:11">
      <c r="A10" s="228" t="s">
        <v>82</v>
      </c>
      <c r="B10" s="229" t="s">
        <v>83</v>
      </c>
      <c r="C10" s="230" t="s">
        <v>84</v>
      </c>
      <c r="D10" s="231"/>
      <c r="E10" s="232" t="s">
        <v>87</v>
      </c>
      <c r="F10" s="229" t="s">
        <v>83</v>
      </c>
      <c r="G10" s="230" t="s">
        <v>84</v>
      </c>
      <c r="H10" s="229"/>
      <c r="I10" s="232" t="s">
        <v>85</v>
      </c>
      <c r="J10" s="229" t="s">
        <v>83</v>
      </c>
      <c r="K10" s="274" t="s">
        <v>84</v>
      </c>
    </row>
    <row r="11" customHeight="1" spans="1:11">
      <c r="A11" s="214" t="s">
        <v>88</v>
      </c>
      <c r="B11" s="233" t="s">
        <v>83</v>
      </c>
      <c r="C11" s="234" t="s">
        <v>84</v>
      </c>
      <c r="D11" s="235"/>
      <c r="E11" s="236" t="s">
        <v>90</v>
      </c>
      <c r="F11" s="233" t="s">
        <v>83</v>
      </c>
      <c r="G11" s="234" t="s">
        <v>84</v>
      </c>
      <c r="H11" s="233"/>
      <c r="I11" s="236" t="s">
        <v>95</v>
      </c>
      <c r="J11" s="233" t="s">
        <v>83</v>
      </c>
      <c r="K11" s="271" t="s">
        <v>84</v>
      </c>
    </row>
    <row r="12" customHeight="1" spans="1:11">
      <c r="A12" s="223" t="s">
        <v>117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73"/>
    </row>
    <row r="13" customHeight="1" spans="1:11">
      <c r="A13" s="237" t="s">
        <v>173</v>
      </c>
      <c r="B13" s="237"/>
      <c r="C13" s="237"/>
      <c r="D13" s="237"/>
      <c r="E13" s="237"/>
      <c r="F13" s="237"/>
      <c r="G13" s="237"/>
      <c r="H13" s="237"/>
      <c r="I13" s="237"/>
      <c r="J13" s="237"/>
      <c r="K13" s="237"/>
    </row>
    <row r="14" customHeight="1" spans="1:11">
      <c r="A14" s="238" t="s">
        <v>174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75"/>
    </row>
    <row r="15" customHeight="1" spans="1:11">
      <c r="A15" s="240"/>
      <c r="B15" s="241"/>
      <c r="C15" s="241"/>
      <c r="D15" s="241"/>
      <c r="E15" s="241"/>
      <c r="F15" s="241"/>
      <c r="G15" s="241"/>
      <c r="H15" s="241"/>
      <c r="I15" s="241"/>
      <c r="J15" s="241"/>
      <c r="K15" s="276"/>
    </row>
    <row r="16" customHeight="1" spans="1:11">
      <c r="A16" s="242"/>
      <c r="B16" s="243"/>
      <c r="C16" s="243"/>
      <c r="D16" s="243"/>
      <c r="E16" s="243"/>
      <c r="F16" s="243"/>
      <c r="G16" s="243"/>
      <c r="H16" s="243"/>
      <c r="I16" s="243"/>
      <c r="J16" s="243"/>
      <c r="K16" s="277"/>
    </row>
    <row r="17" customHeight="1" spans="1:11">
      <c r="A17" s="237" t="s">
        <v>175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</row>
    <row r="18" customHeight="1" spans="1:11">
      <c r="A18" s="244" t="s">
        <v>176</v>
      </c>
      <c r="B18" s="245"/>
      <c r="C18" s="245"/>
      <c r="D18" s="245"/>
      <c r="E18" s="245"/>
      <c r="F18" s="245"/>
      <c r="G18" s="245"/>
      <c r="H18" s="245"/>
      <c r="I18" s="116"/>
      <c r="J18" s="116"/>
      <c r="K18" s="182"/>
    </row>
    <row r="19" customHeight="1" spans="1:11">
      <c r="A19" s="240"/>
      <c r="B19" s="241"/>
      <c r="C19" s="241"/>
      <c r="D19" s="246"/>
      <c r="E19" s="247"/>
      <c r="F19" s="241"/>
      <c r="G19" s="241"/>
      <c r="H19" s="246"/>
      <c r="I19" s="170"/>
      <c r="J19" s="278"/>
      <c r="K19" s="279"/>
    </row>
    <row r="20" customHeight="1" spans="1:11">
      <c r="A20" s="242"/>
      <c r="B20" s="243"/>
      <c r="C20" s="243"/>
      <c r="D20" s="243"/>
      <c r="E20" s="243"/>
      <c r="F20" s="243"/>
      <c r="G20" s="243"/>
      <c r="H20" s="243"/>
      <c r="I20" s="243"/>
      <c r="J20" s="243"/>
      <c r="K20" s="277"/>
    </row>
    <row r="21" customHeight="1" spans="1:11">
      <c r="A21" s="248" t="s">
        <v>114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</row>
    <row r="22" customHeight="1" spans="1:11">
      <c r="A22" s="114" t="s">
        <v>115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82"/>
    </row>
    <row r="23" customHeight="1" spans="1:11">
      <c r="A23" s="128" t="s">
        <v>116</v>
      </c>
      <c r="B23" s="124"/>
      <c r="C23" s="234" t="s">
        <v>64</v>
      </c>
      <c r="D23" s="234" t="s">
        <v>65</v>
      </c>
      <c r="E23" s="127"/>
      <c r="F23" s="127"/>
      <c r="G23" s="127"/>
      <c r="H23" s="127"/>
      <c r="I23" s="127"/>
      <c r="J23" s="127"/>
      <c r="K23" s="176"/>
    </row>
    <row r="24" customHeight="1" spans="1:11">
      <c r="A24" s="209" t="s">
        <v>177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71"/>
    </row>
    <row r="25" customHeight="1" spans="1:11">
      <c r="A25" s="249"/>
      <c r="B25" s="250"/>
      <c r="C25" s="250"/>
      <c r="D25" s="250"/>
      <c r="E25" s="250"/>
      <c r="F25" s="250"/>
      <c r="G25" s="250"/>
      <c r="H25" s="250"/>
      <c r="I25" s="250"/>
      <c r="J25" s="250"/>
      <c r="K25" s="280"/>
    </row>
    <row r="26" customHeight="1" spans="1:11">
      <c r="A26" s="227" t="s">
        <v>125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</row>
    <row r="27" customHeight="1" spans="1:11">
      <c r="A27" s="203" t="s">
        <v>126</v>
      </c>
      <c r="B27" s="230" t="s">
        <v>93</v>
      </c>
      <c r="C27" s="230" t="s">
        <v>94</v>
      </c>
      <c r="D27" s="230" t="s">
        <v>86</v>
      </c>
      <c r="E27" s="204" t="s">
        <v>127</v>
      </c>
      <c r="F27" s="230" t="s">
        <v>93</v>
      </c>
      <c r="G27" s="230" t="s">
        <v>94</v>
      </c>
      <c r="H27" s="230" t="s">
        <v>86</v>
      </c>
      <c r="I27" s="204" t="s">
        <v>128</v>
      </c>
      <c r="J27" s="230" t="s">
        <v>93</v>
      </c>
      <c r="K27" s="274" t="s">
        <v>94</v>
      </c>
    </row>
    <row r="28" customHeight="1" spans="1:11">
      <c r="A28" s="216" t="s">
        <v>85</v>
      </c>
      <c r="B28" s="234" t="s">
        <v>93</v>
      </c>
      <c r="C28" s="234" t="s">
        <v>94</v>
      </c>
      <c r="D28" s="234" t="s">
        <v>86</v>
      </c>
      <c r="E28" s="251" t="s">
        <v>92</v>
      </c>
      <c r="F28" s="234" t="s">
        <v>93</v>
      </c>
      <c r="G28" s="234" t="s">
        <v>94</v>
      </c>
      <c r="H28" s="234" t="s">
        <v>86</v>
      </c>
      <c r="I28" s="251" t="s">
        <v>103</v>
      </c>
      <c r="J28" s="234" t="s">
        <v>93</v>
      </c>
      <c r="K28" s="271" t="s">
        <v>94</v>
      </c>
    </row>
    <row r="29" customHeight="1" spans="1:11">
      <c r="A29" s="209" t="s">
        <v>96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83"/>
    </row>
    <row r="30" customHeight="1" spans="1:11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81"/>
    </row>
    <row r="31" customHeight="1" spans="1:11">
      <c r="A31" s="227" t="s">
        <v>178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</row>
    <row r="32" ht="17.25" customHeight="1" spans="1:11">
      <c r="A32" s="254" t="s">
        <v>179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82"/>
    </row>
    <row r="33" ht="17.25" customHeight="1" spans="1:11">
      <c r="A33" s="256" t="s">
        <v>180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83"/>
    </row>
    <row r="34" ht="17.25" customHeight="1" spans="1:11">
      <c r="A34" s="256" t="s">
        <v>181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83"/>
    </row>
    <row r="35" ht="17.25" customHeight="1" spans="1:11">
      <c r="A35" s="256" t="s">
        <v>182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83"/>
    </row>
    <row r="36" ht="17.25" customHeight="1" spans="1:11">
      <c r="A36" s="256" t="s">
        <v>183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83"/>
    </row>
    <row r="37" ht="17.25" customHeight="1" spans="1:11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83"/>
    </row>
    <row r="38" ht="17.25" customHeight="1" spans="1:1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83"/>
    </row>
    <row r="39" ht="17.25" customHeight="1" spans="1:1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83"/>
    </row>
    <row r="40" ht="17.25" customHeight="1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3"/>
    </row>
    <row r="41" ht="17.25" customHeight="1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3"/>
    </row>
    <row r="42" ht="17.25" customHeight="1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3"/>
    </row>
    <row r="43" ht="17.25" customHeight="1" spans="1:11">
      <c r="A43" s="252" t="s">
        <v>124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81"/>
    </row>
    <row r="44" customHeight="1" spans="1:11">
      <c r="A44" s="227" t="s">
        <v>184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</row>
    <row r="45" ht="18" customHeight="1" spans="1:11">
      <c r="A45" s="146" t="s">
        <v>117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81"/>
    </row>
    <row r="46" ht="18" customHeight="1" spans="1:11">
      <c r="A46" s="146"/>
      <c r="B46" s="147"/>
      <c r="C46" s="147"/>
      <c r="D46" s="147"/>
      <c r="E46" s="147"/>
      <c r="F46" s="147"/>
      <c r="G46" s="147"/>
      <c r="H46" s="147"/>
      <c r="I46" s="147"/>
      <c r="J46" s="147"/>
      <c r="K46" s="181"/>
    </row>
    <row r="47" ht="18" customHeight="1" spans="1:11">
      <c r="A47" s="249"/>
      <c r="B47" s="250"/>
      <c r="C47" s="250"/>
      <c r="D47" s="250"/>
      <c r="E47" s="250"/>
      <c r="F47" s="250"/>
      <c r="G47" s="250"/>
      <c r="H47" s="250"/>
      <c r="I47" s="250"/>
      <c r="J47" s="250"/>
      <c r="K47" s="280"/>
    </row>
    <row r="48" ht="21" customHeight="1" spans="1:11">
      <c r="A48" s="258" t="s">
        <v>130</v>
      </c>
      <c r="B48" s="259" t="str">
        <f>首期!B50</f>
        <v>生产部</v>
      </c>
      <c r="C48" s="259"/>
      <c r="D48" s="260" t="s">
        <v>132</v>
      </c>
      <c r="E48" s="259" t="str">
        <f>首期!E50</f>
        <v>王蕾</v>
      </c>
      <c r="F48" s="260" t="s">
        <v>134</v>
      </c>
      <c r="G48" s="261">
        <v>45034</v>
      </c>
      <c r="H48" s="262" t="s">
        <v>135</v>
      </c>
      <c r="I48" s="262"/>
      <c r="J48" s="259" t="str">
        <f>首期!J50</f>
        <v>李海英</v>
      </c>
      <c r="K48" s="284"/>
    </row>
    <row r="49" customHeight="1" spans="1:11">
      <c r="A49" s="263" t="s">
        <v>137</v>
      </c>
      <c r="B49" s="264"/>
      <c r="C49" s="264"/>
      <c r="D49" s="264"/>
      <c r="E49" s="264"/>
      <c r="F49" s="264"/>
      <c r="G49" s="264"/>
      <c r="H49" s="264"/>
      <c r="I49" s="264"/>
      <c r="J49" s="264"/>
      <c r="K49" s="285"/>
    </row>
    <row r="50" customHeight="1" spans="1:11">
      <c r="A50" s="265"/>
      <c r="B50" s="266"/>
      <c r="C50" s="266"/>
      <c r="D50" s="266"/>
      <c r="E50" s="266"/>
      <c r="F50" s="266"/>
      <c r="G50" s="266"/>
      <c r="H50" s="266"/>
      <c r="I50" s="266"/>
      <c r="J50" s="266"/>
      <c r="K50" s="286"/>
    </row>
    <row r="51" customHeight="1" spans="1:11">
      <c r="A51" s="267"/>
      <c r="B51" s="268"/>
      <c r="C51" s="268"/>
      <c r="D51" s="268"/>
      <c r="E51" s="268"/>
      <c r="F51" s="268"/>
      <c r="G51" s="268"/>
      <c r="H51" s="268"/>
      <c r="I51" s="268"/>
      <c r="J51" s="268"/>
      <c r="K51" s="287"/>
    </row>
    <row r="52" ht="21" customHeight="1" spans="1:11">
      <c r="A52" s="258" t="s">
        <v>130</v>
      </c>
      <c r="B52" s="259" t="str">
        <f>首期!B53</f>
        <v>生产部</v>
      </c>
      <c r="C52" s="259"/>
      <c r="D52" s="260" t="s">
        <v>132</v>
      </c>
      <c r="E52" s="260"/>
      <c r="F52" s="260" t="s">
        <v>134</v>
      </c>
      <c r="G52" s="260"/>
      <c r="H52" s="262" t="s">
        <v>135</v>
      </c>
      <c r="I52" s="262"/>
      <c r="J52" s="288"/>
      <c r="K52" s="289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175260</xdr:rowOff>
                  </from>
                  <to>
                    <xdr:col>6</xdr:col>
                    <xdr:colOff>655320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312420</xdr:colOff>
                    <xdr:row>9</xdr:row>
                    <xdr:rowOff>7620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388620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30480</xdr:rowOff>
                  </from>
                  <to>
                    <xdr:col>2</xdr:col>
                    <xdr:colOff>731520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365760</xdr:colOff>
                    <xdr:row>8</xdr:row>
                    <xdr:rowOff>198120</xdr:rowOff>
                  </from>
                  <to>
                    <xdr:col>5</xdr:col>
                    <xdr:colOff>769620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160020</xdr:rowOff>
                  </from>
                  <to>
                    <xdr:col>6</xdr:col>
                    <xdr:colOff>655320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350520</xdr:colOff>
                    <xdr:row>10</xdr:row>
                    <xdr:rowOff>30480</xdr:rowOff>
                  </from>
                  <to>
                    <xdr:col>5</xdr:col>
                    <xdr:colOff>769620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350520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350520</xdr:colOff>
                    <xdr:row>10</xdr:row>
                    <xdr:rowOff>30480</xdr:rowOff>
                  </from>
                  <to>
                    <xdr:col>1</xdr:col>
                    <xdr:colOff>769620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350520</xdr:colOff>
                    <xdr:row>8</xdr:row>
                    <xdr:rowOff>213360</xdr:rowOff>
                  </from>
                  <to>
                    <xdr:col>9</xdr:col>
                    <xdr:colOff>769620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312420</xdr:colOff>
                    <xdr:row>8</xdr:row>
                    <xdr:rowOff>182880</xdr:rowOff>
                  </from>
                  <to>
                    <xdr:col>10</xdr:col>
                    <xdr:colOff>723900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350520</xdr:colOff>
                    <xdr:row>10</xdr:row>
                    <xdr:rowOff>22860</xdr:rowOff>
                  </from>
                  <to>
                    <xdr:col>9</xdr:col>
                    <xdr:colOff>769620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312420</xdr:colOff>
                    <xdr:row>9</xdr:row>
                    <xdr:rowOff>182880</xdr:rowOff>
                  </from>
                  <to>
                    <xdr:col>10</xdr:col>
                    <xdr:colOff>731520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182880</xdr:rowOff>
                  </from>
                  <to>
                    <xdr:col>9</xdr:col>
                    <xdr:colOff>716280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335280</xdr:colOff>
                    <xdr:row>3</xdr:row>
                    <xdr:rowOff>22860</xdr:rowOff>
                  </from>
                  <to>
                    <xdr:col>10</xdr:col>
                    <xdr:colOff>754380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175260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327660</xdr:colOff>
                    <xdr:row>3</xdr:row>
                    <xdr:rowOff>160020</xdr:rowOff>
                  </from>
                  <to>
                    <xdr:col>10</xdr:col>
                    <xdr:colOff>769620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182880</xdr:rowOff>
                  </from>
                  <to>
                    <xdr:col>2</xdr:col>
                    <xdr:colOff>579120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182880</xdr:rowOff>
                  </from>
                  <to>
                    <xdr:col>3</xdr:col>
                    <xdr:colOff>579120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198120</xdr:colOff>
                    <xdr:row>26</xdr:row>
                    <xdr:rowOff>7620</xdr:rowOff>
                  </from>
                  <to>
                    <xdr:col>1</xdr:col>
                    <xdr:colOff>601980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579120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182880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182880</xdr:colOff>
                    <xdr:row>26</xdr:row>
                    <xdr:rowOff>7620</xdr:rowOff>
                  </from>
                  <to>
                    <xdr:col>2</xdr:col>
                    <xdr:colOff>571500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190500</xdr:rowOff>
                  </from>
                  <to>
                    <xdr:col>5</xdr:col>
                    <xdr:colOff>601980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0</xdr:rowOff>
                  </from>
                  <to>
                    <xdr:col>5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198120</xdr:colOff>
                    <xdr:row>27</xdr:row>
                    <xdr:rowOff>0</xdr:rowOff>
                  </from>
                  <to>
                    <xdr:col>6</xdr:col>
                    <xdr:colOff>601980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579120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220980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198120</xdr:colOff>
                    <xdr:row>27</xdr:row>
                    <xdr:rowOff>7620</xdr:rowOff>
                  </from>
                  <to>
                    <xdr:col>10</xdr:col>
                    <xdr:colOff>601980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198120</xdr:colOff>
                    <xdr:row>26</xdr:row>
                    <xdr:rowOff>0</xdr:rowOff>
                  </from>
                  <to>
                    <xdr:col>9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198120</xdr:colOff>
                    <xdr:row>26</xdr:row>
                    <xdr:rowOff>0</xdr:rowOff>
                  </from>
                  <to>
                    <xdr:col>10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601980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601980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601980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workbookViewId="0">
      <selection activeCell="L21" sqref="L21"/>
    </sheetView>
  </sheetViews>
  <sheetFormatPr defaultColWidth="9" defaultRowHeight="26.1" customHeight="1"/>
  <cols>
    <col min="1" max="1" width="11.2" style="85" customWidth="1"/>
    <col min="2" max="2" width="13.1" style="85" customWidth="1"/>
    <col min="3" max="5" width="9.2" style="85" customWidth="1"/>
    <col min="6" max="7" width="10.3" style="85" customWidth="1"/>
    <col min="8" max="8" width="1.4" style="85" customWidth="1"/>
    <col min="9" max="9" width="18.5" style="85" customWidth="1"/>
    <col min="10" max="10" width="18.9" style="85" customWidth="1"/>
    <col min="11" max="11" width="17.9" style="85" customWidth="1"/>
    <col min="12" max="12" width="16.2" style="85" customWidth="1"/>
    <col min="13" max="13" width="14.1" style="85" customWidth="1"/>
    <col min="14" max="14" width="15" style="85" customWidth="1"/>
    <col min="15" max="16384" width="9" style="85"/>
  </cols>
  <sheetData>
    <row r="1" ht="21" customHeight="1" spans="1:14">
      <c r="A1" s="86" t="s">
        <v>139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ht="17.4" customHeight="1" spans="1:14">
      <c r="A2" s="87" t="s">
        <v>60</v>
      </c>
      <c r="B2" s="88" t="str">
        <f>首期!B4</f>
        <v>QAEEAM94104</v>
      </c>
      <c r="C2" s="89" t="s">
        <v>66</v>
      </c>
      <c r="D2" s="88" t="s">
        <v>67</v>
      </c>
      <c r="E2" s="88"/>
      <c r="F2" s="88"/>
      <c r="G2" s="88"/>
      <c r="H2" s="90"/>
      <c r="I2" s="87" t="s">
        <v>55</v>
      </c>
      <c r="J2" s="103" t="s">
        <v>56</v>
      </c>
      <c r="K2" s="103"/>
      <c r="L2" s="103"/>
      <c r="M2" s="103"/>
      <c r="N2" s="103"/>
    </row>
    <row r="3" ht="17.4" customHeight="1" spans="1:14">
      <c r="A3" s="91" t="s">
        <v>140</v>
      </c>
      <c r="B3" s="91"/>
      <c r="C3" s="91"/>
      <c r="D3" s="91"/>
      <c r="E3" s="91"/>
      <c r="F3" s="91"/>
      <c r="G3" s="91"/>
      <c r="H3" s="90"/>
      <c r="I3" s="91" t="s">
        <v>185</v>
      </c>
      <c r="J3" s="91"/>
      <c r="K3" s="91"/>
      <c r="L3" s="91"/>
      <c r="M3" s="91"/>
      <c r="N3" s="91"/>
    </row>
    <row r="4" ht="17.4" customHeight="1" spans="1:17">
      <c r="A4" s="91"/>
      <c r="B4" s="92">
        <v>120</v>
      </c>
      <c r="C4" s="92">
        <v>130</v>
      </c>
      <c r="D4" s="92">
        <v>140</v>
      </c>
      <c r="E4" s="92">
        <v>150</v>
      </c>
      <c r="F4" s="92">
        <v>160</v>
      </c>
      <c r="G4" s="92">
        <v>165</v>
      </c>
      <c r="H4" s="90"/>
      <c r="I4" s="92">
        <v>120</v>
      </c>
      <c r="J4" s="92">
        <v>130</v>
      </c>
      <c r="K4" s="92">
        <v>140</v>
      </c>
      <c r="L4" s="92">
        <v>150</v>
      </c>
      <c r="M4" s="92">
        <v>160</v>
      </c>
      <c r="N4" s="92">
        <v>165</v>
      </c>
      <c r="Q4" s="197"/>
    </row>
    <row r="5" ht="17.4" customHeight="1" spans="1:14">
      <c r="A5" s="91"/>
      <c r="B5" s="92"/>
      <c r="C5" s="92"/>
      <c r="D5" s="92"/>
      <c r="E5" s="92"/>
      <c r="F5" s="92"/>
      <c r="G5" s="92"/>
      <c r="H5" s="90"/>
      <c r="I5" s="194" t="s">
        <v>186</v>
      </c>
      <c r="J5" s="105" t="s">
        <v>187</v>
      </c>
      <c r="K5" s="194" t="s">
        <v>188</v>
      </c>
      <c r="L5" s="194" t="s">
        <v>188</v>
      </c>
      <c r="M5" s="105" t="s">
        <v>189</v>
      </c>
      <c r="N5" s="105" t="s">
        <v>186</v>
      </c>
    </row>
    <row r="6" ht="17.4" customHeight="1" spans="1:14">
      <c r="A6" s="93" t="s">
        <v>142</v>
      </c>
      <c r="B6" s="94">
        <f t="shared" ref="B6:B11" si="0">C6-4</f>
        <v>51</v>
      </c>
      <c r="C6" s="94">
        <v>55</v>
      </c>
      <c r="D6" s="94">
        <f t="shared" ref="D6:D11" si="1">C6+4</f>
        <v>59</v>
      </c>
      <c r="E6" s="94">
        <f t="shared" ref="E6:E11" si="2">D6+4</f>
        <v>63</v>
      </c>
      <c r="F6" s="94">
        <f t="shared" ref="F6:F11" si="3">E6+4</f>
        <v>67</v>
      </c>
      <c r="G6" s="94">
        <f>F6+2</f>
        <v>69</v>
      </c>
      <c r="H6" s="90"/>
      <c r="I6" s="195" t="s">
        <v>190</v>
      </c>
      <c r="J6" s="195" t="s">
        <v>191</v>
      </c>
      <c r="K6" s="195" t="s">
        <v>192</v>
      </c>
      <c r="L6" s="108" t="s">
        <v>193</v>
      </c>
      <c r="M6" s="195" t="s">
        <v>194</v>
      </c>
      <c r="N6" s="195" t="s">
        <v>190</v>
      </c>
    </row>
    <row r="7" ht="17.4" customHeight="1" spans="1:14">
      <c r="A7" s="93" t="s">
        <v>144</v>
      </c>
      <c r="B7" s="94">
        <f t="shared" si="0"/>
        <v>50</v>
      </c>
      <c r="C7" s="94">
        <v>54</v>
      </c>
      <c r="D7" s="94">
        <f t="shared" si="1"/>
        <v>58</v>
      </c>
      <c r="E7" s="94">
        <f t="shared" si="2"/>
        <v>62</v>
      </c>
      <c r="F7" s="94">
        <f t="shared" si="3"/>
        <v>66</v>
      </c>
      <c r="G7" s="94">
        <f>F7+2</f>
        <v>68</v>
      </c>
      <c r="H7" s="90"/>
      <c r="I7" s="195" t="s">
        <v>191</v>
      </c>
      <c r="J7" s="195" t="s">
        <v>190</v>
      </c>
      <c r="K7" s="195" t="s">
        <v>192</v>
      </c>
      <c r="L7" s="108" t="s">
        <v>195</v>
      </c>
      <c r="M7" s="196" t="s">
        <v>191</v>
      </c>
      <c r="N7" s="195" t="s">
        <v>192</v>
      </c>
    </row>
    <row r="8" ht="17.4" customHeight="1" spans="1:14">
      <c r="A8" s="93" t="s">
        <v>145</v>
      </c>
      <c r="B8" s="94">
        <f t="shared" si="0"/>
        <v>78</v>
      </c>
      <c r="C8" s="94">
        <v>82</v>
      </c>
      <c r="D8" s="94">
        <f t="shared" si="1"/>
        <v>86</v>
      </c>
      <c r="E8" s="94">
        <f t="shared" si="2"/>
        <v>90</v>
      </c>
      <c r="F8" s="94">
        <f t="shared" si="3"/>
        <v>94</v>
      </c>
      <c r="G8" s="94">
        <f t="shared" ref="G8:G11" si="4">F8+4</f>
        <v>98</v>
      </c>
      <c r="H8" s="90"/>
      <c r="I8" s="195" t="s">
        <v>191</v>
      </c>
      <c r="J8" s="195" t="s">
        <v>190</v>
      </c>
      <c r="K8" s="195" t="s">
        <v>190</v>
      </c>
      <c r="L8" s="108" t="s">
        <v>196</v>
      </c>
      <c r="M8" s="195" t="s">
        <v>191</v>
      </c>
      <c r="N8" s="195" t="s">
        <v>197</v>
      </c>
    </row>
    <row r="9" ht="17.4" customHeight="1" spans="1:14">
      <c r="A9" s="95" t="s">
        <v>147</v>
      </c>
      <c r="B9" s="94">
        <f t="shared" si="0"/>
        <v>78</v>
      </c>
      <c r="C9" s="94">
        <v>82</v>
      </c>
      <c r="D9" s="94">
        <f t="shared" si="1"/>
        <v>86</v>
      </c>
      <c r="E9" s="94">
        <f t="shared" si="2"/>
        <v>90</v>
      </c>
      <c r="F9" s="94">
        <f t="shared" si="3"/>
        <v>94</v>
      </c>
      <c r="G9" s="94">
        <f t="shared" si="4"/>
        <v>98</v>
      </c>
      <c r="H9" s="90"/>
      <c r="I9" s="195" t="s">
        <v>191</v>
      </c>
      <c r="J9" s="195" t="s">
        <v>190</v>
      </c>
      <c r="K9" s="195" t="s">
        <v>198</v>
      </c>
      <c r="L9" s="108" t="s">
        <v>198</v>
      </c>
      <c r="M9" s="195" t="s">
        <v>199</v>
      </c>
      <c r="N9" s="195" t="s">
        <v>200</v>
      </c>
    </row>
    <row r="10" ht="17.4" customHeight="1" spans="1:14">
      <c r="A10" s="93" t="s">
        <v>149</v>
      </c>
      <c r="B10" s="94">
        <f t="shared" si="0"/>
        <v>66</v>
      </c>
      <c r="C10" s="94">
        <v>70</v>
      </c>
      <c r="D10" s="94">
        <f t="shared" si="1"/>
        <v>74</v>
      </c>
      <c r="E10" s="94">
        <f t="shared" si="2"/>
        <v>78</v>
      </c>
      <c r="F10" s="94">
        <f t="shared" si="3"/>
        <v>82</v>
      </c>
      <c r="G10" s="94">
        <f t="shared" si="4"/>
        <v>86</v>
      </c>
      <c r="H10" s="90"/>
      <c r="I10" s="195" t="s">
        <v>191</v>
      </c>
      <c r="J10" s="195" t="s">
        <v>201</v>
      </c>
      <c r="K10" s="196" t="s">
        <v>191</v>
      </c>
      <c r="L10" s="108" t="s">
        <v>202</v>
      </c>
      <c r="M10" s="196" t="s">
        <v>191</v>
      </c>
      <c r="N10" s="196" t="s">
        <v>191</v>
      </c>
    </row>
    <row r="11" ht="17.4" customHeight="1" spans="1:14">
      <c r="A11" s="93" t="s">
        <v>150</v>
      </c>
      <c r="B11" s="94">
        <f t="shared" si="0"/>
        <v>84</v>
      </c>
      <c r="C11" s="94">
        <v>88</v>
      </c>
      <c r="D11" s="94">
        <f t="shared" si="1"/>
        <v>92</v>
      </c>
      <c r="E11" s="94">
        <f t="shared" si="2"/>
        <v>96</v>
      </c>
      <c r="F11" s="94">
        <f t="shared" si="3"/>
        <v>100</v>
      </c>
      <c r="G11" s="94">
        <f t="shared" si="4"/>
        <v>104</v>
      </c>
      <c r="H11" s="90"/>
      <c r="I11" s="195" t="s">
        <v>203</v>
      </c>
      <c r="J11" s="195" t="s">
        <v>191</v>
      </c>
      <c r="K11" s="195" t="s">
        <v>204</v>
      </c>
      <c r="L11" s="108" t="s">
        <v>192</v>
      </c>
      <c r="M11" s="196" t="s">
        <v>191</v>
      </c>
      <c r="N11" s="195" t="s">
        <v>205</v>
      </c>
    </row>
    <row r="12" ht="17.4" customHeight="1" spans="1:14">
      <c r="A12" s="93" t="s">
        <v>152</v>
      </c>
      <c r="B12" s="94">
        <f>C12-1</f>
        <v>43</v>
      </c>
      <c r="C12" s="94">
        <v>44</v>
      </c>
      <c r="D12" s="94">
        <f>C12+1</f>
        <v>45</v>
      </c>
      <c r="E12" s="94">
        <f>D12+1.5</f>
        <v>46.5</v>
      </c>
      <c r="F12" s="94">
        <f>E12+1.5</f>
        <v>48</v>
      </c>
      <c r="G12" s="94">
        <f>F12+1</f>
        <v>49</v>
      </c>
      <c r="H12" s="90"/>
      <c r="I12" s="195" t="s">
        <v>191</v>
      </c>
      <c r="J12" s="195" t="s">
        <v>206</v>
      </c>
      <c r="K12" s="195" t="s">
        <v>197</v>
      </c>
      <c r="L12" s="108" t="s">
        <v>191</v>
      </c>
      <c r="M12" s="195" t="s">
        <v>207</v>
      </c>
      <c r="N12" s="195" t="s">
        <v>191</v>
      </c>
    </row>
    <row r="13" ht="17.4" customHeight="1" spans="1:14">
      <c r="A13" s="93" t="s">
        <v>153</v>
      </c>
      <c r="B13" s="94">
        <f>C13-4.15</f>
        <v>58.85</v>
      </c>
      <c r="C13" s="94">
        <v>63</v>
      </c>
      <c r="D13" s="94">
        <f>C13+4.15</f>
        <v>67.15</v>
      </c>
      <c r="E13" s="94">
        <f>D13+4.3</f>
        <v>71.45</v>
      </c>
      <c r="F13" s="94">
        <f>E13+4.3</f>
        <v>75.75</v>
      </c>
      <c r="G13" s="94">
        <f>F13+2.55</f>
        <v>78.3</v>
      </c>
      <c r="H13" s="90"/>
      <c r="I13" s="195" t="s">
        <v>191</v>
      </c>
      <c r="J13" s="196" t="s">
        <v>190</v>
      </c>
      <c r="K13" s="195" t="s">
        <v>192</v>
      </c>
      <c r="L13" s="108" t="s">
        <v>208</v>
      </c>
      <c r="M13" s="195" t="s">
        <v>209</v>
      </c>
      <c r="N13" s="195" t="s">
        <v>191</v>
      </c>
    </row>
    <row r="14" ht="17.4" customHeight="1" spans="1:14">
      <c r="A14" s="93" t="s">
        <v>154</v>
      </c>
      <c r="B14" s="94">
        <f>C14-0.8</f>
        <v>15.7</v>
      </c>
      <c r="C14" s="94">
        <v>16.5</v>
      </c>
      <c r="D14" s="94">
        <f>C14+0.8</f>
        <v>17.3</v>
      </c>
      <c r="E14" s="94">
        <f>D14+1.2</f>
        <v>18.5</v>
      </c>
      <c r="F14" s="94">
        <f>E14+1.2</f>
        <v>19.7</v>
      </c>
      <c r="G14" s="94">
        <f>F14+0.8</f>
        <v>20.5</v>
      </c>
      <c r="H14" s="90"/>
      <c r="I14" s="195" t="s">
        <v>190</v>
      </c>
      <c r="J14" s="196" t="s">
        <v>191</v>
      </c>
      <c r="K14" s="196" t="s">
        <v>191</v>
      </c>
      <c r="L14" s="108" t="s">
        <v>191</v>
      </c>
      <c r="M14" s="195" t="s">
        <v>191</v>
      </c>
      <c r="N14" s="196" t="s">
        <v>191</v>
      </c>
    </row>
    <row r="15" ht="17.4" customHeight="1" spans="1:14">
      <c r="A15" s="93" t="s">
        <v>155</v>
      </c>
      <c r="B15" s="94">
        <f>C15-0.65</f>
        <v>12.85</v>
      </c>
      <c r="C15" s="94">
        <v>13.5</v>
      </c>
      <c r="D15" s="94">
        <f>C15+0.65</f>
        <v>14.15</v>
      </c>
      <c r="E15" s="94">
        <f>D15+0.9</f>
        <v>15.05</v>
      </c>
      <c r="F15" s="94">
        <f>E15+0.9</f>
        <v>15.95</v>
      </c>
      <c r="G15" s="94">
        <f>F15+0.65</f>
        <v>16.6</v>
      </c>
      <c r="H15" s="90"/>
      <c r="I15" s="196" t="s">
        <v>210</v>
      </c>
      <c r="J15" s="196" t="s">
        <v>191</v>
      </c>
      <c r="K15" s="196" t="s">
        <v>191</v>
      </c>
      <c r="L15" s="108" t="s">
        <v>191</v>
      </c>
      <c r="M15" s="196" t="s">
        <v>191</v>
      </c>
      <c r="N15" s="195" t="s">
        <v>191</v>
      </c>
    </row>
    <row r="16" ht="17.4" customHeight="1" spans="1:14">
      <c r="A16" s="93" t="s">
        <v>156</v>
      </c>
      <c r="B16" s="93">
        <f>C16-0.2</f>
        <v>11.8</v>
      </c>
      <c r="C16" s="93">
        <v>12</v>
      </c>
      <c r="D16" s="93">
        <f>C16+0.2</f>
        <v>12.2</v>
      </c>
      <c r="E16" s="93">
        <f>D16+0.4</f>
        <v>12.6</v>
      </c>
      <c r="F16" s="93">
        <f>E16+0.4</f>
        <v>13</v>
      </c>
      <c r="G16" s="93">
        <f>F16+0.2</f>
        <v>13.2</v>
      </c>
      <c r="H16" s="90"/>
      <c r="I16" s="195" t="s">
        <v>191</v>
      </c>
      <c r="J16" s="195" t="s">
        <v>191</v>
      </c>
      <c r="K16" s="195" t="s">
        <v>211</v>
      </c>
      <c r="L16" s="108" t="s">
        <v>191</v>
      </c>
      <c r="M16" s="195" t="s">
        <v>191</v>
      </c>
      <c r="N16" s="196" t="s">
        <v>191</v>
      </c>
    </row>
    <row r="17" ht="17.4" customHeight="1" spans="1:14">
      <c r="A17" s="93" t="s">
        <v>157</v>
      </c>
      <c r="B17" s="93">
        <f>C17-0.2</f>
        <v>8.8</v>
      </c>
      <c r="C17" s="93">
        <v>9</v>
      </c>
      <c r="D17" s="93">
        <f>C17+0.2</f>
        <v>9.2</v>
      </c>
      <c r="E17" s="93">
        <f>D17+0.4</f>
        <v>9.6</v>
      </c>
      <c r="F17" s="93">
        <f>E17+0.4</f>
        <v>10</v>
      </c>
      <c r="G17" s="93">
        <f>F17+0.2</f>
        <v>10.2</v>
      </c>
      <c r="H17" s="90"/>
      <c r="I17" s="195" t="s">
        <v>191</v>
      </c>
      <c r="J17" s="196" t="s">
        <v>190</v>
      </c>
      <c r="K17" s="195" t="s">
        <v>191</v>
      </c>
      <c r="L17" s="108" t="s">
        <v>191</v>
      </c>
      <c r="M17" s="196" t="s">
        <v>191</v>
      </c>
      <c r="N17" s="195" t="s">
        <v>191</v>
      </c>
    </row>
    <row r="18" s="84" customFormat="1" ht="17.4" customHeight="1" spans="1:15">
      <c r="A18" s="93" t="s">
        <v>158</v>
      </c>
      <c r="B18" s="93">
        <f>C18-0.5</f>
        <v>31.5</v>
      </c>
      <c r="C18" s="96">
        <v>32</v>
      </c>
      <c r="D18" s="96">
        <f>C18+0.8</f>
        <v>32.8</v>
      </c>
      <c r="E18" s="96">
        <f>D18+0.8</f>
        <v>33.6</v>
      </c>
      <c r="F18" s="96">
        <f>E18+0.8</f>
        <v>34.4</v>
      </c>
      <c r="G18" s="96">
        <f>F18+0.5</f>
        <v>34.9</v>
      </c>
      <c r="H18" s="90"/>
      <c r="I18" s="195" t="s">
        <v>191</v>
      </c>
      <c r="J18" s="196" t="s">
        <v>191</v>
      </c>
      <c r="K18" s="195" t="s">
        <v>212</v>
      </c>
      <c r="L18" s="108" t="s">
        <v>197</v>
      </c>
      <c r="M18" s="195" t="s">
        <v>213</v>
      </c>
      <c r="N18" s="195" t="s">
        <v>197</v>
      </c>
      <c r="O18" s="85"/>
    </row>
    <row r="19" ht="17.4" customHeight="1" spans="1:14">
      <c r="A19" s="93" t="s">
        <v>159</v>
      </c>
      <c r="B19" s="96">
        <f>C19-0.8</f>
        <v>21.2</v>
      </c>
      <c r="C19" s="93">
        <v>22</v>
      </c>
      <c r="D19" s="93">
        <f>C19+0.5</f>
        <v>22.5</v>
      </c>
      <c r="E19" s="96">
        <f>D19+0.75</f>
        <v>23.25</v>
      </c>
      <c r="F19" s="96">
        <f>E19+0.75</f>
        <v>24</v>
      </c>
      <c r="G19" s="96">
        <f>F19+0.5</f>
        <v>24.5</v>
      </c>
      <c r="H19" s="90"/>
      <c r="I19" s="195" t="s">
        <v>191</v>
      </c>
      <c r="J19" s="107" t="s">
        <v>191</v>
      </c>
      <c r="K19" s="109" t="s">
        <v>191</v>
      </c>
      <c r="L19" s="108" t="s">
        <v>191</v>
      </c>
      <c r="M19" s="195" t="s">
        <v>191</v>
      </c>
      <c r="N19" s="195" t="s">
        <v>191</v>
      </c>
    </row>
    <row r="20" ht="17.4" customHeight="1" spans="1:14">
      <c r="A20" s="93" t="s">
        <v>160</v>
      </c>
      <c r="B20" s="93">
        <v>13</v>
      </c>
      <c r="C20" s="93">
        <v>13</v>
      </c>
      <c r="D20" s="97">
        <v>14</v>
      </c>
      <c r="E20" s="97">
        <v>14</v>
      </c>
      <c r="F20" s="97">
        <v>15</v>
      </c>
      <c r="G20" s="97">
        <v>15</v>
      </c>
      <c r="H20" s="90"/>
      <c r="I20" s="195" t="s">
        <v>190</v>
      </c>
      <c r="J20" s="107" t="s">
        <v>191</v>
      </c>
      <c r="K20" s="109" t="s">
        <v>191</v>
      </c>
      <c r="L20" s="108" t="s">
        <v>191</v>
      </c>
      <c r="M20" s="195" t="s">
        <v>191</v>
      </c>
      <c r="N20" s="195" t="s">
        <v>191</v>
      </c>
    </row>
    <row r="21" ht="17.4" customHeight="1" spans="1:14">
      <c r="A21" s="98" t="s">
        <v>161</v>
      </c>
      <c r="B21" s="99">
        <v>7</v>
      </c>
      <c r="C21" s="98">
        <v>7</v>
      </c>
      <c r="D21" s="99">
        <v>7</v>
      </c>
      <c r="E21" s="99">
        <v>7</v>
      </c>
      <c r="F21" s="99">
        <v>7</v>
      </c>
      <c r="G21" s="99">
        <v>7</v>
      </c>
      <c r="H21" s="90"/>
      <c r="I21" s="196" t="s">
        <v>191</v>
      </c>
      <c r="J21" s="107" t="s">
        <v>191</v>
      </c>
      <c r="K21" s="107" t="s">
        <v>191</v>
      </c>
      <c r="L21" s="108" t="s">
        <v>191</v>
      </c>
      <c r="M21" s="196" t="s">
        <v>191</v>
      </c>
      <c r="N21" s="195" t="s">
        <v>191</v>
      </c>
    </row>
    <row r="22" ht="17.4" customHeight="1" spans="1:14">
      <c r="A22" s="100"/>
      <c r="B22" s="101"/>
      <c r="C22" s="100"/>
      <c r="D22" s="101"/>
      <c r="E22" s="101"/>
      <c r="F22" s="101"/>
      <c r="G22" s="101"/>
      <c r="H22" s="90"/>
      <c r="I22" s="107"/>
      <c r="J22" s="107"/>
      <c r="K22" s="107"/>
      <c r="L22" s="108"/>
      <c r="M22" s="107"/>
      <c r="N22" s="107"/>
    </row>
    <row r="23" s="84" customFormat="1" ht="14.25" spans="1:14">
      <c r="A23" s="102"/>
      <c r="B23" s="102"/>
      <c r="C23" s="102"/>
      <c r="D23" s="102"/>
      <c r="E23" s="102"/>
      <c r="F23" s="102"/>
      <c r="G23" s="102"/>
      <c r="H23" s="102"/>
      <c r="I23" s="110" t="s">
        <v>162</v>
      </c>
      <c r="J23" s="111">
        <v>45450</v>
      </c>
      <c r="K23" s="86" t="s">
        <v>163</v>
      </c>
      <c r="L23" s="86" t="str">
        <f>首期!E50</f>
        <v>王蕾</v>
      </c>
      <c r="M23" s="86" t="s">
        <v>164</v>
      </c>
      <c r="N23" s="86" t="str">
        <f>首期!J50</f>
        <v>李海英</v>
      </c>
    </row>
  </sheetData>
  <mergeCells count="7">
    <mergeCell ref="A1:N1"/>
    <mergeCell ref="D2:G2"/>
    <mergeCell ref="J2:N2"/>
    <mergeCell ref="B3:G3"/>
    <mergeCell ref="I3:N3"/>
    <mergeCell ref="A3:A5"/>
    <mergeCell ref="H2:H22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P12" sqref="P12"/>
    </sheetView>
  </sheetViews>
  <sheetFormatPr defaultColWidth="9" defaultRowHeight="26.1" customHeight="1"/>
  <cols>
    <col min="1" max="1" width="11.2" style="85" customWidth="1"/>
    <col min="2" max="2" width="13.1" style="85" customWidth="1"/>
    <col min="3" max="5" width="9.2" style="85" customWidth="1"/>
    <col min="6" max="7" width="10.3" style="85" customWidth="1"/>
    <col min="8" max="8" width="1.4" style="85" customWidth="1"/>
    <col min="9" max="9" width="16" style="85" customWidth="1"/>
    <col min="10" max="10" width="15" style="85" customWidth="1"/>
    <col min="11" max="11" width="12.2" style="85" customWidth="1"/>
    <col min="12" max="12" width="10.7" style="85" customWidth="1"/>
    <col min="13" max="13" width="14.1" style="85" customWidth="1"/>
    <col min="14" max="14" width="10.7" style="85" customWidth="1"/>
    <col min="15" max="16384" width="9" style="85"/>
  </cols>
  <sheetData>
    <row r="1" ht="21" customHeight="1" spans="1:14">
      <c r="A1" s="86" t="s">
        <v>139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ht="17.4" customHeight="1" spans="1:14">
      <c r="A2" s="87" t="s">
        <v>60</v>
      </c>
      <c r="B2" s="88" t="str">
        <f>首期!B4</f>
        <v>QAEEAM94104</v>
      </c>
      <c r="C2" s="89" t="s">
        <v>66</v>
      </c>
      <c r="D2" s="88" t="s">
        <v>67</v>
      </c>
      <c r="E2" s="88"/>
      <c r="F2" s="88"/>
      <c r="G2" s="88"/>
      <c r="H2" s="90"/>
      <c r="I2" s="87" t="s">
        <v>55</v>
      </c>
      <c r="J2" s="103" t="s">
        <v>56</v>
      </c>
      <c r="K2" s="103"/>
      <c r="L2" s="103"/>
      <c r="M2" s="103"/>
      <c r="N2" s="103"/>
    </row>
    <row r="3" ht="17.4" customHeight="1" spans="1:14">
      <c r="A3" s="91" t="s">
        <v>140</v>
      </c>
      <c r="B3" s="91"/>
      <c r="C3" s="91"/>
      <c r="D3" s="91"/>
      <c r="E3" s="91"/>
      <c r="F3" s="91"/>
      <c r="G3" s="91"/>
      <c r="H3" s="90"/>
      <c r="I3" s="91" t="s">
        <v>141</v>
      </c>
      <c r="J3" s="91"/>
      <c r="K3" s="91"/>
      <c r="L3" s="91"/>
      <c r="M3" s="91"/>
      <c r="N3" s="91"/>
    </row>
    <row r="4" ht="17.4" customHeight="1" spans="1:14">
      <c r="A4" s="91"/>
      <c r="B4" s="92">
        <v>120</v>
      </c>
      <c r="C4" s="92">
        <v>130</v>
      </c>
      <c r="D4" s="92">
        <v>140</v>
      </c>
      <c r="E4" s="92">
        <v>150</v>
      </c>
      <c r="F4" s="92">
        <v>160</v>
      </c>
      <c r="G4" s="92">
        <v>165</v>
      </c>
      <c r="H4" s="90"/>
      <c r="I4" s="92">
        <v>120</v>
      </c>
      <c r="J4" s="92">
        <v>130</v>
      </c>
      <c r="K4" s="92">
        <v>140</v>
      </c>
      <c r="L4" s="92">
        <v>150</v>
      </c>
      <c r="M4" s="92">
        <v>160</v>
      </c>
      <c r="N4" s="92">
        <v>165</v>
      </c>
    </row>
    <row r="5" ht="17.4" customHeight="1" spans="1:14">
      <c r="A5" s="91"/>
      <c r="B5" s="92"/>
      <c r="C5" s="92"/>
      <c r="D5" s="92"/>
      <c r="E5" s="92"/>
      <c r="F5" s="92"/>
      <c r="G5" s="92"/>
      <c r="H5" s="90"/>
      <c r="I5" s="104" t="s">
        <v>110</v>
      </c>
      <c r="J5" s="104" t="s">
        <v>110</v>
      </c>
      <c r="K5" s="106" t="s">
        <v>109</v>
      </c>
      <c r="L5" s="106" t="s">
        <v>109</v>
      </c>
      <c r="M5" s="104" t="s">
        <v>110</v>
      </c>
      <c r="N5" s="104" t="s">
        <v>110</v>
      </c>
    </row>
    <row r="6" ht="17.4" customHeight="1" spans="1:14">
      <c r="A6" s="93" t="s">
        <v>142</v>
      </c>
      <c r="B6" s="94">
        <f t="shared" ref="B6:B11" si="0">C6-4</f>
        <v>51</v>
      </c>
      <c r="C6" s="94">
        <v>55</v>
      </c>
      <c r="D6" s="94">
        <f t="shared" ref="D6:D11" si="1">C6+4</f>
        <v>59</v>
      </c>
      <c r="E6" s="94">
        <f t="shared" ref="E6:E11" si="2">D6+4</f>
        <v>63</v>
      </c>
      <c r="F6" s="94">
        <f t="shared" ref="F6:F11" si="3">E6+4</f>
        <v>67</v>
      </c>
      <c r="G6" s="94">
        <f>F6+2</f>
        <v>69</v>
      </c>
      <c r="H6" s="90"/>
      <c r="I6" s="107" t="s">
        <v>214</v>
      </c>
      <c r="J6" s="106">
        <v>0.5</v>
      </c>
      <c r="K6" s="106">
        <v>0.5</v>
      </c>
      <c r="L6" s="108" t="s">
        <v>214</v>
      </c>
      <c r="M6" s="106">
        <v>0.5</v>
      </c>
      <c r="N6" s="106">
        <v>0</v>
      </c>
    </row>
    <row r="7" ht="17.4" customHeight="1" spans="1:14">
      <c r="A7" s="93" t="s">
        <v>144</v>
      </c>
      <c r="B7" s="94">
        <f t="shared" si="0"/>
        <v>50</v>
      </c>
      <c r="C7" s="94">
        <v>54</v>
      </c>
      <c r="D7" s="94">
        <f t="shared" si="1"/>
        <v>58</v>
      </c>
      <c r="E7" s="94">
        <f t="shared" si="2"/>
        <v>62</v>
      </c>
      <c r="F7" s="94">
        <f t="shared" si="3"/>
        <v>66</v>
      </c>
      <c r="G7" s="94">
        <f>F7+2</f>
        <v>68</v>
      </c>
      <c r="H7" s="90"/>
      <c r="I7" s="107" t="s">
        <v>143</v>
      </c>
      <c r="J7" s="106">
        <v>0.5</v>
      </c>
      <c r="K7" s="106">
        <v>0</v>
      </c>
      <c r="L7" s="108" t="s">
        <v>143</v>
      </c>
      <c r="M7" s="106">
        <v>0.8</v>
      </c>
      <c r="N7" s="106">
        <v>0.5</v>
      </c>
    </row>
    <row r="8" ht="17.4" customHeight="1" spans="1:14">
      <c r="A8" s="93" t="s">
        <v>145</v>
      </c>
      <c r="B8" s="94">
        <f t="shared" si="0"/>
        <v>78</v>
      </c>
      <c r="C8" s="94">
        <v>82</v>
      </c>
      <c r="D8" s="94">
        <f t="shared" si="1"/>
        <v>86</v>
      </c>
      <c r="E8" s="94">
        <f t="shared" si="2"/>
        <v>90</v>
      </c>
      <c r="F8" s="94">
        <f t="shared" si="3"/>
        <v>94</v>
      </c>
      <c r="G8" s="94">
        <f t="shared" ref="G8:G11" si="4">F8+4</f>
        <v>98</v>
      </c>
      <c r="H8" s="90"/>
      <c r="I8" s="107" t="s">
        <v>151</v>
      </c>
      <c r="J8" s="106">
        <v>0.5</v>
      </c>
      <c r="K8" s="106">
        <v>0.5</v>
      </c>
      <c r="L8" s="108" t="s">
        <v>148</v>
      </c>
      <c r="M8" s="106">
        <v>-0.2</v>
      </c>
      <c r="N8" s="106">
        <v>0</v>
      </c>
    </row>
    <row r="9" ht="17.4" customHeight="1" spans="1:14">
      <c r="A9" s="95" t="s">
        <v>147</v>
      </c>
      <c r="B9" s="94">
        <f t="shared" si="0"/>
        <v>78</v>
      </c>
      <c r="C9" s="94">
        <v>82</v>
      </c>
      <c r="D9" s="94">
        <f t="shared" si="1"/>
        <v>86</v>
      </c>
      <c r="E9" s="94">
        <f t="shared" si="2"/>
        <v>90</v>
      </c>
      <c r="F9" s="94">
        <f t="shared" si="3"/>
        <v>94</v>
      </c>
      <c r="G9" s="94">
        <f t="shared" si="4"/>
        <v>98</v>
      </c>
      <c r="H9" s="90"/>
      <c r="I9" s="107" t="s">
        <v>214</v>
      </c>
      <c r="J9" s="106">
        <v>0.5</v>
      </c>
      <c r="K9" s="106">
        <v>-0.5</v>
      </c>
      <c r="L9" s="108" t="s">
        <v>215</v>
      </c>
      <c r="M9" s="106">
        <v>0.5</v>
      </c>
      <c r="N9" s="106">
        <v>0.5</v>
      </c>
    </row>
    <row r="10" ht="17.4" customHeight="1" spans="1:14">
      <c r="A10" s="93" t="s">
        <v>149</v>
      </c>
      <c r="B10" s="94">
        <f t="shared" si="0"/>
        <v>66</v>
      </c>
      <c r="C10" s="94">
        <v>70</v>
      </c>
      <c r="D10" s="94">
        <f t="shared" si="1"/>
        <v>74</v>
      </c>
      <c r="E10" s="94">
        <f t="shared" si="2"/>
        <v>78</v>
      </c>
      <c r="F10" s="94">
        <f t="shared" si="3"/>
        <v>82</v>
      </c>
      <c r="G10" s="94">
        <f t="shared" si="4"/>
        <v>86</v>
      </c>
      <c r="H10" s="90"/>
      <c r="I10" s="107" t="s">
        <v>143</v>
      </c>
      <c r="J10" s="106">
        <v>0.5</v>
      </c>
      <c r="K10" s="106">
        <v>-0.2</v>
      </c>
      <c r="L10" s="108" t="s">
        <v>148</v>
      </c>
      <c r="M10" s="106">
        <v>0</v>
      </c>
      <c r="N10" s="106">
        <v>0.6</v>
      </c>
    </row>
    <row r="11" ht="17.4" customHeight="1" spans="1:14">
      <c r="A11" s="93" t="s">
        <v>150</v>
      </c>
      <c r="B11" s="94">
        <f t="shared" si="0"/>
        <v>84</v>
      </c>
      <c r="C11" s="94">
        <v>88</v>
      </c>
      <c r="D11" s="94">
        <f t="shared" si="1"/>
        <v>92</v>
      </c>
      <c r="E11" s="94">
        <f t="shared" si="2"/>
        <v>96</v>
      </c>
      <c r="F11" s="94">
        <f t="shared" si="3"/>
        <v>100</v>
      </c>
      <c r="G11" s="94">
        <f t="shared" si="4"/>
        <v>104</v>
      </c>
      <c r="H11" s="90"/>
      <c r="I11" s="107" t="s">
        <v>143</v>
      </c>
      <c r="J11" s="106">
        <v>1</v>
      </c>
      <c r="K11" s="106">
        <v>0</v>
      </c>
      <c r="L11" s="108" t="s">
        <v>148</v>
      </c>
      <c r="M11" s="106">
        <v>0.2</v>
      </c>
      <c r="N11" s="106">
        <v>0.5</v>
      </c>
    </row>
    <row r="12" ht="17.4" customHeight="1" spans="1:14">
      <c r="A12" s="93" t="s">
        <v>152</v>
      </c>
      <c r="B12" s="94">
        <f>C12-1</f>
        <v>43</v>
      </c>
      <c r="C12" s="94">
        <v>44</v>
      </c>
      <c r="D12" s="94">
        <f>C12+1</f>
        <v>45</v>
      </c>
      <c r="E12" s="94">
        <f>D12+1.5</f>
        <v>46.5</v>
      </c>
      <c r="F12" s="94">
        <f>E12+1.5</f>
        <v>48</v>
      </c>
      <c r="G12" s="94">
        <f>F12+1</f>
        <v>49</v>
      </c>
      <c r="H12" s="90"/>
      <c r="I12" s="107" t="s">
        <v>148</v>
      </c>
      <c r="J12" s="106">
        <v>0</v>
      </c>
      <c r="K12" s="106">
        <v>0.5</v>
      </c>
      <c r="L12" s="108" t="s">
        <v>216</v>
      </c>
      <c r="M12" s="106">
        <v>0</v>
      </c>
      <c r="N12" s="106">
        <v>0</v>
      </c>
    </row>
    <row r="13" ht="17.4" customHeight="1" spans="1:14">
      <c r="A13" s="93" t="s">
        <v>153</v>
      </c>
      <c r="B13" s="94">
        <f>C13-4.15</f>
        <v>58.85</v>
      </c>
      <c r="C13" s="94">
        <v>63</v>
      </c>
      <c r="D13" s="94">
        <f>C13+4.15</f>
        <v>67.15</v>
      </c>
      <c r="E13" s="94">
        <f>D13+4.3</f>
        <v>71.45</v>
      </c>
      <c r="F13" s="94">
        <f>E13+4.3</f>
        <v>75.75</v>
      </c>
      <c r="G13" s="94">
        <f>F13+2.55</f>
        <v>78.3</v>
      </c>
      <c r="H13" s="90"/>
      <c r="I13" s="109" t="s">
        <v>214</v>
      </c>
      <c r="J13" s="106">
        <v>1</v>
      </c>
      <c r="K13" s="106">
        <v>0.5</v>
      </c>
      <c r="L13" s="108" t="s">
        <v>148</v>
      </c>
      <c r="M13" s="106">
        <v>0.5</v>
      </c>
      <c r="N13" s="106">
        <v>0.5</v>
      </c>
    </row>
    <row r="14" ht="17.4" customHeight="1" spans="1:14">
      <c r="A14" s="93" t="s">
        <v>154</v>
      </c>
      <c r="B14" s="94">
        <f>C14-0.8</f>
        <v>15.7</v>
      </c>
      <c r="C14" s="94">
        <v>16.5</v>
      </c>
      <c r="D14" s="94">
        <f>C14+0.8</f>
        <v>17.3</v>
      </c>
      <c r="E14" s="94">
        <f>D14+1.2</f>
        <v>18.5</v>
      </c>
      <c r="F14" s="94">
        <f>E14+1.2</f>
        <v>19.7</v>
      </c>
      <c r="G14" s="94">
        <f>F14+0.8</f>
        <v>20.5</v>
      </c>
      <c r="H14" s="90"/>
      <c r="I14" s="109" t="s">
        <v>217</v>
      </c>
      <c r="J14" s="106">
        <v>0</v>
      </c>
      <c r="K14" s="106">
        <v>0</v>
      </c>
      <c r="L14" s="108" t="s">
        <v>148</v>
      </c>
      <c r="M14" s="106">
        <v>0.2</v>
      </c>
      <c r="N14" s="106">
        <v>0.1</v>
      </c>
    </row>
    <row r="15" ht="17.4" customHeight="1" spans="1:14">
      <c r="A15" s="93" t="s">
        <v>155</v>
      </c>
      <c r="B15" s="94">
        <f>C15-0.65</f>
        <v>12.85</v>
      </c>
      <c r="C15" s="94">
        <v>13.5</v>
      </c>
      <c r="D15" s="94">
        <f>C15+0.65</f>
        <v>14.15</v>
      </c>
      <c r="E15" s="94">
        <f>D15+0.9</f>
        <v>15.05</v>
      </c>
      <c r="F15" s="94">
        <f>E15+0.9</f>
        <v>15.95</v>
      </c>
      <c r="G15" s="94">
        <f>F15+0.65</f>
        <v>16.6</v>
      </c>
      <c r="H15" s="90"/>
      <c r="I15" s="107" t="s">
        <v>148</v>
      </c>
      <c r="J15" s="106">
        <v>0.5</v>
      </c>
      <c r="K15" s="106">
        <v>0</v>
      </c>
      <c r="L15" s="108" t="s">
        <v>148</v>
      </c>
      <c r="M15" s="106">
        <v>0</v>
      </c>
      <c r="N15" s="106">
        <v>0.2</v>
      </c>
    </row>
    <row r="16" ht="17.4" customHeight="1" spans="1:14">
      <c r="A16" s="93" t="s">
        <v>156</v>
      </c>
      <c r="B16" s="93">
        <f>C16-0.2</f>
        <v>11.8</v>
      </c>
      <c r="C16" s="93">
        <v>12</v>
      </c>
      <c r="D16" s="93">
        <f>C16+0.2</f>
        <v>12.2</v>
      </c>
      <c r="E16" s="93">
        <f>D16+0.4</f>
        <v>12.6</v>
      </c>
      <c r="F16" s="93">
        <f>E16+0.4</f>
        <v>13</v>
      </c>
      <c r="G16" s="93">
        <f>F16+0.2</f>
        <v>13.2</v>
      </c>
      <c r="H16" s="90"/>
      <c r="I16" s="107" t="s">
        <v>148</v>
      </c>
      <c r="J16" s="106">
        <v>0.2</v>
      </c>
      <c r="K16" s="106">
        <v>0</v>
      </c>
      <c r="L16" s="108" t="s">
        <v>143</v>
      </c>
      <c r="M16" s="106">
        <v>0</v>
      </c>
      <c r="N16" s="106">
        <v>0</v>
      </c>
    </row>
    <row r="17" ht="17.4" customHeight="1" spans="1:14">
      <c r="A17" s="93" t="s">
        <v>157</v>
      </c>
      <c r="B17" s="93">
        <f>C17-0.2</f>
        <v>8.8</v>
      </c>
      <c r="C17" s="93">
        <v>9</v>
      </c>
      <c r="D17" s="93">
        <f>C17+0.2</f>
        <v>9.2</v>
      </c>
      <c r="E17" s="93">
        <f>D17+0.4</f>
        <v>9.6</v>
      </c>
      <c r="F17" s="93">
        <f>E17+0.4</f>
        <v>10</v>
      </c>
      <c r="G17" s="93">
        <f>F17+0.2</f>
        <v>10.2</v>
      </c>
      <c r="H17" s="90"/>
      <c r="I17" s="107" t="s">
        <v>148</v>
      </c>
      <c r="J17" s="106">
        <v>0</v>
      </c>
      <c r="K17" s="106">
        <v>0</v>
      </c>
      <c r="L17" s="108" t="s">
        <v>148</v>
      </c>
      <c r="M17" s="106">
        <v>0.2</v>
      </c>
      <c r="N17" s="106">
        <v>0</v>
      </c>
    </row>
    <row r="18" s="83" customFormat="1" ht="17.4" customHeight="1" spans="1:15">
      <c r="A18" s="93" t="s">
        <v>158</v>
      </c>
      <c r="B18" s="93">
        <f>C18-0.5</f>
        <v>31.5</v>
      </c>
      <c r="C18" s="96">
        <v>32</v>
      </c>
      <c r="D18" s="96">
        <f>C18+0.8</f>
        <v>32.8</v>
      </c>
      <c r="E18" s="96">
        <f>D18+0.8</f>
        <v>33.6</v>
      </c>
      <c r="F18" s="96">
        <f>E18+0.8</f>
        <v>34.4</v>
      </c>
      <c r="G18" s="96">
        <f>F18+0.5</f>
        <v>34.9</v>
      </c>
      <c r="H18" s="90"/>
      <c r="I18" s="107" t="s">
        <v>143</v>
      </c>
      <c r="J18" s="106">
        <v>0</v>
      </c>
      <c r="K18" s="106">
        <v>0.5</v>
      </c>
      <c r="L18" s="108" t="s">
        <v>148</v>
      </c>
      <c r="M18" s="106">
        <v>0</v>
      </c>
      <c r="N18" s="106">
        <v>0</v>
      </c>
      <c r="O18" s="85"/>
    </row>
    <row r="19" ht="17.4" customHeight="1" spans="1:14">
      <c r="A19" s="93" t="s">
        <v>159</v>
      </c>
      <c r="B19" s="96">
        <f>C19-0.8</f>
        <v>21.2</v>
      </c>
      <c r="C19" s="93">
        <v>22</v>
      </c>
      <c r="D19" s="93">
        <f>C19+0.5</f>
        <v>22.5</v>
      </c>
      <c r="E19" s="96">
        <f>D19+0.75</f>
        <v>23.25</v>
      </c>
      <c r="F19" s="96">
        <f>E19+0.75</f>
        <v>24</v>
      </c>
      <c r="G19" s="96">
        <f>F19+0.5</f>
        <v>24.5</v>
      </c>
      <c r="H19" s="90"/>
      <c r="I19" s="107" t="s">
        <v>148</v>
      </c>
      <c r="J19" s="107" t="s">
        <v>148</v>
      </c>
      <c r="K19" s="107" t="s">
        <v>148</v>
      </c>
      <c r="L19" s="108" t="s">
        <v>148</v>
      </c>
      <c r="M19" s="106">
        <v>0</v>
      </c>
      <c r="N19" s="106">
        <v>0</v>
      </c>
    </row>
    <row r="20" ht="17.4" customHeight="1" spans="1:14">
      <c r="A20" s="93" t="s">
        <v>160</v>
      </c>
      <c r="B20" s="93">
        <v>13</v>
      </c>
      <c r="C20" s="93">
        <v>13</v>
      </c>
      <c r="D20" s="97">
        <v>14</v>
      </c>
      <c r="E20" s="97">
        <v>14</v>
      </c>
      <c r="F20" s="97">
        <v>15</v>
      </c>
      <c r="G20" s="97">
        <v>15</v>
      </c>
      <c r="H20" s="90"/>
      <c r="I20" s="107" t="s">
        <v>148</v>
      </c>
      <c r="J20" s="107" t="s">
        <v>148</v>
      </c>
      <c r="K20" s="107" t="s">
        <v>148</v>
      </c>
      <c r="L20" s="108" t="s">
        <v>148</v>
      </c>
      <c r="M20" s="106">
        <v>0</v>
      </c>
      <c r="N20" s="106">
        <v>0</v>
      </c>
    </row>
    <row r="21" ht="17.4" customHeight="1" spans="1:14">
      <c r="A21" s="98" t="s">
        <v>161</v>
      </c>
      <c r="B21" s="99">
        <v>7</v>
      </c>
      <c r="C21" s="98">
        <v>7</v>
      </c>
      <c r="D21" s="99">
        <v>7</v>
      </c>
      <c r="E21" s="99">
        <v>7</v>
      </c>
      <c r="F21" s="99">
        <v>7</v>
      </c>
      <c r="G21" s="99">
        <v>7</v>
      </c>
      <c r="H21" s="90"/>
      <c r="I21" s="107" t="s">
        <v>148</v>
      </c>
      <c r="J21" s="107" t="s">
        <v>148</v>
      </c>
      <c r="K21" s="107" t="s">
        <v>148</v>
      </c>
      <c r="L21" s="108" t="s">
        <v>148</v>
      </c>
      <c r="M21" s="106">
        <v>0</v>
      </c>
      <c r="N21" s="106">
        <v>0</v>
      </c>
    </row>
    <row r="22" ht="17.4" customHeight="1" spans="1:14">
      <c r="A22" s="100"/>
      <c r="B22" s="101"/>
      <c r="C22" s="100"/>
      <c r="D22" s="101"/>
      <c r="E22" s="101"/>
      <c r="F22" s="101"/>
      <c r="G22" s="101"/>
      <c r="H22" s="90"/>
      <c r="I22" s="107"/>
      <c r="J22" s="107"/>
      <c r="K22" s="107"/>
      <c r="L22" s="108"/>
      <c r="M22" s="107"/>
      <c r="N22" s="107"/>
    </row>
    <row r="23" s="84" customFormat="1" ht="14.25" spans="1:14">
      <c r="A23" s="102"/>
      <c r="B23" s="102"/>
      <c r="C23" s="102"/>
      <c r="D23" s="102"/>
      <c r="E23" s="102"/>
      <c r="F23" s="102"/>
      <c r="G23" s="102"/>
      <c r="H23" s="102"/>
      <c r="I23" s="110" t="s">
        <v>162</v>
      </c>
      <c r="J23" s="111">
        <f>首期!G50</f>
        <v>45426</v>
      </c>
      <c r="K23" s="86" t="s">
        <v>163</v>
      </c>
      <c r="L23" s="86" t="str">
        <f>首期!E50</f>
        <v>王蕾</v>
      </c>
      <c r="M23" s="86" t="s">
        <v>164</v>
      </c>
      <c r="N23" s="86" t="str">
        <f>首期!J50</f>
        <v>李海英</v>
      </c>
    </row>
  </sheetData>
  <mergeCells count="7">
    <mergeCell ref="A1:N1"/>
    <mergeCell ref="D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A35" sqref="A35:K35"/>
    </sheetView>
  </sheetViews>
  <sheetFormatPr defaultColWidth="10.1" defaultRowHeight="14.25"/>
  <cols>
    <col min="1" max="1" width="9.6" style="112" customWidth="1"/>
    <col min="2" max="2" width="11.1" style="112" customWidth="1"/>
    <col min="3" max="3" width="9.1" style="112" customWidth="1"/>
    <col min="4" max="4" width="9.5" style="112" customWidth="1"/>
    <col min="5" max="5" width="14.4" style="112" customWidth="1"/>
    <col min="6" max="6" width="10.4" style="112" customWidth="1"/>
    <col min="7" max="7" width="9.5" style="112" customWidth="1"/>
    <col min="8" max="8" width="9.1" style="112" customWidth="1"/>
    <col min="9" max="9" width="8.1" style="112" customWidth="1"/>
    <col min="10" max="11" width="16.7" style="112" customWidth="1"/>
    <col min="12" max="16384" width="10.1" style="112"/>
  </cols>
  <sheetData>
    <row r="1" ht="26.25" spans="1:11">
      <c r="A1" s="113" t="s">
        <v>218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>
      <c r="A2" s="114" t="s">
        <v>51</v>
      </c>
      <c r="B2" s="115" t="str">
        <f>中期!B2</f>
        <v>儿童期货</v>
      </c>
      <c r="C2" s="115"/>
      <c r="D2" s="116" t="s">
        <v>60</v>
      </c>
      <c r="E2" s="117" t="str">
        <f>中期!B4</f>
        <v>QAEEAM94104</v>
      </c>
      <c r="F2" s="118" t="s">
        <v>219</v>
      </c>
      <c r="G2" s="119" t="s">
        <v>67</v>
      </c>
      <c r="H2" s="120"/>
      <c r="I2" s="116" t="s">
        <v>55</v>
      </c>
      <c r="J2" s="174" t="str">
        <f>中期!I2</f>
        <v>鸿天青岛松尚分厂</v>
      </c>
      <c r="K2" s="175"/>
    </row>
    <row r="3" spans="1:11">
      <c r="A3" s="121" t="s">
        <v>73</v>
      </c>
      <c r="B3" s="122">
        <f>中期!B7</f>
        <v>2750</v>
      </c>
      <c r="C3" s="123"/>
      <c r="D3" s="124" t="s">
        <v>220</v>
      </c>
      <c r="E3" s="125">
        <f>中期!F4</f>
        <v>45473</v>
      </c>
      <c r="F3" s="126"/>
      <c r="G3" s="126"/>
      <c r="H3" s="127" t="s">
        <v>221</v>
      </c>
      <c r="I3" s="127"/>
      <c r="J3" s="127"/>
      <c r="K3" s="176"/>
    </row>
    <row r="4" spans="1:11">
      <c r="A4" s="128" t="s">
        <v>70</v>
      </c>
      <c r="B4" s="126">
        <f>中期!B6</f>
        <v>2</v>
      </c>
      <c r="C4" s="126">
        <f>中期!C6</f>
        <v>6</v>
      </c>
      <c r="D4" s="124" t="s">
        <v>222</v>
      </c>
      <c r="E4" s="129" t="s">
        <v>223</v>
      </c>
      <c r="F4" s="129"/>
      <c r="G4" s="129"/>
      <c r="H4" s="124" t="s">
        <v>224</v>
      </c>
      <c r="I4" s="124"/>
      <c r="J4" s="143" t="s">
        <v>64</v>
      </c>
      <c r="K4" s="177" t="s">
        <v>65</v>
      </c>
    </row>
    <row r="5" spans="1:11">
      <c r="A5" s="128" t="s">
        <v>225</v>
      </c>
      <c r="B5" s="126">
        <v>1</v>
      </c>
      <c r="C5" s="126"/>
      <c r="D5" s="124" t="s">
        <v>226</v>
      </c>
      <c r="E5" s="130" t="s">
        <v>227</v>
      </c>
      <c r="F5" s="130" t="s">
        <v>223</v>
      </c>
      <c r="G5" s="130" t="s">
        <v>228</v>
      </c>
      <c r="H5" s="124" t="s">
        <v>229</v>
      </c>
      <c r="I5" s="124"/>
      <c r="J5" s="143" t="s">
        <v>64</v>
      </c>
      <c r="K5" s="177" t="s">
        <v>65</v>
      </c>
    </row>
    <row r="6" ht="15" spans="1:11">
      <c r="A6" s="131" t="s">
        <v>230</v>
      </c>
      <c r="B6" s="132">
        <v>125</v>
      </c>
      <c r="C6" s="132"/>
      <c r="D6" s="133" t="s">
        <v>231</v>
      </c>
      <c r="E6" s="134">
        <v>2774</v>
      </c>
      <c r="F6" s="135"/>
      <c r="G6" s="136"/>
      <c r="H6" s="133" t="s">
        <v>232</v>
      </c>
      <c r="I6" s="133"/>
      <c r="J6" s="135" t="s">
        <v>64</v>
      </c>
      <c r="K6" s="178" t="s">
        <v>65</v>
      </c>
    </row>
    <row r="7" ht="15" spans="1:11">
      <c r="A7" s="137"/>
      <c r="B7" s="138"/>
      <c r="C7" s="138"/>
      <c r="D7" s="137"/>
      <c r="E7" s="138"/>
      <c r="F7" s="139"/>
      <c r="G7" s="137"/>
      <c r="H7" s="139"/>
      <c r="I7" s="138"/>
      <c r="J7" s="138"/>
      <c r="K7" s="138"/>
    </row>
    <row r="8" spans="1:11">
      <c r="A8" s="140" t="s">
        <v>233</v>
      </c>
      <c r="B8" s="118" t="s">
        <v>234</v>
      </c>
      <c r="C8" s="118" t="s">
        <v>235</v>
      </c>
      <c r="D8" s="118" t="s">
        <v>236</v>
      </c>
      <c r="E8" s="118" t="s">
        <v>237</v>
      </c>
      <c r="F8" s="118" t="s">
        <v>238</v>
      </c>
      <c r="G8" s="141" t="s">
        <v>239</v>
      </c>
      <c r="H8" s="142"/>
      <c r="I8" s="142"/>
      <c r="J8" s="142"/>
      <c r="K8" s="179"/>
    </row>
    <row r="9" spans="1:11">
      <c r="A9" s="128" t="s">
        <v>240</v>
      </c>
      <c r="B9" s="124"/>
      <c r="C9" s="143" t="s">
        <v>64</v>
      </c>
      <c r="D9" s="143" t="s">
        <v>65</v>
      </c>
      <c r="E9" s="130" t="s">
        <v>241</v>
      </c>
      <c r="F9" s="129" t="s">
        <v>242</v>
      </c>
      <c r="G9" s="144"/>
      <c r="H9" s="145"/>
      <c r="I9" s="145"/>
      <c r="J9" s="145"/>
      <c r="K9" s="180"/>
    </row>
    <row r="10" spans="1:11">
      <c r="A10" s="128" t="s">
        <v>243</v>
      </c>
      <c r="B10" s="124"/>
      <c r="C10" s="143" t="s">
        <v>64</v>
      </c>
      <c r="D10" s="143" t="s">
        <v>65</v>
      </c>
      <c r="E10" s="130" t="s">
        <v>244</v>
      </c>
      <c r="F10" s="129" t="s">
        <v>245</v>
      </c>
      <c r="G10" s="144" t="s">
        <v>246</v>
      </c>
      <c r="H10" s="145"/>
      <c r="I10" s="145"/>
      <c r="J10" s="145"/>
      <c r="K10" s="180"/>
    </row>
    <row r="11" spans="1:11">
      <c r="A11" s="146" t="s">
        <v>172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81"/>
    </row>
    <row r="12" spans="1:11">
      <c r="A12" s="121" t="s">
        <v>87</v>
      </c>
      <c r="B12" s="143" t="s">
        <v>83</v>
      </c>
      <c r="C12" s="143" t="s">
        <v>84</v>
      </c>
      <c r="D12" s="129"/>
      <c r="E12" s="130" t="s">
        <v>85</v>
      </c>
      <c r="F12" s="143" t="s">
        <v>83</v>
      </c>
      <c r="G12" s="143" t="s">
        <v>84</v>
      </c>
      <c r="H12" s="143"/>
      <c r="I12" s="130" t="s">
        <v>247</v>
      </c>
      <c r="J12" s="143" t="s">
        <v>83</v>
      </c>
      <c r="K12" s="177" t="s">
        <v>84</v>
      </c>
    </row>
    <row r="13" spans="1:11">
      <c r="A13" s="121" t="s">
        <v>90</v>
      </c>
      <c r="B13" s="143" t="s">
        <v>83</v>
      </c>
      <c r="C13" s="143" t="s">
        <v>84</v>
      </c>
      <c r="D13" s="129"/>
      <c r="E13" s="130" t="s">
        <v>95</v>
      </c>
      <c r="F13" s="143" t="s">
        <v>83</v>
      </c>
      <c r="G13" s="143" t="s">
        <v>84</v>
      </c>
      <c r="H13" s="143"/>
      <c r="I13" s="130" t="s">
        <v>248</v>
      </c>
      <c r="J13" s="143" t="s">
        <v>83</v>
      </c>
      <c r="K13" s="177" t="s">
        <v>84</v>
      </c>
    </row>
    <row r="14" ht="15" spans="1:11">
      <c r="A14" s="131" t="s">
        <v>249</v>
      </c>
      <c r="B14" s="135" t="s">
        <v>83</v>
      </c>
      <c r="C14" s="135" t="s">
        <v>84</v>
      </c>
      <c r="D14" s="148"/>
      <c r="E14" s="136" t="s">
        <v>250</v>
      </c>
      <c r="F14" s="135" t="s">
        <v>83</v>
      </c>
      <c r="G14" s="135"/>
      <c r="H14" s="135"/>
      <c r="I14" s="136" t="s">
        <v>251</v>
      </c>
      <c r="J14" s="135" t="s">
        <v>83</v>
      </c>
      <c r="K14" s="178" t="s">
        <v>84</v>
      </c>
    </row>
    <row r="15" ht="15" spans="1:11">
      <c r="A15" s="137"/>
      <c r="B15" s="139"/>
      <c r="C15" s="139"/>
      <c r="D15" s="138"/>
      <c r="E15" s="137"/>
      <c r="F15" s="139"/>
      <c r="G15" s="139"/>
      <c r="H15" s="139"/>
      <c r="I15" s="137"/>
      <c r="J15" s="139"/>
      <c r="K15" s="139"/>
    </row>
    <row r="16" spans="1:11">
      <c r="A16" s="114" t="s">
        <v>252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82"/>
    </row>
    <row r="17" spans="1:11">
      <c r="A17" s="128" t="s">
        <v>253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83"/>
    </row>
    <row r="18" spans="1:11">
      <c r="A18" s="128" t="s">
        <v>254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83"/>
    </row>
    <row r="19" spans="1:11">
      <c r="A19" s="149" t="s">
        <v>255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84"/>
    </row>
    <row r="20" spans="1:11">
      <c r="A20" s="151" t="s">
        <v>256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85"/>
    </row>
    <row r="21" spans="1:11">
      <c r="A21" s="151"/>
      <c r="B21" s="152"/>
      <c r="C21" s="152"/>
      <c r="D21" s="152"/>
      <c r="E21" s="152"/>
      <c r="F21" s="152"/>
      <c r="G21" s="152"/>
      <c r="H21" s="152"/>
      <c r="I21" s="152"/>
      <c r="J21" s="152"/>
      <c r="K21" s="185"/>
    </row>
    <row r="22" spans="1:11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84"/>
    </row>
    <row r="23" spans="1:11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86"/>
    </row>
    <row r="24" spans="1:11">
      <c r="A24" s="128" t="s">
        <v>116</v>
      </c>
      <c r="B24" s="124"/>
      <c r="C24" s="143" t="s">
        <v>64</v>
      </c>
      <c r="D24" s="143" t="s">
        <v>65</v>
      </c>
      <c r="E24" s="127"/>
      <c r="F24" s="127"/>
      <c r="G24" s="127"/>
      <c r="H24" s="127"/>
      <c r="I24" s="127"/>
      <c r="J24" s="127"/>
      <c r="K24" s="176"/>
    </row>
    <row r="25" ht="15" spans="1:11">
      <c r="A25" s="155" t="s">
        <v>257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87"/>
    </row>
    <row r="26" ht="15" spans="1:11">
      <c r="A26" s="157"/>
      <c r="B26" s="157"/>
      <c r="C26" s="157"/>
      <c r="D26" s="157"/>
      <c r="E26" s="157"/>
      <c r="F26" s="157"/>
      <c r="G26" s="157"/>
      <c r="H26" s="157"/>
      <c r="I26" s="157"/>
      <c r="J26" s="157"/>
      <c r="K26" s="157"/>
    </row>
    <row r="27" spans="1:11">
      <c r="A27" s="158" t="s">
        <v>258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79"/>
    </row>
    <row r="28" spans="1:11">
      <c r="A28" s="159" t="s">
        <v>259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88"/>
    </row>
    <row r="29" spans="1:11">
      <c r="A29" s="161" t="s">
        <v>260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89"/>
    </row>
    <row r="30" spans="1:11">
      <c r="A30" s="161" t="s">
        <v>261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89"/>
    </row>
    <row r="31" spans="1:11">
      <c r="A31" s="163" t="s">
        <v>262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90"/>
    </row>
    <row r="32" spans="1:11">
      <c r="A32" s="163"/>
      <c r="B32" s="164"/>
      <c r="C32" s="164"/>
      <c r="D32" s="164"/>
      <c r="E32" s="164"/>
      <c r="F32" s="164"/>
      <c r="G32" s="164"/>
      <c r="H32" s="164"/>
      <c r="I32" s="164"/>
      <c r="J32" s="164"/>
      <c r="K32" s="190"/>
    </row>
    <row r="33" ht="23.1" customHeight="1" spans="1:11">
      <c r="A33" s="163"/>
      <c r="B33" s="164"/>
      <c r="C33" s="164"/>
      <c r="D33" s="164"/>
      <c r="E33" s="164"/>
      <c r="F33" s="164"/>
      <c r="G33" s="164"/>
      <c r="H33" s="164"/>
      <c r="I33" s="164"/>
      <c r="J33" s="164"/>
      <c r="K33" s="190"/>
    </row>
    <row r="34" ht="23.1" customHeight="1" spans="1:1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84"/>
    </row>
    <row r="35" ht="23.1" customHeight="1" spans="1:11">
      <c r="A35" s="165"/>
      <c r="B35" s="150"/>
      <c r="C35" s="150"/>
      <c r="D35" s="150"/>
      <c r="E35" s="150"/>
      <c r="F35" s="150"/>
      <c r="G35" s="150"/>
      <c r="H35" s="150"/>
      <c r="I35" s="150"/>
      <c r="J35" s="150"/>
      <c r="K35" s="184"/>
    </row>
    <row r="36" ht="23.1" customHeight="1" spans="1:11">
      <c r="A36" s="166"/>
      <c r="B36" s="167"/>
      <c r="C36" s="167"/>
      <c r="D36" s="167"/>
      <c r="E36" s="167"/>
      <c r="F36" s="167"/>
      <c r="G36" s="167"/>
      <c r="H36" s="167"/>
      <c r="I36" s="167"/>
      <c r="J36" s="167"/>
      <c r="K36" s="191"/>
    </row>
    <row r="37" ht="18.75" customHeight="1" spans="1:11">
      <c r="A37" s="168" t="s">
        <v>263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92"/>
    </row>
    <row r="38" ht="18.75" customHeight="1" spans="1:11">
      <c r="A38" s="128" t="s">
        <v>264</v>
      </c>
      <c r="B38" s="124"/>
      <c r="C38" s="124"/>
      <c r="D38" s="127" t="s">
        <v>265</v>
      </c>
      <c r="E38" s="127"/>
      <c r="F38" s="170" t="s">
        <v>266</v>
      </c>
      <c r="G38" s="171"/>
      <c r="H38" s="124" t="s">
        <v>267</v>
      </c>
      <c r="I38" s="124"/>
      <c r="J38" s="124" t="s">
        <v>268</v>
      </c>
      <c r="K38" s="183"/>
    </row>
    <row r="39" ht="18.75" customHeight="1" spans="1:11">
      <c r="A39" s="128" t="s">
        <v>117</v>
      </c>
      <c r="B39" s="124" t="s">
        <v>269</v>
      </c>
      <c r="C39" s="124"/>
      <c r="D39" s="124"/>
      <c r="E39" s="124"/>
      <c r="F39" s="124"/>
      <c r="G39" s="124"/>
      <c r="H39" s="124"/>
      <c r="I39" s="124"/>
      <c r="J39" s="124"/>
      <c r="K39" s="183"/>
    </row>
    <row r="40" ht="30.9" customHeight="1" spans="1:11">
      <c r="A40" s="128" t="s">
        <v>270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83"/>
    </row>
    <row r="41" ht="18.75" customHeight="1" spans="1:11">
      <c r="A41" s="128"/>
      <c r="B41" s="124"/>
      <c r="C41" s="124"/>
      <c r="D41" s="124"/>
      <c r="E41" s="124"/>
      <c r="F41" s="124"/>
      <c r="G41" s="124"/>
      <c r="H41" s="124"/>
      <c r="I41" s="124"/>
      <c r="J41" s="124"/>
      <c r="K41" s="183"/>
    </row>
    <row r="42" ht="32.1" customHeight="1" spans="1:11">
      <c r="A42" s="131" t="s">
        <v>130</v>
      </c>
      <c r="B42" s="134" t="str">
        <f>中期!B48</f>
        <v>生产部</v>
      </c>
      <c r="C42" s="134"/>
      <c r="D42" s="136" t="s">
        <v>271</v>
      </c>
      <c r="E42" s="134" t="str">
        <f>中期!E48</f>
        <v>王蕾</v>
      </c>
      <c r="F42" s="136" t="s">
        <v>134</v>
      </c>
      <c r="G42" s="172">
        <v>45446</v>
      </c>
      <c r="H42" s="173" t="s">
        <v>135</v>
      </c>
      <c r="I42" s="173"/>
      <c r="J42" s="134" t="str">
        <f>中期!J48</f>
        <v>李海英</v>
      </c>
      <c r="K42" s="19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373380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464820</xdr:colOff>
                    <xdr:row>6</xdr:row>
                    <xdr:rowOff>175260</xdr:rowOff>
                  </from>
                  <to>
                    <xdr:col>2</xdr:col>
                    <xdr:colOff>30480</xdr:colOff>
                    <xdr:row>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45720</xdr:colOff>
                    <xdr:row>37</xdr:row>
                    <xdr:rowOff>0</xdr:rowOff>
                  </from>
                  <to>
                    <xdr:col>6</xdr:col>
                    <xdr:colOff>449580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83820</xdr:colOff>
                    <xdr:row>37</xdr:row>
                    <xdr:rowOff>0</xdr:rowOff>
                  </from>
                  <to>
                    <xdr:col>8</xdr:col>
                    <xdr:colOff>487680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68580</xdr:colOff>
                    <xdr:row>37</xdr:row>
                    <xdr:rowOff>7620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464820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373380</xdr:colOff>
                    <xdr:row>10</xdr:row>
                    <xdr:rowOff>190500</xdr:rowOff>
                  </from>
                  <to>
                    <xdr:col>5</xdr:col>
                    <xdr:colOff>769620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68580</xdr:rowOff>
                  </from>
                  <to>
                    <xdr:col>7</xdr:col>
                    <xdr:colOff>335280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68580</xdr:rowOff>
                  </from>
                  <to>
                    <xdr:col>7</xdr:col>
                    <xdr:colOff>335280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373380</xdr:colOff>
                    <xdr:row>12</xdr:row>
                    <xdr:rowOff>190500</xdr:rowOff>
                  </from>
                  <to>
                    <xdr:col>5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83820</xdr:rowOff>
                  </from>
                  <to>
                    <xdr:col>7</xdr:col>
                    <xdr:colOff>335280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45720</xdr:rowOff>
                  </from>
                  <to>
                    <xdr:col>10</xdr:col>
                    <xdr:colOff>769620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68580</xdr:rowOff>
                  </from>
                  <to>
                    <xdr:col>10</xdr:col>
                    <xdr:colOff>769620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190500</xdr:rowOff>
                  </from>
                  <to>
                    <xdr:col>9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30480</xdr:rowOff>
                  </from>
                  <to>
                    <xdr:col>10</xdr:col>
                    <xdr:colOff>769620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7620</xdr:rowOff>
                  </from>
                  <to>
                    <xdr:col>9</xdr:col>
                    <xdr:colOff>617220</xdr:colOff>
                    <xdr:row>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7620</xdr:rowOff>
                  </from>
                  <to>
                    <xdr:col>10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7620</xdr:rowOff>
                  </from>
                  <to>
                    <xdr:col>10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373380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335280</xdr:colOff>
                    <xdr:row>8</xdr:row>
                    <xdr:rowOff>7620</xdr:rowOff>
                  </from>
                  <to>
                    <xdr:col>4</xdr:col>
                    <xdr:colOff>198120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335280</xdr:colOff>
                    <xdr:row>9</xdr:row>
                    <xdr:rowOff>7620</xdr:rowOff>
                  </from>
                  <to>
                    <xdr:col>4</xdr:col>
                    <xdr:colOff>198120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388620</xdr:colOff>
                    <xdr:row>7</xdr:row>
                    <xdr:rowOff>0</xdr:rowOff>
                  </from>
                  <to>
                    <xdr:col>5</xdr:col>
                    <xdr:colOff>60960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426720</xdr:colOff>
                    <xdr:row>7</xdr:row>
                    <xdr:rowOff>0</xdr:rowOff>
                  </from>
                  <to>
                    <xdr:col>4</xdr:col>
                    <xdr:colOff>373380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487680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236220</xdr:colOff>
                    <xdr:row>22</xdr:row>
                    <xdr:rowOff>160020</xdr:rowOff>
                  </from>
                  <to>
                    <xdr:col>3</xdr:col>
                    <xdr:colOff>640080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373380</xdr:colOff>
                    <xdr:row>11</xdr:row>
                    <xdr:rowOff>0</xdr:rowOff>
                  </from>
                  <to>
                    <xdr:col>9</xdr:col>
                    <xdr:colOff>769620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0</xdr:rowOff>
                  </from>
                  <to>
                    <xdr:col>9</xdr:col>
                    <xdr:colOff>769620</xdr:colOff>
                    <xdr:row>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7620</xdr:rowOff>
                  </from>
                  <to>
                    <xdr:col>10</xdr:col>
                    <xdr:colOff>617220</xdr:colOff>
                    <xdr:row>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7620</xdr:rowOff>
                  </from>
                  <to>
                    <xdr:col>9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7620</xdr:rowOff>
                  </from>
                  <to>
                    <xdr:col>9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411480</xdr:colOff>
                    <xdr:row>11</xdr:row>
                    <xdr:rowOff>160020</xdr:rowOff>
                  </from>
                  <to>
                    <xdr:col>2</xdr:col>
                    <xdr:colOff>76200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182880</xdr:colOff>
                    <xdr:row>21</xdr:row>
                    <xdr:rowOff>160020</xdr:rowOff>
                  </from>
                  <to>
                    <xdr:col>3</xdr:col>
                    <xdr:colOff>502920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373380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403860</xdr:colOff>
                    <xdr:row>12</xdr:row>
                    <xdr:rowOff>190500</xdr:rowOff>
                  </from>
                  <to>
                    <xdr:col>2</xdr:col>
                    <xdr:colOff>182880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388620</xdr:colOff>
                    <xdr:row>10</xdr:row>
                    <xdr:rowOff>182880</xdr:rowOff>
                  </from>
                  <to>
                    <xdr:col>2</xdr:col>
                    <xdr:colOff>182880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160020</xdr:rowOff>
                  </from>
                  <to>
                    <xdr:col>6</xdr:col>
                    <xdr:colOff>259080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411480</xdr:colOff>
                    <xdr:row>6</xdr:row>
                    <xdr:rowOff>152400</xdr:rowOff>
                  </from>
                  <to>
                    <xdr:col>3</xdr:col>
                    <xdr:colOff>121920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373380</xdr:colOff>
                    <xdr:row>8</xdr:row>
                    <xdr:rowOff>190500</xdr:rowOff>
                  </from>
                  <to>
                    <xdr:col>3</xdr:col>
                    <xdr:colOff>83820</xdr:colOff>
                    <xdr:row>10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zoomScale="90" zoomScaleNormal="90" workbookViewId="0">
      <selection activeCell="R17" sqref="R17"/>
    </sheetView>
  </sheetViews>
  <sheetFormatPr defaultColWidth="9" defaultRowHeight="26.1" customHeight="1"/>
  <cols>
    <col min="1" max="1" width="11.2" style="85" customWidth="1"/>
    <col min="2" max="2" width="13.1" style="85" customWidth="1"/>
    <col min="3" max="5" width="9.2" style="85" customWidth="1"/>
    <col min="6" max="7" width="10.3" style="85" customWidth="1"/>
    <col min="8" max="8" width="1.4" style="85" customWidth="1"/>
    <col min="9" max="9" width="16" style="85" customWidth="1"/>
    <col min="10" max="10" width="15" style="85" customWidth="1"/>
    <col min="11" max="11" width="12.2" style="85" customWidth="1"/>
    <col min="12" max="12" width="10.7" style="85" customWidth="1"/>
    <col min="13" max="13" width="14.1" style="85" customWidth="1"/>
    <col min="14" max="14" width="10.7" style="85" customWidth="1"/>
    <col min="15" max="16384" width="9" style="85"/>
  </cols>
  <sheetData>
    <row r="1" ht="21" customHeight="1" spans="1:14">
      <c r="A1" s="86" t="s">
        <v>139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ht="17.4" customHeight="1" spans="1:14">
      <c r="A2" s="87" t="s">
        <v>60</v>
      </c>
      <c r="B2" s="88" t="str">
        <f>首期!B4</f>
        <v>QAEEAM94104</v>
      </c>
      <c r="C2" s="89" t="s">
        <v>66</v>
      </c>
      <c r="D2" s="88" t="s">
        <v>67</v>
      </c>
      <c r="E2" s="88"/>
      <c r="F2" s="88"/>
      <c r="G2" s="88"/>
      <c r="H2" s="90"/>
      <c r="I2" s="87" t="s">
        <v>55</v>
      </c>
      <c r="J2" s="103" t="s">
        <v>56</v>
      </c>
      <c r="K2" s="103"/>
      <c r="L2" s="103"/>
      <c r="M2" s="103"/>
      <c r="N2" s="103"/>
    </row>
    <row r="3" ht="17.4" customHeight="1" spans="1:14">
      <c r="A3" s="91" t="s">
        <v>140</v>
      </c>
      <c r="B3" s="91"/>
      <c r="C3" s="91"/>
      <c r="D3" s="91"/>
      <c r="E3" s="91"/>
      <c r="F3" s="91"/>
      <c r="G3" s="91"/>
      <c r="H3" s="90"/>
      <c r="I3" s="91" t="s">
        <v>272</v>
      </c>
      <c r="J3" s="91"/>
      <c r="K3" s="91"/>
      <c r="L3" s="91"/>
      <c r="M3" s="91"/>
      <c r="N3" s="91"/>
    </row>
    <row r="4" ht="17.4" customHeight="1" spans="1:14">
      <c r="A4" s="91"/>
      <c r="B4" s="92">
        <v>120</v>
      </c>
      <c r="C4" s="92">
        <v>130</v>
      </c>
      <c r="D4" s="92">
        <v>140</v>
      </c>
      <c r="E4" s="92">
        <v>150</v>
      </c>
      <c r="F4" s="92">
        <v>160</v>
      </c>
      <c r="G4" s="92">
        <v>165</v>
      </c>
      <c r="H4" s="90"/>
      <c r="I4" s="92">
        <v>120</v>
      </c>
      <c r="J4" s="92">
        <v>130</v>
      </c>
      <c r="K4" s="92">
        <v>140</v>
      </c>
      <c r="L4" s="92">
        <v>150</v>
      </c>
      <c r="M4" s="92">
        <v>160</v>
      </c>
      <c r="N4" s="92">
        <v>165</v>
      </c>
    </row>
    <row r="5" ht="17.4" customHeight="1" spans="1:15">
      <c r="A5" s="91"/>
      <c r="B5" s="92"/>
      <c r="C5" s="92"/>
      <c r="D5" s="92"/>
      <c r="E5" s="92"/>
      <c r="F5" s="92"/>
      <c r="G5" s="92"/>
      <c r="H5" s="90"/>
      <c r="I5" s="104" t="s">
        <v>110</v>
      </c>
      <c r="J5" s="105" t="s">
        <v>110</v>
      </c>
      <c r="K5" s="104" t="s">
        <v>110</v>
      </c>
      <c r="L5" s="106" t="s">
        <v>109</v>
      </c>
      <c r="M5" s="106" t="s">
        <v>109</v>
      </c>
      <c r="N5" s="104" t="s">
        <v>110</v>
      </c>
      <c r="O5" s="104" t="s">
        <v>110</v>
      </c>
    </row>
    <row r="6" ht="17.4" customHeight="1" spans="1:15">
      <c r="A6" s="93" t="s">
        <v>142</v>
      </c>
      <c r="B6" s="94">
        <f t="shared" ref="B6:B11" si="0">C6-4</f>
        <v>51</v>
      </c>
      <c r="C6" s="94">
        <v>55</v>
      </c>
      <c r="D6" s="94">
        <f t="shared" ref="D6:D11" si="1">C6+4</f>
        <v>59</v>
      </c>
      <c r="E6" s="94">
        <f t="shared" ref="E6:E11" si="2">D6+4</f>
        <v>63</v>
      </c>
      <c r="F6" s="94">
        <f t="shared" ref="F6:F11" si="3">E6+4</f>
        <v>67</v>
      </c>
      <c r="G6" s="94">
        <f>F6+2</f>
        <v>69</v>
      </c>
      <c r="H6" s="90"/>
      <c r="I6" s="107" t="s">
        <v>214</v>
      </c>
      <c r="J6" s="107" t="s">
        <v>214</v>
      </c>
      <c r="K6" s="106">
        <v>0.5</v>
      </c>
      <c r="L6" s="106">
        <v>0.5</v>
      </c>
      <c r="M6" s="108" t="s">
        <v>214</v>
      </c>
      <c r="N6" s="106">
        <v>0.5</v>
      </c>
      <c r="O6" s="106">
        <v>0</v>
      </c>
    </row>
    <row r="7" ht="17.4" customHeight="1" spans="1:15">
      <c r="A7" s="93" t="s">
        <v>144</v>
      </c>
      <c r="B7" s="94">
        <f t="shared" si="0"/>
        <v>50</v>
      </c>
      <c r="C7" s="94">
        <v>54</v>
      </c>
      <c r="D7" s="94">
        <f t="shared" si="1"/>
        <v>58</v>
      </c>
      <c r="E7" s="94">
        <f t="shared" si="2"/>
        <v>62</v>
      </c>
      <c r="F7" s="94">
        <f t="shared" si="3"/>
        <v>66</v>
      </c>
      <c r="G7" s="94">
        <f>F7+2</f>
        <v>68</v>
      </c>
      <c r="H7" s="90"/>
      <c r="I7" s="107" t="s">
        <v>143</v>
      </c>
      <c r="J7" s="107" t="s">
        <v>143</v>
      </c>
      <c r="K7" s="106">
        <v>0.5</v>
      </c>
      <c r="L7" s="106">
        <v>0</v>
      </c>
      <c r="M7" s="108" t="s">
        <v>143</v>
      </c>
      <c r="N7" s="106">
        <v>0.8</v>
      </c>
      <c r="O7" s="106">
        <v>0.5</v>
      </c>
    </row>
    <row r="8" ht="17.4" customHeight="1" spans="1:15">
      <c r="A8" s="93" t="s">
        <v>145</v>
      </c>
      <c r="B8" s="94">
        <f t="shared" si="0"/>
        <v>78</v>
      </c>
      <c r="C8" s="94">
        <v>82</v>
      </c>
      <c r="D8" s="94">
        <f t="shared" si="1"/>
        <v>86</v>
      </c>
      <c r="E8" s="94">
        <f t="shared" si="2"/>
        <v>90</v>
      </c>
      <c r="F8" s="94">
        <f t="shared" si="3"/>
        <v>94</v>
      </c>
      <c r="G8" s="94">
        <f t="shared" ref="G8:G11" si="4">F8+4</f>
        <v>98</v>
      </c>
      <c r="H8" s="90"/>
      <c r="I8" s="107" t="s">
        <v>151</v>
      </c>
      <c r="J8" s="107" t="s">
        <v>151</v>
      </c>
      <c r="K8" s="106">
        <v>0.5</v>
      </c>
      <c r="L8" s="106">
        <v>0.5</v>
      </c>
      <c r="M8" s="108" t="s">
        <v>148</v>
      </c>
      <c r="N8" s="106">
        <v>-0.2</v>
      </c>
      <c r="O8" s="106">
        <v>0</v>
      </c>
    </row>
    <row r="9" ht="17.4" customHeight="1" spans="1:15">
      <c r="A9" s="95" t="s">
        <v>147</v>
      </c>
      <c r="B9" s="94">
        <f t="shared" si="0"/>
        <v>78</v>
      </c>
      <c r="C9" s="94">
        <v>82</v>
      </c>
      <c r="D9" s="94">
        <f t="shared" si="1"/>
        <v>86</v>
      </c>
      <c r="E9" s="94">
        <f t="shared" si="2"/>
        <v>90</v>
      </c>
      <c r="F9" s="94">
        <f t="shared" si="3"/>
        <v>94</v>
      </c>
      <c r="G9" s="94">
        <f t="shared" si="4"/>
        <v>98</v>
      </c>
      <c r="H9" s="90"/>
      <c r="I9" s="107" t="s">
        <v>214</v>
      </c>
      <c r="J9" s="107" t="s">
        <v>214</v>
      </c>
      <c r="K9" s="106">
        <v>0.5</v>
      </c>
      <c r="L9" s="106">
        <v>-0.5</v>
      </c>
      <c r="M9" s="108" t="s">
        <v>215</v>
      </c>
      <c r="N9" s="106">
        <v>0.5</v>
      </c>
      <c r="O9" s="106">
        <v>0.5</v>
      </c>
    </row>
    <row r="10" ht="17.4" customHeight="1" spans="1:15">
      <c r="A10" s="93" t="s">
        <v>149</v>
      </c>
      <c r="B10" s="94">
        <f t="shared" si="0"/>
        <v>66</v>
      </c>
      <c r="C10" s="94">
        <v>70</v>
      </c>
      <c r="D10" s="94">
        <f t="shared" si="1"/>
        <v>74</v>
      </c>
      <c r="E10" s="94">
        <f t="shared" si="2"/>
        <v>78</v>
      </c>
      <c r="F10" s="94">
        <f t="shared" si="3"/>
        <v>82</v>
      </c>
      <c r="G10" s="94">
        <f t="shared" si="4"/>
        <v>86</v>
      </c>
      <c r="H10" s="90"/>
      <c r="I10" s="107" t="s">
        <v>143</v>
      </c>
      <c r="J10" s="107" t="s">
        <v>143</v>
      </c>
      <c r="K10" s="106">
        <v>0.5</v>
      </c>
      <c r="L10" s="106">
        <v>-0.2</v>
      </c>
      <c r="M10" s="108" t="s">
        <v>148</v>
      </c>
      <c r="N10" s="106">
        <v>0</v>
      </c>
      <c r="O10" s="106">
        <v>0.6</v>
      </c>
    </row>
    <row r="11" ht="17.4" customHeight="1" spans="1:15">
      <c r="A11" s="93" t="s">
        <v>150</v>
      </c>
      <c r="B11" s="94">
        <f t="shared" si="0"/>
        <v>84</v>
      </c>
      <c r="C11" s="94">
        <v>88</v>
      </c>
      <c r="D11" s="94">
        <f t="shared" si="1"/>
        <v>92</v>
      </c>
      <c r="E11" s="94">
        <f t="shared" si="2"/>
        <v>96</v>
      </c>
      <c r="F11" s="94">
        <f t="shared" si="3"/>
        <v>100</v>
      </c>
      <c r="G11" s="94">
        <f t="shared" si="4"/>
        <v>104</v>
      </c>
      <c r="H11" s="90"/>
      <c r="I11" s="107" t="s">
        <v>143</v>
      </c>
      <c r="J11" s="107" t="s">
        <v>143</v>
      </c>
      <c r="K11" s="106">
        <v>1</v>
      </c>
      <c r="L11" s="106">
        <v>0</v>
      </c>
      <c r="M11" s="108" t="s">
        <v>148</v>
      </c>
      <c r="N11" s="106">
        <v>0.2</v>
      </c>
      <c r="O11" s="106">
        <v>0.5</v>
      </c>
    </row>
    <row r="12" ht="17.4" customHeight="1" spans="1:15">
      <c r="A12" s="93" t="s">
        <v>152</v>
      </c>
      <c r="B12" s="94">
        <f>C12-1</f>
        <v>43</v>
      </c>
      <c r="C12" s="94">
        <v>44</v>
      </c>
      <c r="D12" s="94">
        <f>C12+1</f>
        <v>45</v>
      </c>
      <c r="E12" s="94">
        <f>D12+1.5</f>
        <v>46.5</v>
      </c>
      <c r="F12" s="94">
        <f>E12+1.5</f>
        <v>48</v>
      </c>
      <c r="G12" s="94">
        <f>F12+1</f>
        <v>49</v>
      </c>
      <c r="H12" s="90"/>
      <c r="I12" s="107" t="s">
        <v>148</v>
      </c>
      <c r="J12" s="107" t="s">
        <v>148</v>
      </c>
      <c r="K12" s="106">
        <v>0</v>
      </c>
      <c r="L12" s="106">
        <v>0.5</v>
      </c>
      <c r="M12" s="108" t="s">
        <v>216</v>
      </c>
      <c r="N12" s="106">
        <v>0</v>
      </c>
      <c r="O12" s="106">
        <v>0</v>
      </c>
    </row>
    <row r="13" ht="17.4" customHeight="1" spans="1:15">
      <c r="A13" s="93" t="s">
        <v>153</v>
      </c>
      <c r="B13" s="94">
        <f>C13-4.15</f>
        <v>58.85</v>
      </c>
      <c r="C13" s="94">
        <v>63</v>
      </c>
      <c r="D13" s="94">
        <f>C13+4.15</f>
        <v>67.15</v>
      </c>
      <c r="E13" s="94">
        <f>D13+4.3</f>
        <v>71.45</v>
      </c>
      <c r="F13" s="94">
        <f>E13+4.3</f>
        <v>75.75</v>
      </c>
      <c r="G13" s="94">
        <f>F13+2.55</f>
        <v>78.3</v>
      </c>
      <c r="H13" s="90"/>
      <c r="I13" s="109" t="s">
        <v>214</v>
      </c>
      <c r="J13" s="109" t="s">
        <v>214</v>
      </c>
      <c r="K13" s="106">
        <v>1</v>
      </c>
      <c r="L13" s="106">
        <v>0.5</v>
      </c>
      <c r="M13" s="108" t="s">
        <v>148</v>
      </c>
      <c r="N13" s="106">
        <v>0.5</v>
      </c>
      <c r="O13" s="106">
        <v>0.5</v>
      </c>
    </row>
    <row r="14" ht="17.4" customHeight="1" spans="1:15">
      <c r="A14" s="93" t="s">
        <v>154</v>
      </c>
      <c r="B14" s="94">
        <f>C14-0.8</f>
        <v>15.7</v>
      </c>
      <c r="C14" s="94">
        <v>16.5</v>
      </c>
      <c r="D14" s="94">
        <f>C14+0.8</f>
        <v>17.3</v>
      </c>
      <c r="E14" s="94">
        <f>D14+1.2</f>
        <v>18.5</v>
      </c>
      <c r="F14" s="94">
        <f>E14+1.2</f>
        <v>19.7</v>
      </c>
      <c r="G14" s="94">
        <f>F14+0.8</f>
        <v>20.5</v>
      </c>
      <c r="H14" s="90"/>
      <c r="I14" s="109" t="s">
        <v>217</v>
      </c>
      <c r="J14" s="109" t="s">
        <v>217</v>
      </c>
      <c r="K14" s="106">
        <v>0</v>
      </c>
      <c r="L14" s="106">
        <v>0</v>
      </c>
      <c r="M14" s="108" t="s">
        <v>148</v>
      </c>
      <c r="N14" s="106">
        <v>0.2</v>
      </c>
      <c r="O14" s="106">
        <v>0.1</v>
      </c>
    </row>
    <row r="15" ht="17.4" customHeight="1" spans="1:15">
      <c r="A15" s="93" t="s">
        <v>155</v>
      </c>
      <c r="B15" s="94">
        <f>C15-0.65</f>
        <v>12.85</v>
      </c>
      <c r="C15" s="94">
        <v>13.5</v>
      </c>
      <c r="D15" s="94">
        <f>C15+0.65</f>
        <v>14.15</v>
      </c>
      <c r="E15" s="94">
        <f>D15+0.9</f>
        <v>15.05</v>
      </c>
      <c r="F15" s="94">
        <f>E15+0.9</f>
        <v>15.95</v>
      </c>
      <c r="G15" s="94">
        <f>F15+0.65</f>
        <v>16.6</v>
      </c>
      <c r="H15" s="90"/>
      <c r="I15" s="107" t="s">
        <v>148</v>
      </c>
      <c r="J15" s="107" t="s">
        <v>148</v>
      </c>
      <c r="K15" s="106">
        <v>0.5</v>
      </c>
      <c r="L15" s="106">
        <v>0</v>
      </c>
      <c r="M15" s="108" t="s">
        <v>148</v>
      </c>
      <c r="N15" s="106">
        <v>0</v>
      </c>
      <c r="O15" s="106">
        <v>0.2</v>
      </c>
    </row>
    <row r="16" ht="17.4" customHeight="1" spans="1:15">
      <c r="A16" s="93" t="s">
        <v>156</v>
      </c>
      <c r="B16" s="93">
        <f>C16-0.2</f>
        <v>11.8</v>
      </c>
      <c r="C16" s="93">
        <v>12</v>
      </c>
      <c r="D16" s="93">
        <f>C16+0.2</f>
        <v>12.2</v>
      </c>
      <c r="E16" s="93">
        <f>D16+0.4</f>
        <v>12.6</v>
      </c>
      <c r="F16" s="93">
        <f>E16+0.4</f>
        <v>13</v>
      </c>
      <c r="G16" s="93">
        <f>F16+0.2</f>
        <v>13.2</v>
      </c>
      <c r="H16" s="90"/>
      <c r="I16" s="107" t="s">
        <v>148</v>
      </c>
      <c r="J16" s="107" t="s">
        <v>148</v>
      </c>
      <c r="K16" s="106">
        <v>0.2</v>
      </c>
      <c r="L16" s="106">
        <v>0</v>
      </c>
      <c r="M16" s="108" t="s">
        <v>143</v>
      </c>
      <c r="N16" s="106">
        <v>0</v>
      </c>
      <c r="O16" s="106">
        <v>0</v>
      </c>
    </row>
    <row r="17" ht="17.4" customHeight="1" spans="1:15">
      <c r="A17" s="93" t="s">
        <v>157</v>
      </c>
      <c r="B17" s="93">
        <f>C17-0.2</f>
        <v>8.8</v>
      </c>
      <c r="C17" s="93">
        <v>9</v>
      </c>
      <c r="D17" s="93">
        <f>C17+0.2</f>
        <v>9.2</v>
      </c>
      <c r="E17" s="93">
        <f>D17+0.4</f>
        <v>9.6</v>
      </c>
      <c r="F17" s="93">
        <f>E17+0.4</f>
        <v>10</v>
      </c>
      <c r="G17" s="93">
        <f>F17+0.2</f>
        <v>10.2</v>
      </c>
      <c r="H17" s="90"/>
      <c r="I17" s="107" t="s">
        <v>148</v>
      </c>
      <c r="J17" s="107" t="s">
        <v>148</v>
      </c>
      <c r="K17" s="106">
        <v>0</v>
      </c>
      <c r="L17" s="106">
        <v>0</v>
      </c>
      <c r="M17" s="108" t="s">
        <v>148</v>
      </c>
      <c r="N17" s="106">
        <v>0.2</v>
      </c>
      <c r="O17" s="106">
        <v>0</v>
      </c>
    </row>
    <row r="18" s="83" customFormat="1" ht="17.4" customHeight="1" spans="1:15">
      <c r="A18" s="93" t="s">
        <v>158</v>
      </c>
      <c r="B18" s="93">
        <f>C18-0.5</f>
        <v>31.5</v>
      </c>
      <c r="C18" s="96">
        <v>32</v>
      </c>
      <c r="D18" s="96">
        <f>C18+0.8</f>
        <v>32.8</v>
      </c>
      <c r="E18" s="96">
        <f>D18+0.8</f>
        <v>33.6</v>
      </c>
      <c r="F18" s="96">
        <f>E18+0.8</f>
        <v>34.4</v>
      </c>
      <c r="G18" s="96">
        <f>F18+0.5</f>
        <v>34.9</v>
      </c>
      <c r="H18" s="90"/>
      <c r="I18" s="107" t="s">
        <v>143</v>
      </c>
      <c r="J18" s="107" t="s">
        <v>143</v>
      </c>
      <c r="K18" s="106">
        <v>0</v>
      </c>
      <c r="L18" s="106">
        <v>0.5</v>
      </c>
      <c r="M18" s="108" t="s">
        <v>148</v>
      </c>
      <c r="N18" s="106">
        <v>0</v>
      </c>
      <c r="O18" s="106">
        <v>0</v>
      </c>
    </row>
    <row r="19" ht="17.4" customHeight="1" spans="1:15">
      <c r="A19" s="93" t="s">
        <v>159</v>
      </c>
      <c r="B19" s="96">
        <f>C19-0.8</f>
        <v>21.2</v>
      </c>
      <c r="C19" s="93">
        <v>22</v>
      </c>
      <c r="D19" s="93">
        <f>C19+0.5</f>
        <v>22.5</v>
      </c>
      <c r="E19" s="96">
        <f>D19+0.75</f>
        <v>23.25</v>
      </c>
      <c r="F19" s="96">
        <f>E19+0.75</f>
        <v>24</v>
      </c>
      <c r="G19" s="96">
        <f>F19+0.5</f>
        <v>24.5</v>
      </c>
      <c r="H19" s="90"/>
      <c r="I19" s="107" t="s">
        <v>148</v>
      </c>
      <c r="J19" s="107" t="s">
        <v>148</v>
      </c>
      <c r="K19" s="107" t="s">
        <v>148</v>
      </c>
      <c r="L19" s="107" t="s">
        <v>148</v>
      </c>
      <c r="M19" s="108" t="s">
        <v>148</v>
      </c>
      <c r="N19" s="106">
        <v>0</v>
      </c>
      <c r="O19" s="106">
        <v>0</v>
      </c>
    </row>
    <row r="20" ht="17.4" customHeight="1" spans="1:15">
      <c r="A20" s="93" t="s">
        <v>160</v>
      </c>
      <c r="B20" s="93">
        <v>13</v>
      </c>
      <c r="C20" s="93">
        <v>13</v>
      </c>
      <c r="D20" s="97">
        <v>14</v>
      </c>
      <c r="E20" s="97">
        <v>14</v>
      </c>
      <c r="F20" s="97">
        <v>15</v>
      </c>
      <c r="G20" s="97">
        <v>15</v>
      </c>
      <c r="H20" s="90"/>
      <c r="I20" s="107" t="s">
        <v>148</v>
      </c>
      <c r="J20" s="107" t="s">
        <v>148</v>
      </c>
      <c r="K20" s="107" t="s">
        <v>148</v>
      </c>
      <c r="L20" s="107" t="s">
        <v>148</v>
      </c>
      <c r="M20" s="108" t="s">
        <v>148</v>
      </c>
      <c r="N20" s="106">
        <v>0</v>
      </c>
      <c r="O20" s="106">
        <v>0</v>
      </c>
    </row>
    <row r="21" ht="17.4" customHeight="1" spans="1:15">
      <c r="A21" s="98" t="s">
        <v>161</v>
      </c>
      <c r="B21" s="99">
        <v>7</v>
      </c>
      <c r="C21" s="98">
        <v>7</v>
      </c>
      <c r="D21" s="99">
        <v>7</v>
      </c>
      <c r="E21" s="99">
        <v>7</v>
      </c>
      <c r="F21" s="99">
        <v>7</v>
      </c>
      <c r="G21" s="99">
        <v>7</v>
      </c>
      <c r="H21" s="90"/>
      <c r="I21" s="107" t="s">
        <v>148</v>
      </c>
      <c r="J21" s="107" t="s">
        <v>148</v>
      </c>
      <c r="K21" s="107" t="s">
        <v>148</v>
      </c>
      <c r="L21" s="107" t="s">
        <v>148</v>
      </c>
      <c r="M21" s="108" t="s">
        <v>148</v>
      </c>
      <c r="N21" s="106">
        <v>0</v>
      </c>
      <c r="O21" s="106">
        <v>0</v>
      </c>
    </row>
    <row r="22" ht="17.4" customHeight="1" spans="1:14">
      <c r="A22" s="100"/>
      <c r="B22" s="101"/>
      <c r="C22" s="100"/>
      <c r="D22" s="101"/>
      <c r="E22" s="101"/>
      <c r="F22" s="101"/>
      <c r="G22" s="101"/>
      <c r="H22" s="90"/>
      <c r="I22" s="107"/>
      <c r="J22" s="107"/>
      <c r="K22" s="107"/>
      <c r="L22" s="108"/>
      <c r="M22" s="107"/>
      <c r="N22" s="107"/>
    </row>
    <row r="23" s="84" customFormat="1" ht="14.25" spans="1:14">
      <c r="A23" s="102"/>
      <c r="B23" s="102"/>
      <c r="C23" s="102"/>
      <c r="D23" s="102"/>
      <c r="E23" s="102"/>
      <c r="F23" s="102"/>
      <c r="G23" s="102"/>
      <c r="H23" s="102"/>
      <c r="I23" s="110" t="s">
        <v>162</v>
      </c>
      <c r="J23" s="111">
        <v>45425</v>
      </c>
      <c r="K23" s="86" t="s">
        <v>163</v>
      </c>
      <c r="L23" s="86" t="str">
        <f>首期!E50</f>
        <v>王蕾</v>
      </c>
      <c r="M23" s="86" t="s">
        <v>164</v>
      </c>
      <c r="N23" s="86" t="str">
        <f>首期!J50</f>
        <v>李海英</v>
      </c>
    </row>
  </sheetData>
  <mergeCells count="7">
    <mergeCell ref="A1:N1"/>
    <mergeCell ref="D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D24" sqref="D24"/>
    </sheetView>
  </sheetViews>
  <sheetFormatPr defaultColWidth="9" defaultRowHeight="17.25"/>
  <cols>
    <col min="1" max="1" width="5.6" style="27" customWidth="1"/>
    <col min="2" max="2" width="8.6" style="27" customWidth="1"/>
    <col min="3" max="3" width="28.5" style="27" customWidth="1"/>
    <col min="4" max="4" width="7.4" style="27" customWidth="1"/>
    <col min="5" max="5" width="37.9" style="27" customWidth="1"/>
    <col min="6" max="6" width="12" style="27" customWidth="1"/>
    <col min="7" max="7" width="7.9" style="27" customWidth="1"/>
    <col min="8" max="8" width="11.2" style="27" customWidth="1"/>
    <col min="9" max="13" width="6.2" style="27" customWidth="1"/>
    <col min="14" max="14" width="7.9" style="27" customWidth="1"/>
    <col min="15" max="15" width="4.6" style="27" customWidth="1"/>
    <col min="16" max="16384" width="9" style="27"/>
  </cols>
  <sheetData>
    <row r="1" ht="29.25" spans="1:15">
      <c r="A1" s="28" t="s">
        <v>273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="25" customFormat="1" ht="16.5" spans="1:15">
      <c r="A2" s="29" t="s">
        <v>274</v>
      </c>
      <c r="B2" s="30" t="s">
        <v>275</v>
      </c>
      <c r="C2" s="30" t="s">
        <v>276</v>
      </c>
      <c r="D2" s="30" t="s">
        <v>277</v>
      </c>
      <c r="E2" s="30" t="s">
        <v>278</v>
      </c>
      <c r="F2" s="30" t="s">
        <v>279</v>
      </c>
      <c r="G2" s="30" t="s">
        <v>280</v>
      </c>
      <c r="H2" s="30" t="s">
        <v>281</v>
      </c>
      <c r="I2" s="29" t="s">
        <v>282</v>
      </c>
      <c r="J2" s="29" t="s">
        <v>283</v>
      </c>
      <c r="K2" s="29" t="s">
        <v>284</v>
      </c>
      <c r="L2" s="29" t="s">
        <v>285</v>
      </c>
      <c r="M2" s="29" t="s">
        <v>286</v>
      </c>
      <c r="N2" s="30" t="s">
        <v>287</v>
      </c>
      <c r="O2" s="30" t="s">
        <v>288</v>
      </c>
    </row>
    <row r="3" s="25" customFormat="1" ht="16.5" spans="1:15">
      <c r="A3" s="29"/>
      <c r="B3" s="32"/>
      <c r="C3" s="32"/>
      <c r="D3" s="32"/>
      <c r="E3" s="32"/>
      <c r="F3" s="32"/>
      <c r="G3" s="32"/>
      <c r="H3" s="32"/>
      <c r="I3" s="29" t="s">
        <v>289</v>
      </c>
      <c r="J3" s="29" t="s">
        <v>289</v>
      </c>
      <c r="K3" s="29" t="s">
        <v>289</v>
      </c>
      <c r="L3" s="29" t="s">
        <v>289</v>
      </c>
      <c r="M3" s="29" t="s">
        <v>289</v>
      </c>
      <c r="N3" s="32"/>
      <c r="O3" s="32"/>
    </row>
    <row r="4" s="25" customFormat="1" ht="16.5" spans="1:15">
      <c r="A4" s="34">
        <v>1</v>
      </c>
      <c r="B4" s="47" t="s">
        <v>290</v>
      </c>
      <c r="C4" s="34" t="s">
        <v>291</v>
      </c>
      <c r="D4" s="34" t="s">
        <v>292</v>
      </c>
      <c r="E4" s="34" t="s">
        <v>61</v>
      </c>
      <c r="F4" s="34" t="s">
        <v>293</v>
      </c>
      <c r="G4" s="34" t="s">
        <v>64</v>
      </c>
      <c r="H4" s="34" t="s">
        <v>294</v>
      </c>
      <c r="I4" s="34"/>
      <c r="J4" s="34">
        <v>1</v>
      </c>
      <c r="K4" s="34"/>
      <c r="L4" s="34"/>
      <c r="M4" s="34">
        <v>1</v>
      </c>
      <c r="N4" s="34">
        <f t="shared" ref="N4:N8" si="0">I4+J4+K4+L4+M4</f>
        <v>2</v>
      </c>
      <c r="O4" s="34" t="s">
        <v>295</v>
      </c>
    </row>
    <row r="5" s="25" customFormat="1" ht="16.5" spans="1:15">
      <c r="A5" s="34">
        <v>2</v>
      </c>
      <c r="B5" s="47" t="s">
        <v>296</v>
      </c>
      <c r="C5" s="34" t="s">
        <v>291</v>
      </c>
      <c r="D5" s="34" t="s">
        <v>110</v>
      </c>
      <c r="E5" s="34" t="s">
        <v>61</v>
      </c>
      <c r="F5" s="34" t="s">
        <v>293</v>
      </c>
      <c r="G5" s="34" t="s">
        <v>64</v>
      </c>
      <c r="H5" s="34" t="s">
        <v>294</v>
      </c>
      <c r="I5" s="34"/>
      <c r="J5" s="34"/>
      <c r="K5" s="34"/>
      <c r="L5" s="34"/>
      <c r="M5" s="34">
        <v>1</v>
      </c>
      <c r="N5" s="34">
        <v>1</v>
      </c>
      <c r="O5" s="34" t="s">
        <v>295</v>
      </c>
    </row>
    <row r="6" s="25" customFormat="1" ht="16.5" spans="1:15">
      <c r="A6" s="34">
        <v>3</v>
      </c>
      <c r="B6" s="47" t="s">
        <v>297</v>
      </c>
      <c r="C6" s="34" t="s">
        <v>291</v>
      </c>
      <c r="D6" s="34" t="s">
        <v>110</v>
      </c>
      <c r="E6" s="34" t="s">
        <v>61</v>
      </c>
      <c r="F6" s="34" t="s">
        <v>293</v>
      </c>
      <c r="G6" s="34" t="s">
        <v>64</v>
      </c>
      <c r="H6" s="34" t="s">
        <v>294</v>
      </c>
      <c r="I6" s="34">
        <v>1</v>
      </c>
      <c r="J6" s="34"/>
      <c r="K6" s="34"/>
      <c r="L6" s="34">
        <v>1</v>
      </c>
      <c r="M6" s="34"/>
      <c r="N6" s="34">
        <f t="shared" si="0"/>
        <v>2</v>
      </c>
      <c r="O6" s="34" t="s">
        <v>295</v>
      </c>
    </row>
    <row r="7" s="25" customFormat="1" ht="16.5" spans="1:15">
      <c r="A7" s="34">
        <v>4</v>
      </c>
      <c r="B7" s="50" t="s">
        <v>298</v>
      </c>
      <c r="C7" s="34" t="s">
        <v>291</v>
      </c>
      <c r="D7" s="34" t="s">
        <v>110</v>
      </c>
      <c r="E7" s="34" t="s">
        <v>61</v>
      </c>
      <c r="F7" s="34" t="s">
        <v>293</v>
      </c>
      <c r="G7" s="34" t="s">
        <v>64</v>
      </c>
      <c r="H7" s="34" t="s">
        <v>294</v>
      </c>
      <c r="I7" s="34">
        <v>1</v>
      </c>
      <c r="J7" s="34"/>
      <c r="K7" s="34">
        <v>1</v>
      </c>
      <c r="L7" s="34"/>
      <c r="M7" s="34"/>
      <c r="N7" s="34">
        <f t="shared" si="0"/>
        <v>2</v>
      </c>
      <c r="O7" s="34" t="s">
        <v>295</v>
      </c>
    </row>
    <row r="8" s="25" customFormat="1" ht="16.5" spans="1:15">
      <c r="A8" s="34">
        <v>5</v>
      </c>
      <c r="B8" s="50" t="s">
        <v>299</v>
      </c>
      <c r="C8" s="34" t="s">
        <v>291</v>
      </c>
      <c r="D8" s="34" t="s">
        <v>110</v>
      </c>
      <c r="E8" s="34" t="s">
        <v>61</v>
      </c>
      <c r="F8" s="34" t="s">
        <v>293</v>
      </c>
      <c r="G8" s="34" t="s">
        <v>64</v>
      </c>
      <c r="H8" s="34" t="s">
        <v>294</v>
      </c>
      <c r="I8" s="34">
        <v>1</v>
      </c>
      <c r="J8" s="34"/>
      <c r="K8" s="34"/>
      <c r="L8" s="34"/>
      <c r="M8" s="34"/>
      <c r="N8" s="34">
        <f t="shared" si="0"/>
        <v>1</v>
      </c>
      <c r="O8" s="34" t="s">
        <v>295</v>
      </c>
    </row>
    <row r="9" s="25" customFormat="1" ht="16.5" spans="1:15">
      <c r="A9" s="34">
        <v>6</v>
      </c>
      <c r="B9" s="51" t="s">
        <v>300</v>
      </c>
      <c r="C9" s="34" t="s">
        <v>291</v>
      </c>
      <c r="D9" s="34" t="s">
        <v>109</v>
      </c>
      <c r="E9" s="34" t="s">
        <v>61</v>
      </c>
      <c r="F9" s="34" t="s">
        <v>293</v>
      </c>
      <c r="G9" s="34" t="s">
        <v>64</v>
      </c>
      <c r="H9" s="34" t="s">
        <v>294</v>
      </c>
      <c r="I9" s="34"/>
      <c r="J9" s="34"/>
      <c r="K9" s="34"/>
      <c r="L9" s="34">
        <v>1</v>
      </c>
      <c r="M9" s="34"/>
      <c r="N9" s="34">
        <v>1</v>
      </c>
      <c r="O9" s="34" t="s">
        <v>295</v>
      </c>
    </row>
    <row r="10" s="25" customFormat="1" ht="16.5" spans="1:15">
      <c r="A10" s="34">
        <v>7</v>
      </c>
      <c r="B10" s="51" t="s">
        <v>301</v>
      </c>
      <c r="C10" s="34" t="s">
        <v>291</v>
      </c>
      <c r="D10" s="34" t="s">
        <v>109</v>
      </c>
      <c r="E10" s="34" t="s">
        <v>61</v>
      </c>
      <c r="F10" s="34" t="s">
        <v>293</v>
      </c>
      <c r="G10" s="34" t="s">
        <v>64</v>
      </c>
      <c r="H10" s="34" t="s">
        <v>294</v>
      </c>
      <c r="I10" s="34"/>
      <c r="J10" s="34">
        <v>1</v>
      </c>
      <c r="K10" s="34"/>
      <c r="L10" s="34"/>
      <c r="M10" s="34"/>
      <c r="N10" s="34">
        <v>1</v>
      </c>
      <c r="O10" s="34" t="s">
        <v>295</v>
      </c>
    </row>
    <row r="11" s="25" customFormat="1" ht="16.5" spans="1:15">
      <c r="A11" s="34">
        <v>8</v>
      </c>
      <c r="B11" s="51" t="s">
        <v>302</v>
      </c>
      <c r="C11" s="34" t="s">
        <v>291</v>
      </c>
      <c r="D11" s="34" t="s">
        <v>109</v>
      </c>
      <c r="E11" s="34" t="s">
        <v>61</v>
      </c>
      <c r="F11" s="34" t="s">
        <v>293</v>
      </c>
      <c r="G11" s="34" t="s">
        <v>64</v>
      </c>
      <c r="H11" s="34" t="s">
        <v>294</v>
      </c>
      <c r="I11" s="34">
        <v>1</v>
      </c>
      <c r="J11" s="34"/>
      <c r="K11" s="34"/>
      <c r="L11" s="34"/>
      <c r="M11" s="34"/>
      <c r="N11" s="34">
        <v>1</v>
      </c>
      <c r="O11" s="34" t="s">
        <v>295</v>
      </c>
    </row>
    <row r="12" s="25" customFormat="1" ht="16.5" spans="1:15">
      <c r="A12" s="34">
        <v>9</v>
      </c>
      <c r="B12" s="51" t="s">
        <v>303</v>
      </c>
      <c r="C12" s="34" t="s">
        <v>291</v>
      </c>
      <c r="D12" s="34" t="s">
        <v>109</v>
      </c>
      <c r="E12" s="34" t="s">
        <v>61</v>
      </c>
      <c r="F12" s="34" t="s">
        <v>293</v>
      </c>
      <c r="G12" s="34" t="s">
        <v>64</v>
      </c>
      <c r="H12" s="34" t="s">
        <v>294</v>
      </c>
      <c r="I12" s="34"/>
      <c r="J12" s="34"/>
      <c r="K12" s="34"/>
      <c r="L12" s="34"/>
      <c r="M12" s="34">
        <v>1</v>
      </c>
      <c r="N12" s="34">
        <v>1</v>
      </c>
      <c r="O12" s="34" t="s">
        <v>295</v>
      </c>
    </row>
    <row r="13" s="25" customFormat="1" ht="16.5" spans="1:15">
      <c r="A13" s="34">
        <v>10</v>
      </c>
      <c r="B13" s="47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="25" customFormat="1" ht="16.5" spans="1:15">
      <c r="A14" s="34">
        <v>11</v>
      </c>
      <c r="B14" s="47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="25" customFormat="1" ht="16.5" spans="1:15">
      <c r="A15" s="34">
        <v>12</v>
      </c>
      <c r="B15" s="47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="25" customFormat="1" ht="16.5" spans="1:15">
      <c r="A16" s="34">
        <v>13</v>
      </c>
      <c r="B16" s="47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="25" customFormat="1" ht="16.5" spans="1:15">
      <c r="A17" s="34">
        <v>14</v>
      </c>
      <c r="B17" s="47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="25" customFormat="1" ht="16.5" spans="1:15">
      <c r="A18" s="34">
        <v>15</v>
      </c>
      <c r="B18" s="47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="25" customFormat="1" ht="16.5" spans="1:15">
      <c r="A19" s="34">
        <v>16</v>
      </c>
      <c r="B19" s="47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="26" customFormat="1" ht="21" spans="1:15">
      <c r="A20" s="36" t="s">
        <v>304</v>
      </c>
      <c r="B20" s="37"/>
      <c r="C20" s="37"/>
      <c r="D20" s="38"/>
      <c r="E20" s="39"/>
      <c r="F20" s="58"/>
      <c r="G20" s="58"/>
      <c r="H20" s="58"/>
      <c r="I20" s="53"/>
      <c r="J20" s="36" t="s">
        <v>305</v>
      </c>
      <c r="K20" s="37"/>
      <c r="L20" s="37"/>
      <c r="M20" s="38"/>
      <c r="N20" s="37"/>
      <c r="O20" s="44"/>
    </row>
    <row r="21" ht="36" customHeight="1" spans="1:15">
      <c r="A21" s="40" t="s">
        <v>306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8 O4:O7 O9:O12 O13:O19 O20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A21" sqref="A21:M21"/>
    </sheetView>
  </sheetViews>
  <sheetFormatPr defaultColWidth="9" defaultRowHeight="14.25"/>
  <cols>
    <col min="1" max="1" width="4.6" customWidth="1"/>
    <col min="2" max="2" width="9.5" customWidth="1"/>
    <col min="3" max="3" width="6.4" customWidth="1"/>
    <col min="4" max="4" width="24.2" customWidth="1"/>
    <col min="5" max="5" width="6.2" customWidth="1"/>
    <col min="6" max="6" width="27.9" customWidth="1"/>
    <col min="7" max="10" width="9.5" customWidth="1"/>
    <col min="11" max="11" width="9.6" customWidth="1"/>
    <col min="12" max="12" width="20.1" customWidth="1"/>
    <col min="13" max="13" width="13.6" customWidth="1"/>
  </cols>
  <sheetData>
    <row r="1" ht="36" customHeight="1" spans="1:13">
      <c r="A1" s="28" t="s">
        <v>307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="24" customFormat="1" ht="16.5" spans="1:13">
      <c r="A2" s="29" t="s">
        <v>274</v>
      </c>
      <c r="B2" s="30" t="s">
        <v>279</v>
      </c>
      <c r="C2" s="30" t="s">
        <v>275</v>
      </c>
      <c r="D2" s="30" t="s">
        <v>276</v>
      </c>
      <c r="E2" s="30" t="s">
        <v>277</v>
      </c>
      <c r="F2" s="30" t="s">
        <v>278</v>
      </c>
      <c r="G2" s="29" t="s">
        <v>308</v>
      </c>
      <c r="H2" s="29"/>
      <c r="I2" s="29" t="s">
        <v>309</v>
      </c>
      <c r="J2" s="29"/>
      <c r="K2" s="31" t="s">
        <v>310</v>
      </c>
      <c r="L2" s="80" t="s">
        <v>311</v>
      </c>
      <c r="M2" s="42" t="s">
        <v>312</v>
      </c>
    </row>
    <row r="3" s="24" customFormat="1" ht="16.5" spans="1:13">
      <c r="A3" s="29"/>
      <c r="B3" s="32"/>
      <c r="C3" s="32"/>
      <c r="D3" s="32"/>
      <c r="E3" s="32"/>
      <c r="F3" s="32"/>
      <c r="G3" s="29" t="s">
        <v>313</v>
      </c>
      <c r="H3" s="29" t="s">
        <v>314</v>
      </c>
      <c r="I3" s="29" t="s">
        <v>313</v>
      </c>
      <c r="J3" s="29" t="s">
        <v>314</v>
      </c>
      <c r="K3" s="33"/>
      <c r="L3" s="81"/>
      <c r="M3" s="43"/>
    </row>
    <row r="4" s="25" customFormat="1" ht="16.5" spans="1:13">
      <c r="A4" s="34">
        <v>1</v>
      </c>
      <c r="B4" s="34" t="s">
        <v>293</v>
      </c>
      <c r="C4" s="47" t="s">
        <v>290</v>
      </c>
      <c r="D4" s="34" t="s">
        <v>291</v>
      </c>
      <c r="E4" s="34" t="s">
        <v>292</v>
      </c>
      <c r="F4" s="34" t="s">
        <v>61</v>
      </c>
      <c r="G4" s="34">
        <v>1</v>
      </c>
      <c r="H4" s="34">
        <v>1</v>
      </c>
      <c r="I4" s="34">
        <v>0.3</v>
      </c>
      <c r="J4" s="34">
        <v>0.2</v>
      </c>
      <c r="K4" s="34" t="s">
        <v>315</v>
      </c>
      <c r="L4" s="34" t="s">
        <v>294</v>
      </c>
      <c r="M4" s="34" t="s">
        <v>295</v>
      </c>
    </row>
    <row r="5" s="25" customFormat="1" ht="16.5" spans="1:13">
      <c r="A5" s="34">
        <v>2</v>
      </c>
      <c r="B5" s="34" t="s">
        <v>293</v>
      </c>
      <c r="C5" s="47" t="s">
        <v>296</v>
      </c>
      <c r="D5" s="34" t="s">
        <v>291</v>
      </c>
      <c r="E5" s="34" t="s">
        <v>110</v>
      </c>
      <c r="F5" s="34" t="s">
        <v>61</v>
      </c>
      <c r="G5" s="34">
        <v>1</v>
      </c>
      <c r="H5" s="34">
        <v>1</v>
      </c>
      <c r="I5" s="34">
        <v>0.2</v>
      </c>
      <c r="J5" s="34">
        <v>0.2</v>
      </c>
      <c r="K5" s="34" t="s">
        <v>316</v>
      </c>
      <c r="L5" s="34" t="s">
        <v>294</v>
      </c>
      <c r="M5" s="34" t="s">
        <v>295</v>
      </c>
    </row>
    <row r="6" s="25" customFormat="1" ht="16.5" spans="1:13">
      <c r="A6" s="34">
        <v>3</v>
      </c>
      <c r="B6" s="34" t="s">
        <v>293</v>
      </c>
      <c r="C6" s="47" t="s">
        <v>297</v>
      </c>
      <c r="D6" s="34" t="s">
        <v>291</v>
      </c>
      <c r="E6" s="34" t="s">
        <v>110</v>
      </c>
      <c r="F6" s="34" t="s">
        <v>61</v>
      </c>
      <c r="G6" s="34">
        <v>1.1</v>
      </c>
      <c r="H6" s="34">
        <v>1.2</v>
      </c>
      <c r="I6" s="34">
        <v>0.1</v>
      </c>
      <c r="J6" s="34">
        <v>0.2</v>
      </c>
      <c r="K6" s="34" t="s">
        <v>317</v>
      </c>
      <c r="L6" s="34" t="s">
        <v>294</v>
      </c>
      <c r="M6" s="34" t="s">
        <v>295</v>
      </c>
    </row>
    <row r="7" s="25" customFormat="1" ht="16.5" spans="1:13">
      <c r="A7" s="34">
        <v>4</v>
      </c>
      <c r="B7" s="34" t="s">
        <v>293</v>
      </c>
      <c r="C7" s="50" t="s">
        <v>298</v>
      </c>
      <c r="D7" s="34" t="s">
        <v>291</v>
      </c>
      <c r="E7" s="34" t="s">
        <v>110</v>
      </c>
      <c r="F7" s="34" t="s">
        <v>61</v>
      </c>
      <c r="G7" s="34">
        <v>0.9</v>
      </c>
      <c r="H7" s="34">
        <v>0.8</v>
      </c>
      <c r="I7" s="34">
        <v>0.3</v>
      </c>
      <c r="J7" s="34">
        <v>0.2</v>
      </c>
      <c r="K7" s="34" t="s">
        <v>318</v>
      </c>
      <c r="L7" s="34" t="s">
        <v>294</v>
      </c>
      <c r="M7" s="34" t="s">
        <v>295</v>
      </c>
    </row>
    <row r="8" s="25" customFormat="1" ht="16.5" spans="1:13">
      <c r="A8" s="34">
        <v>5</v>
      </c>
      <c r="B8" s="34" t="s">
        <v>293</v>
      </c>
      <c r="C8" s="50" t="s">
        <v>299</v>
      </c>
      <c r="D8" s="34" t="s">
        <v>291</v>
      </c>
      <c r="E8" s="34" t="s">
        <v>110</v>
      </c>
      <c r="F8" s="34" t="s">
        <v>61</v>
      </c>
      <c r="G8" s="34">
        <v>0.5</v>
      </c>
      <c r="H8" s="34">
        <v>0.6</v>
      </c>
      <c r="I8" s="34">
        <v>0.2</v>
      </c>
      <c r="J8" s="34">
        <v>0.2</v>
      </c>
      <c r="K8" s="34" t="s">
        <v>319</v>
      </c>
      <c r="L8" s="34" t="s">
        <v>294</v>
      </c>
      <c r="M8" s="34" t="s">
        <v>295</v>
      </c>
    </row>
    <row r="9" s="25" customFormat="1" ht="16.5" spans="1:13">
      <c r="A9" s="34">
        <v>6</v>
      </c>
      <c r="B9" s="34" t="s">
        <v>293</v>
      </c>
      <c r="C9" s="51" t="s">
        <v>300</v>
      </c>
      <c r="D9" s="34" t="s">
        <v>291</v>
      </c>
      <c r="E9" s="34" t="s">
        <v>109</v>
      </c>
      <c r="F9" s="34" t="s">
        <v>61</v>
      </c>
      <c r="G9" s="34">
        <v>0.9</v>
      </c>
      <c r="H9" s="34">
        <v>0.8</v>
      </c>
      <c r="I9" s="34">
        <v>0.3</v>
      </c>
      <c r="J9" s="34">
        <v>0.2</v>
      </c>
      <c r="K9" s="34" t="s">
        <v>318</v>
      </c>
      <c r="L9" s="34" t="s">
        <v>294</v>
      </c>
      <c r="M9" s="34" t="s">
        <v>295</v>
      </c>
    </row>
    <row r="10" s="25" customFormat="1" ht="16.5" spans="1:13">
      <c r="A10" s="34">
        <v>7</v>
      </c>
      <c r="B10" s="34" t="s">
        <v>293</v>
      </c>
      <c r="C10" s="51" t="s">
        <v>301</v>
      </c>
      <c r="D10" s="34" t="s">
        <v>291</v>
      </c>
      <c r="E10" s="34" t="s">
        <v>109</v>
      </c>
      <c r="F10" s="34" t="s">
        <v>61</v>
      </c>
      <c r="G10" s="34">
        <v>0.5</v>
      </c>
      <c r="H10" s="34">
        <v>0.7</v>
      </c>
      <c r="I10" s="34">
        <v>0.4</v>
      </c>
      <c r="J10" s="34">
        <v>0.3</v>
      </c>
      <c r="K10" s="34" t="s">
        <v>320</v>
      </c>
      <c r="L10" s="34" t="s">
        <v>294</v>
      </c>
      <c r="M10" s="34" t="s">
        <v>295</v>
      </c>
    </row>
    <row r="11" s="25" customFormat="1" ht="16.5" spans="1:13">
      <c r="A11" s="34">
        <v>8</v>
      </c>
      <c r="B11" s="34" t="s">
        <v>293</v>
      </c>
      <c r="C11" s="51" t="s">
        <v>302</v>
      </c>
      <c r="D11" s="34" t="s">
        <v>291</v>
      </c>
      <c r="E11" s="34" t="s">
        <v>109</v>
      </c>
      <c r="F11" s="34" t="s">
        <v>61</v>
      </c>
      <c r="G11" s="34">
        <v>0.7</v>
      </c>
      <c r="H11" s="34">
        <v>0.9</v>
      </c>
      <c r="I11" s="34">
        <v>0.4</v>
      </c>
      <c r="J11" s="34">
        <v>0.6</v>
      </c>
      <c r="K11" s="34" t="s">
        <v>321</v>
      </c>
      <c r="L11" s="34" t="s">
        <v>294</v>
      </c>
      <c r="M11" s="34" t="s">
        <v>295</v>
      </c>
    </row>
    <row r="12" s="25" customFormat="1" ht="16.5" spans="1:13">
      <c r="A12" s="34">
        <v>9</v>
      </c>
      <c r="B12" s="34" t="s">
        <v>293</v>
      </c>
      <c r="C12" s="51" t="s">
        <v>303</v>
      </c>
      <c r="D12" s="34" t="s">
        <v>291</v>
      </c>
      <c r="E12" s="34" t="s">
        <v>109</v>
      </c>
      <c r="F12" s="34" t="s">
        <v>61</v>
      </c>
      <c r="G12" s="34">
        <v>0.4</v>
      </c>
      <c r="H12" s="34">
        <v>0.5</v>
      </c>
      <c r="I12" s="34">
        <v>0.3</v>
      </c>
      <c r="J12" s="34">
        <v>0.4</v>
      </c>
      <c r="K12" s="34" t="s">
        <v>322</v>
      </c>
      <c r="L12" s="34" t="s">
        <v>294</v>
      </c>
      <c r="M12" s="34" t="s">
        <v>295</v>
      </c>
    </row>
    <row r="13" s="25" customFormat="1" ht="16.5" spans="1:13">
      <c r="A13" s="34">
        <v>10</v>
      </c>
      <c r="B13" s="34"/>
      <c r="C13" s="47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="25" customFormat="1" ht="16.5" spans="1:13">
      <c r="A14" s="34">
        <v>11</v>
      </c>
      <c r="B14" s="34"/>
      <c r="C14" s="47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="25" customFormat="1" ht="16.5" spans="1:13">
      <c r="A15" s="34">
        <v>12</v>
      </c>
      <c r="B15" s="34"/>
      <c r="C15" s="47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="25" customFormat="1" ht="16.5" spans="1:13">
      <c r="A16" s="34">
        <v>13</v>
      </c>
      <c r="B16" s="34"/>
      <c r="C16" s="47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="25" customFormat="1" ht="16.5" spans="1:13">
      <c r="A17" s="34">
        <v>14</v>
      </c>
      <c r="B17" s="34"/>
      <c r="C17" s="47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="25" customFormat="1" ht="16.5" spans="1:13">
      <c r="A18" s="34">
        <v>15</v>
      </c>
      <c r="B18" s="34"/>
      <c r="C18" s="47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="25" customFormat="1" ht="16.5" spans="1:13">
      <c r="A19" s="34">
        <v>16</v>
      </c>
      <c r="B19" s="34"/>
      <c r="C19" s="47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="26" customFormat="1" ht="21" spans="1:13">
      <c r="A20" s="36" t="s">
        <v>323</v>
      </c>
      <c r="B20" s="37"/>
      <c r="C20" s="37"/>
      <c r="D20" s="37"/>
      <c r="E20" s="38"/>
      <c r="F20" s="39"/>
      <c r="G20" s="53"/>
      <c r="H20" s="36" t="s">
        <v>305</v>
      </c>
      <c r="I20" s="37"/>
      <c r="J20" s="37"/>
      <c r="K20" s="38"/>
      <c r="L20" s="82"/>
      <c r="M20" s="44"/>
    </row>
    <row r="21" s="27" customFormat="1" ht="103.95" customHeight="1" spans="1:13">
      <c r="A21" s="40" t="s">
        <v>324</v>
      </c>
      <c r="B21" s="79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8 M9 M10 M11 M12 M1:M3 M4:M7 M13:M19 M20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selection activeCell="A21" sqref="A21:W21"/>
    </sheetView>
  </sheetViews>
  <sheetFormatPr defaultColWidth="9" defaultRowHeight="17.25"/>
  <cols>
    <col min="1" max="1" width="8.5" style="60" customWidth="1"/>
    <col min="2" max="2" width="9.5" style="60" customWidth="1"/>
    <col min="3" max="3" width="6.4" style="60" customWidth="1"/>
    <col min="4" max="4" width="28.5" style="60" customWidth="1"/>
    <col min="5" max="5" width="6.2" style="60" customWidth="1"/>
    <col min="6" max="6" width="26.4" style="60" customWidth="1"/>
    <col min="7" max="7" width="7.9" style="60" customWidth="1"/>
    <col min="8" max="8" width="4.6" style="60" customWidth="1"/>
    <col min="9" max="9" width="6.2" style="60" customWidth="1"/>
    <col min="10" max="10" width="7.9" style="60" customWidth="1"/>
    <col min="11" max="11" width="9.5" style="60" customWidth="1"/>
    <col min="12" max="12" width="6.2" style="60" customWidth="1"/>
    <col min="13" max="13" width="7.9" style="60" customWidth="1"/>
    <col min="14" max="15" width="6.2" style="60" customWidth="1"/>
    <col min="16" max="16" width="7.9" style="60" customWidth="1"/>
    <col min="17" max="18" width="6.2" style="60" customWidth="1"/>
    <col min="19" max="20" width="7.9" style="60" customWidth="1"/>
    <col min="21" max="21" width="6.2" style="60" customWidth="1"/>
    <col min="22" max="22" width="5.4" style="60" customWidth="1"/>
    <col min="23" max="23" width="4.9" style="60" customWidth="1"/>
    <col min="24" max="16384" width="9" style="60"/>
  </cols>
  <sheetData>
    <row r="1" ht="29.25" spans="1:23">
      <c r="A1" s="61" t="s">
        <v>325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9" customFormat="1" ht="15.9" customHeight="1" spans="1:23">
      <c r="A2" s="29" t="s">
        <v>326</v>
      </c>
      <c r="B2" s="29" t="s">
        <v>279</v>
      </c>
      <c r="C2" s="29" t="s">
        <v>275</v>
      </c>
      <c r="D2" s="29" t="s">
        <v>276</v>
      </c>
      <c r="E2" s="29" t="s">
        <v>277</v>
      </c>
      <c r="F2" s="29" t="s">
        <v>278</v>
      </c>
      <c r="G2" s="29" t="s">
        <v>327</v>
      </c>
      <c r="H2" s="29"/>
      <c r="I2" s="29"/>
      <c r="J2" s="29" t="s">
        <v>328</v>
      </c>
      <c r="K2" s="29"/>
      <c r="L2" s="29"/>
      <c r="M2" s="29" t="s">
        <v>329</v>
      </c>
      <c r="N2" s="29"/>
      <c r="O2" s="29"/>
      <c r="P2" s="29" t="s">
        <v>330</v>
      </c>
      <c r="Q2" s="29"/>
      <c r="R2" s="29"/>
      <c r="S2" s="29" t="s">
        <v>331</v>
      </c>
      <c r="T2" s="29"/>
      <c r="U2" s="29"/>
      <c r="V2" s="54" t="s">
        <v>332</v>
      </c>
      <c r="W2" s="54" t="s">
        <v>288</v>
      </c>
    </row>
    <row r="3" s="59" customFormat="1" ht="16.5" spans="1:23">
      <c r="A3" s="29"/>
      <c r="B3" s="29"/>
      <c r="C3" s="29"/>
      <c r="D3" s="29"/>
      <c r="E3" s="29"/>
      <c r="F3" s="29"/>
      <c r="G3" s="29" t="s">
        <v>333</v>
      </c>
      <c r="H3" s="29" t="s">
        <v>66</v>
      </c>
      <c r="I3" s="29" t="s">
        <v>279</v>
      </c>
      <c r="J3" s="29" t="s">
        <v>333</v>
      </c>
      <c r="K3" s="29" t="s">
        <v>66</v>
      </c>
      <c r="L3" s="29" t="s">
        <v>279</v>
      </c>
      <c r="M3" s="29" t="s">
        <v>333</v>
      </c>
      <c r="N3" s="29" t="s">
        <v>66</v>
      </c>
      <c r="O3" s="29" t="s">
        <v>279</v>
      </c>
      <c r="P3" s="29" t="s">
        <v>333</v>
      </c>
      <c r="Q3" s="29" t="s">
        <v>66</v>
      </c>
      <c r="R3" s="29" t="s">
        <v>279</v>
      </c>
      <c r="S3" s="29" t="s">
        <v>333</v>
      </c>
      <c r="T3" s="29" t="s">
        <v>66</v>
      </c>
      <c r="U3" s="29" t="s">
        <v>279</v>
      </c>
      <c r="V3" s="54"/>
      <c r="W3" s="54"/>
    </row>
    <row r="4" ht="16.5" spans="1:23">
      <c r="A4" s="62" t="s">
        <v>334</v>
      </c>
      <c r="B4" s="35" t="s">
        <v>293</v>
      </c>
      <c r="C4" s="47" t="s">
        <v>290</v>
      </c>
      <c r="D4" s="34" t="s">
        <v>291</v>
      </c>
      <c r="E4" s="34" t="s">
        <v>292</v>
      </c>
      <c r="F4" s="34" t="s">
        <v>61</v>
      </c>
      <c r="G4" s="63"/>
      <c r="H4" s="35" t="s">
        <v>335</v>
      </c>
      <c r="I4" s="63" t="s">
        <v>336</v>
      </c>
      <c r="J4" s="35"/>
      <c r="K4" s="35" t="s">
        <v>337</v>
      </c>
      <c r="L4" s="35" t="s">
        <v>338</v>
      </c>
      <c r="M4" s="35"/>
      <c r="N4" s="35"/>
      <c r="O4" s="35"/>
      <c r="P4" s="35"/>
      <c r="Q4" s="35"/>
      <c r="R4" s="35"/>
      <c r="S4" s="35"/>
      <c r="T4" s="35"/>
      <c r="U4" s="35"/>
      <c r="V4" s="35" t="s">
        <v>294</v>
      </c>
      <c r="W4" s="35" t="s">
        <v>295</v>
      </c>
    </row>
    <row r="5" ht="16.5" spans="1:23">
      <c r="A5" s="64"/>
      <c r="B5" s="35" t="s">
        <v>293</v>
      </c>
      <c r="C5" s="47" t="s">
        <v>296</v>
      </c>
      <c r="D5" s="34" t="s">
        <v>291</v>
      </c>
      <c r="E5" s="34" t="s">
        <v>110</v>
      </c>
      <c r="F5" s="34" t="s">
        <v>61</v>
      </c>
      <c r="G5" s="65" t="s">
        <v>339</v>
      </c>
      <c r="H5" s="65"/>
      <c r="I5" s="65"/>
      <c r="J5" s="29" t="s">
        <v>340</v>
      </c>
      <c r="K5" s="29"/>
      <c r="L5" s="29"/>
      <c r="M5" s="29" t="s">
        <v>341</v>
      </c>
      <c r="N5" s="29"/>
      <c r="O5" s="29"/>
      <c r="P5" s="29" t="s">
        <v>342</v>
      </c>
      <c r="Q5" s="29"/>
      <c r="R5" s="29"/>
      <c r="S5" s="29" t="s">
        <v>343</v>
      </c>
      <c r="T5" s="29"/>
      <c r="U5" s="29"/>
      <c r="V5" s="35"/>
      <c r="W5" s="35"/>
    </row>
    <row r="6" ht="16.5" spans="1:23">
      <c r="A6" s="64"/>
      <c r="B6" s="35" t="s">
        <v>293</v>
      </c>
      <c r="C6" s="47" t="s">
        <v>297</v>
      </c>
      <c r="D6" s="34" t="s">
        <v>291</v>
      </c>
      <c r="E6" s="34" t="s">
        <v>110</v>
      </c>
      <c r="F6" s="34" t="s">
        <v>61</v>
      </c>
      <c r="G6" s="65" t="s">
        <v>333</v>
      </c>
      <c r="H6" s="65" t="s">
        <v>66</v>
      </c>
      <c r="I6" s="65" t="s">
        <v>279</v>
      </c>
      <c r="J6" s="29" t="s">
        <v>333</v>
      </c>
      <c r="K6" s="29" t="s">
        <v>66</v>
      </c>
      <c r="L6" s="29" t="s">
        <v>279</v>
      </c>
      <c r="M6" s="29" t="s">
        <v>333</v>
      </c>
      <c r="N6" s="29" t="s">
        <v>66</v>
      </c>
      <c r="O6" s="29" t="s">
        <v>279</v>
      </c>
      <c r="P6" s="29" t="s">
        <v>333</v>
      </c>
      <c r="Q6" s="29" t="s">
        <v>66</v>
      </c>
      <c r="R6" s="29" t="s">
        <v>279</v>
      </c>
      <c r="S6" s="29" t="s">
        <v>333</v>
      </c>
      <c r="T6" s="29" t="s">
        <v>66</v>
      </c>
      <c r="U6" s="29" t="s">
        <v>279</v>
      </c>
      <c r="V6" s="35"/>
      <c r="W6" s="35"/>
    </row>
    <row r="7" ht="16.5" spans="1:23">
      <c r="A7" s="66"/>
      <c r="B7" s="35" t="s">
        <v>293</v>
      </c>
      <c r="C7" s="50" t="s">
        <v>298</v>
      </c>
      <c r="D7" s="34" t="s">
        <v>291</v>
      </c>
      <c r="E7" s="34" t="s">
        <v>110</v>
      </c>
      <c r="F7" s="34" t="s">
        <v>61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 t="s">
        <v>344</v>
      </c>
      <c r="R7" s="35" t="s">
        <v>345</v>
      </c>
      <c r="S7" s="35"/>
      <c r="T7" s="35" t="s">
        <v>346</v>
      </c>
      <c r="U7" s="35" t="s">
        <v>347</v>
      </c>
      <c r="V7" s="35" t="s">
        <v>294</v>
      </c>
      <c r="W7" s="35" t="s">
        <v>295</v>
      </c>
    </row>
    <row r="8" spans="1:23">
      <c r="A8" s="67"/>
      <c r="B8" s="35" t="s">
        <v>293</v>
      </c>
      <c r="C8" s="50" t="s">
        <v>299</v>
      </c>
      <c r="D8" s="34" t="s">
        <v>291</v>
      </c>
      <c r="E8" s="34" t="s">
        <v>110</v>
      </c>
      <c r="F8" s="34" t="s">
        <v>61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3">
      <c r="A9" s="67"/>
      <c r="B9" s="35" t="s">
        <v>293</v>
      </c>
      <c r="C9" s="51" t="s">
        <v>300</v>
      </c>
      <c r="D9" s="34" t="s">
        <v>291</v>
      </c>
      <c r="E9" s="34" t="s">
        <v>109</v>
      </c>
      <c r="F9" s="34" t="s">
        <v>61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ht="16.5" spans="1:23">
      <c r="A10" s="68"/>
      <c r="B10" s="35" t="s">
        <v>293</v>
      </c>
      <c r="C10" s="51" t="s">
        <v>301</v>
      </c>
      <c r="D10" s="34" t="s">
        <v>291</v>
      </c>
      <c r="E10" s="34" t="s">
        <v>109</v>
      </c>
      <c r="F10" s="34" t="s">
        <v>61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ht="16.5" spans="1:23">
      <c r="A11" s="68"/>
      <c r="B11" s="35" t="s">
        <v>293</v>
      </c>
      <c r="C11" s="51" t="s">
        <v>302</v>
      </c>
      <c r="D11" s="34" t="s">
        <v>291</v>
      </c>
      <c r="E11" s="34" t="s">
        <v>109</v>
      </c>
      <c r="F11" s="34" t="s">
        <v>61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ht="16.5" spans="1:23">
      <c r="A12" s="68"/>
      <c r="B12" s="35" t="s">
        <v>293</v>
      </c>
      <c r="C12" s="51" t="s">
        <v>303</v>
      </c>
      <c r="D12" s="34" t="s">
        <v>291</v>
      </c>
      <c r="E12" s="34" t="s">
        <v>109</v>
      </c>
      <c r="F12" s="34" t="s">
        <v>61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ht="16.5" spans="1:23">
      <c r="A13" s="68"/>
      <c r="B13" s="35"/>
      <c r="C13" s="47"/>
      <c r="D13" s="34"/>
      <c r="E13" s="35"/>
      <c r="F13" s="34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ht="16.5" spans="1:23">
      <c r="A14" s="68"/>
      <c r="B14" s="35"/>
      <c r="C14" s="47"/>
      <c r="D14" s="34"/>
      <c r="E14" s="35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ht="16.5" spans="1:23">
      <c r="A15" s="68"/>
      <c r="B15" s="35"/>
      <c r="C15" s="47"/>
      <c r="D15" s="34"/>
      <c r="E15" s="35"/>
      <c r="F15" s="34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ht="16.5" spans="1:23">
      <c r="A16" s="68"/>
      <c r="B16" s="35"/>
      <c r="C16" s="47"/>
      <c r="D16" s="34"/>
      <c r="E16" s="35"/>
      <c r="F16" s="34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ht="16.5" spans="1:23">
      <c r="A17" s="68"/>
      <c r="B17" s="35"/>
      <c r="C17" s="47"/>
      <c r="D17" s="34"/>
      <c r="E17" s="35"/>
      <c r="F17" s="34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>
      <c r="A18" s="68"/>
      <c r="B18" s="35"/>
      <c r="C18" s="47"/>
      <c r="D18" s="34"/>
      <c r="E18" s="35"/>
      <c r="F18" s="34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</row>
    <row r="19" spans="1:23">
      <c r="A19" s="68"/>
      <c r="B19" s="35"/>
      <c r="C19" s="47"/>
      <c r="D19" s="34"/>
      <c r="E19" s="35"/>
      <c r="F19" s="34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</row>
    <row r="20" ht="21" spans="1:23">
      <c r="A20" s="69" t="s">
        <v>323</v>
      </c>
      <c r="B20" s="70"/>
      <c r="C20" s="70"/>
      <c r="D20" s="70"/>
      <c r="E20" s="71"/>
      <c r="F20" s="72"/>
      <c r="G20" s="73"/>
      <c r="H20" s="74"/>
      <c r="I20" s="74"/>
      <c r="J20" s="69" t="s">
        <v>305</v>
      </c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1"/>
      <c r="V20" s="77"/>
      <c r="W20" s="78"/>
    </row>
    <row r="21" ht="61.05" customHeight="1" spans="1:23">
      <c r="A21" s="75" t="s">
        <v>348</v>
      </c>
      <c r="B21" s="75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</row>
  </sheetData>
  <mergeCells count="2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7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7 W8 W9 W16 W19 W4:W6 W10:W11 W12:W13 W14:W15 W17:W18 W20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P32" sqref="P32"/>
    </sheetView>
  </sheetViews>
  <sheetFormatPr defaultColWidth="9" defaultRowHeight="14.25"/>
  <cols>
    <col min="1" max="2" width="5.1" customWidth="1"/>
    <col min="3" max="3" width="11.2" customWidth="1"/>
    <col min="4" max="4" width="5.1" customWidth="1"/>
    <col min="5" max="5" width="11.2" customWidth="1"/>
    <col min="6" max="6" width="6.2" customWidth="1"/>
    <col min="7" max="7" width="10.1" customWidth="1"/>
    <col min="8" max="8" width="7.9" customWidth="1"/>
    <col min="9" max="9" width="11.2" customWidth="1"/>
    <col min="10" max="10" width="7.9" customWidth="1"/>
    <col min="11" max="11" width="11.2" customWidth="1"/>
    <col min="12" max="12" width="7.9" customWidth="1"/>
    <col min="13" max="14" width="4.6" customWidth="1"/>
  </cols>
  <sheetData>
    <row r="1" ht="29.25" spans="1:14">
      <c r="A1" s="28" t="s">
        <v>349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="24" customFormat="1" ht="16.5" spans="1:14">
      <c r="A2" s="54" t="s">
        <v>350</v>
      </c>
      <c r="B2" s="55" t="s">
        <v>275</v>
      </c>
      <c r="C2" s="55" t="s">
        <v>276</v>
      </c>
      <c r="D2" s="55" t="s">
        <v>277</v>
      </c>
      <c r="E2" s="55" t="s">
        <v>278</v>
      </c>
      <c r="F2" s="55" t="s">
        <v>279</v>
      </c>
      <c r="G2" s="54" t="s">
        <v>351</v>
      </c>
      <c r="H2" s="54" t="s">
        <v>352</v>
      </c>
      <c r="I2" s="54" t="s">
        <v>353</v>
      </c>
      <c r="J2" s="54" t="s">
        <v>352</v>
      </c>
      <c r="K2" s="54" t="s">
        <v>354</v>
      </c>
      <c r="L2" s="54" t="s">
        <v>352</v>
      </c>
      <c r="M2" s="55" t="s">
        <v>332</v>
      </c>
      <c r="N2" s="55" t="s">
        <v>288</v>
      </c>
    </row>
    <row r="3" s="27" customFormat="1" ht="17.2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="27" customFormat="1" ht="17.25" spans="1:14">
      <c r="A4" s="57" t="s">
        <v>350</v>
      </c>
      <c r="B4" s="57" t="s">
        <v>355</v>
      </c>
      <c r="C4" s="57" t="s">
        <v>333</v>
      </c>
      <c r="D4" s="57" t="s">
        <v>277</v>
      </c>
      <c r="E4" s="55" t="s">
        <v>278</v>
      </c>
      <c r="F4" s="55" t="s">
        <v>279</v>
      </c>
      <c r="G4" s="54" t="s">
        <v>351</v>
      </c>
      <c r="H4" s="54" t="s">
        <v>352</v>
      </c>
      <c r="I4" s="54" t="s">
        <v>353</v>
      </c>
      <c r="J4" s="54" t="s">
        <v>352</v>
      </c>
      <c r="K4" s="54" t="s">
        <v>354</v>
      </c>
      <c r="L4" s="54" t="s">
        <v>352</v>
      </c>
      <c r="M4" s="55" t="s">
        <v>332</v>
      </c>
      <c r="N4" s="55" t="s">
        <v>288</v>
      </c>
    </row>
    <row r="5" s="27" customFormat="1" ht="17.25" spans="1:14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="27" customFormat="1" ht="17.25" spans="1:14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="27" customFormat="1" ht="17.25" spans="1:14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="27" customFormat="1" ht="17.25" spans="1:14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="27" customFormat="1" ht="17.25" spans="1:14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="27" customFormat="1" ht="17.25" spans="1:14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="26" customFormat="1" ht="21" spans="1:14">
      <c r="A11" s="36" t="s">
        <v>356</v>
      </c>
      <c r="B11" s="37"/>
      <c r="C11" s="37"/>
      <c r="D11" s="38"/>
      <c r="E11" s="39"/>
      <c r="F11" s="58"/>
      <c r="G11" s="53"/>
      <c r="H11" s="58"/>
      <c r="I11" s="36" t="s">
        <v>357</v>
      </c>
      <c r="J11" s="37"/>
      <c r="K11" s="37"/>
      <c r="L11" s="37"/>
      <c r="M11" s="37"/>
      <c r="N11" s="44"/>
    </row>
    <row r="12" s="27" customFormat="1" ht="51" customHeight="1" spans="1:14">
      <c r="A12" s="40" t="s">
        <v>358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="27" customFormat="1" ht="17.25"/>
    <row r="14" s="27" customFormat="1" ht="17.25"/>
    <row r="15" s="27" customFormat="1" ht="17.25"/>
    <row r="16" s="27" customFormat="1" ht="17.25"/>
    <row r="17" s="27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I22" sqref="I22"/>
    </sheetView>
  </sheetViews>
  <sheetFormatPr defaultColWidth="9" defaultRowHeight="14.25"/>
  <cols>
    <col min="1" max="1" width="7.2" customWidth="1"/>
    <col min="2" max="2" width="9.5" customWidth="1"/>
    <col min="3" max="3" width="6.4" customWidth="1"/>
    <col min="4" max="4" width="28.7" customWidth="1"/>
    <col min="5" max="5" width="6.2" customWidth="1"/>
    <col min="6" max="6" width="27.7" customWidth="1"/>
    <col min="7" max="7" width="9.5" customWidth="1"/>
    <col min="8" max="10" width="8.9" customWidth="1"/>
    <col min="11" max="12" width="4.6" customWidth="1"/>
  </cols>
  <sheetData>
    <row r="1" ht="29.25" spans="1:10">
      <c r="A1" s="28" t="s">
        <v>359</v>
      </c>
      <c r="B1" s="28"/>
      <c r="C1" s="28"/>
      <c r="D1" s="28"/>
      <c r="E1" s="28"/>
      <c r="F1" s="28"/>
      <c r="G1" s="28"/>
      <c r="H1" s="28"/>
      <c r="I1" s="28"/>
      <c r="J1" s="28"/>
    </row>
    <row r="2" s="24" customFormat="1" ht="16.5" spans="1:12">
      <c r="A2" s="29" t="s">
        <v>326</v>
      </c>
      <c r="B2" s="30" t="s">
        <v>279</v>
      </c>
      <c r="C2" s="30" t="s">
        <v>275</v>
      </c>
      <c r="D2" s="30" t="s">
        <v>276</v>
      </c>
      <c r="E2" s="30" t="s">
        <v>277</v>
      </c>
      <c r="F2" s="30" t="s">
        <v>278</v>
      </c>
      <c r="G2" s="29" t="s">
        <v>360</v>
      </c>
      <c r="H2" s="29" t="s">
        <v>361</v>
      </c>
      <c r="I2" s="29" t="s">
        <v>362</v>
      </c>
      <c r="J2" s="29" t="s">
        <v>363</v>
      </c>
      <c r="K2" s="30" t="s">
        <v>332</v>
      </c>
      <c r="L2" s="30" t="s">
        <v>288</v>
      </c>
    </row>
    <row r="3" s="45" customFormat="1" ht="16.5" spans="1:12">
      <c r="A3" s="46" t="s">
        <v>334</v>
      </c>
      <c r="B3" s="35" t="s">
        <v>293</v>
      </c>
      <c r="C3" s="47" t="s">
        <v>290</v>
      </c>
      <c r="D3" s="34" t="s">
        <v>291</v>
      </c>
      <c r="E3" s="34" t="s">
        <v>292</v>
      </c>
      <c r="F3" s="34" t="s">
        <v>61</v>
      </c>
      <c r="G3" s="34" t="s">
        <v>364</v>
      </c>
      <c r="H3" s="34" t="s">
        <v>365</v>
      </c>
      <c r="I3" s="34"/>
      <c r="J3" s="34"/>
      <c r="K3" s="34" t="s">
        <v>294</v>
      </c>
      <c r="L3" s="34" t="s">
        <v>295</v>
      </c>
    </row>
    <row r="4" s="45" customFormat="1" ht="16.5" spans="1:12">
      <c r="A4" s="48"/>
      <c r="B4" s="35" t="s">
        <v>293</v>
      </c>
      <c r="C4" s="47" t="s">
        <v>296</v>
      </c>
      <c r="D4" s="34" t="s">
        <v>291</v>
      </c>
      <c r="E4" s="34" t="s">
        <v>110</v>
      </c>
      <c r="F4" s="34" t="s">
        <v>61</v>
      </c>
      <c r="G4" s="34" t="s">
        <v>364</v>
      </c>
      <c r="H4" s="34" t="s">
        <v>365</v>
      </c>
      <c r="I4" s="34"/>
      <c r="J4" s="34"/>
      <c r="K4" s="34" t="s">
        <v>294</v>
      </c>
      <c r="L4" s="34" t="s">
        <v>295</v>
      </c>
    </row>
    <row r="5" s="45" customFormat="1" ht="16.5" spans="1:12">
      <c r="A5" s="48"/>
      <c r="B5" s="35" t="s">
        <v>293</v>
      </c>
      <c r="C5" s="47" t="s">
        <v>297</v>
      </c>
      <c r="D5" s="34" t="s">
        <v>291</v>
      </c>
      <c r="E5" s="34" t="s">
        <v>110</v>
      </c>
      <c r="F5" s="34" t="s">
        <v>61</v>
      </c>
      <c r="G5" s="34" t="s">
        <v>364</v>
      </c>
      <c r="H5" s="34" t="s">
        <v>365</v>
      </c>
      <c r="I5" s="34"/>
      <c r="J5" s="34"/>
      <c r="K5" s="34" t="s">
        <v>294</v>
      </c>
      <c r="L5" s="34" t="s">
        <v>295</v>
      </c>
    </row>
    <row r="6" s="45" customFormat="1" ht="16.5" spans="1:12">
      <c r="A6" s="49"/>
      <c r="B6" s="35" t="s">
        <v>293</v>
      </c>
      <c r="C6" s="50" t="s">
        <v>298</v>
      </c>
      <c r="D6" s="34" t="s">
        <v>291</v>
      </c>
      <c r="E6" s="34" t="s">
        <v>110</v>
      </c>
      <c r="F6" s="34" t="s">
        <v>61</v>
      </c>
      <c r="G6" s="34" t="s">
        <v>364</v>
      </c>
      <c r="H6" s="34" t="s">
        <v>365</v>
      </c>
      <c r="I6" s="34"/>
      <c r="J6" s="34"/>
      <c r="K6" s="34" t="s">
        <v>294</v>
      </c>
      <c r="L6" s="34" t="s">
        <v>295</v>
      </c>
    </row>
    <row r="7" s="45" customFormat="1" ht="16.5" spans="1:12">
      <c r="A7" s="34"/>
      <c r="B7" s="35" t="s">
        <v>293</v>
      </c>
      <c r="C7" s="50" t="s">
        <v>299</v>
      </c>
      <c r="D7" s="34" t="s">
        <v>291</v>
      </c>
      <c r="E7" s="34" t="s">
        <v>110</v>
      </c>
      <c r="F7" s="34" t="s">
        <v>61</v>
      </c>
      <c r="G7" s="34" t="s">
        <v>364</v>
      </c>
      <c r="H7" s="34" t="s">
        <v>365</v>
      </c>
      <c r="I7" s="34"/>
      <c r="J7" s="34"/>
      <c r="K7" s="34" t="s">
        <v>294</v>
      </c>
      <c r="L7" s="34" t="s">
        <v>295</v>
      </c>
    </row>
    <row r="8" s="45" customFormat="1" ht="16.5" spans="1:12">
      <c r="A8" s="34"/>
      <c r="B8" s="35" t="s">
        <v>293</v>
      </c>
      <c r="C8" s="51" t="s">
        <v>300</v>
      </c>
      <c r="D8" s="34" t="s">
        <v>291</v>
      </c>
      <c r="E8" s="34" t="s">
        <v>109</v>
      </c>
      <c r="F8" s="34" t="s">
        <v>61</v>
      </c>
      <c r="G8" s="34" t="s">
        <v>364</v>
      </c>
      <c r="H8" s="34" t="s">
        <v>365</v>
      </c>
      <c r="I8" s="34"/>
      <c r="J8" s="34"/>
      <c r="K8" s="34" t="s">
        <v>294</v>
      </c>
      <c r="L8" s="34" t="s">
        <v>295</v>
      </c>
    </row>
    <row r="9" s="45" customFormat="1" ht="16.5" spans="1:12">
      <c r="A9" s="34"/>
      <c r="B9" s="35" t="s">
        <v>293</v>
      </c>
      <c r="C9" s="51" t="s">
        <v>301</v>
      </c>
      <c r="D9" s="34" t="s">
        <v>291</v>
      </c>
      <c r="E9" s="34" t="s">
        <v>109</v>
      </c>
      <c r="F9" s="34" t="s">
        <v>61</v>
      </c>
      <c r="G9" s="34" t="s">
        <v>364</v>
      </c>
      <c r="H9" s="34" t="s">
        <v>365</v>
      </c>
      <c r="I9" s="34"/>
      <c r="J9" s="34"/>
      <c r="K9" s="34" t="s">
        <v>294</v>
      </c>
      <c r="L9" s="34" t="s">
        <v>295</v>
      </c>
    </row>
    <row r="10" s="45" customFormat="1" ht="16.5" spans="1:12">
      <c r="A10" s="34"/>
      <c r="B10" s="35" t="s">
        <v>293</v>
      </c>
      <c r="C10" s="51" t="s">
        <v>302</v>
      </c>
      <c r="D10" s="34" t="s">
        <v>291</v>
      </c>
      <c r="E10" s="34" t="s">
        <v>109</v>
      </c>
      <c r="F10" s="34" t="s">
        <v>61</v>
      </c>
      <c r="G10" s="34" t="s">
        <v>364</v>
      </c>
      <c r="H10" s="34" t="s">
        <v>365</v>
      </c>
      <c r="I10" s="34"/>
      <c r="J10" s="34"/>
      <c r="K10" s="34" t="s">
        <v>294</v>
      </c>
      <c r="L10" s="34" t="s">
        <v>295</v>
      </c>
    </row>
    <row r="11" s="45" customFormat="1" ht="16.5" spans="1:12">
      <c r="A11" s="34"/>
      <c r="B11" s="35" t="s">
        <v>293</v>
      </c>
      <c r="C11" s="51" t="s">
        <v>303</v>
      </c>
      <c r="D11" s="34" t="s">
        <v>291</v>
      </c>
      <c r="E11" s="34" t="s">
        <v>109</v>
      </c>
      <c r="F11" s="34" t="s">
        <v>61</v>
      </c>
      <c r="G11" s="34" t="s">
        <v>364</v>
      </c>
      <c r="H11" s="34" t="s">
        <v>365</v>
      </c>
      <c r="I11" s="34"/>
      <c r="J11" s="34"/>
      <c r="K11" s="34" t="s">
        <v>294</v>
      </c>
      <c r="L11" s="34" t="s">
        <v>295</v>
      </c>
    </row>
    <row r="12" s="45" customFormat="1" ht="16.5" spans="1:12">
      <c r="A12" s="34"/>
      <c r="B12" s="35"/>
      <c r="C12" s="52"/>
      <c r="D12" s="35"/>
      <c r="E12" s="35"/>
      <c r="F12" s="34"/>
      <c r="G12" s="34"/>
      <c r="H12" s="34"/>
      <c r="I12" s="34"/>
      <c r="J12" s="34"/>
      <c r="K12" s="34"/>
      <c r="L12" s="34"/>
    </row>
    <row r="13" s="45" customFormat="1" ht="16.5" spans="1:12">
      <c r="A13" s="34"/>
      <c r="B13" s="35"/>
      <c r="C13" s="52"/>
      <c r="D13" s="35"/>
      <c r="E13" s="35"/>
      <c r="F13" s="34"/>
      <c r="G13" s="34"/>
      <c r="H13" s="34"/>
      <c r="I13" s="34"/>
      <c r="J13" s="34"/>
      <c r="K13" s="34"/>
      <c r="L13" s="34"/>
    </row>
    <row r="14" s="45" customFormat="1" ht="16.5" spans="1:12">
      <c r="A14" s="34"/>
      <c r="B14" s="35"/>
      <c r="C14" s="52"/>
      <c r="D14" s="35"/>
      <c r="E14" s="35"/>
      <c r="F14" s="34"/>
      <c r="G14" s="34"/>
      <c r="H14" s="34"/>
      <c r="I14" s="34"/>
      <c r="J14" s="34"/>
      <c r="K14" s="34"/>
      <c r="L14" s="34"/>
    </row>
    <row r="15" s="45" customFormat="1" ht="16.5" spans="1:12">
      <c r="A15" s="34"/>
      <c r="B15" s="35"/>
      <c r="C15" s="52"/>
      <c r="D15" s="35"/>
      <c r="E15" s="35"/>
      <c r="F15" s="34"/>
      <c r="G15" s="34"/>
      <c r="H15" s="34"/>
      <c r="I15" s="34"/>
      <c r="J15" s="34"/>
      <c r="K15" s="34"/>
      <c r="L15" s="34"/>
    </row>
    <row r="16" s="45" customFormat="1" ht="16.5" spans="1:12">
      <c r="A16" s="34"/>
      <c r="B16" s="35"/>
      <c r="C16" s="52"/>
      <c r="D16" s="35"/>
      <c r="E16" s="35"/>
      <c r="F16" s="34"/>
      <c r="G16" s="34"/>
      <c r="H16" s="34"/>
      <c r="I16" s="34"/>
      <c r="J16" s="34"/>
      <c r="K16" s="34"/>
      <c r="L16" s="34"/>
    </row>
    <row r="17" s="45" customFormat="1" ht="16.5" spans="1:12">
      <c r="A17" s="34"/>
      <c r="B17" s="35"/>
      <c r="C17" s="52"/>
      <c r="D17" s="35"/>
      <c r="E17" s="35"/>
      <c r="F17" s="34"/>
      <c r="G17" s="34"/>
      <c r="H17" s="34"/>
      <c r="I17" s="34"/>
      <c r="J17" s="34"/>
      <c r="K17" s="34"/>
      <c r="L17" s="34"/>
    </row>
    <row r="18" s="26" customFormat="1" ht="21" spans="1:12">
      <c r="A18" s="36" t="s">
        <v>323</v>
      </c>
      <c r="B18" s="37"/>
      <c r="C18" s="37"/>
      <c r="D18" s="37"/>
      <c r="E18" s="38"/>
      <c r="F18" s="39"/>
      <c r="G18" s="53"/>
      <c r="H18" s="36" t="s">
        <v>305</v>
      </c>
      <c r="I18" s="37"/>
      <c r="J18" s="38"/>
      <c r="K18" s="37"/>
      <c r="L18" s="44"/>
    </row>
    <row r="19" s="27" customFormat="1" ht="70.05" customHeight="1" spans="1:12">
      <c r="A19" s="40" t="s">
        <v>366</v>
      </c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</row>
  </sheetData>
  <mergeCells count="6">
    <mergeCell ref="A1:J1"/>
    <mergeCell ref="A18:E18"/>
    <mergeCell ref="F18:G18"/>
    <mergeCell ref="H18:J18"/>
    <mergeCell ref="A19:L19"/>
    <mergeCell ref="A3:A6"/>
  </mergeCells>
  <dataValidations count="1">
    <dataValidation type="list" allowBlank="1" showInputMessage="1" showErrorMessage="1" sqref="L7 L8 L9 L10 L11 L3:L6 L12:L17 L18:L1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I14" sqref="I14"/>
    </sheetView>
  </sheetViews>
  <sheetFormatPr defaultColWidth="9" defaultRowHeight="14.25"/>
  <cols>
    <col min="1" max="1" width="4.6" customWidth="1"/>
    <col min="2" max="2" width="6.2" customWidth="1"/>
    <col min="3" max="3" width="9.5" customWidth="1"/>
    <col min="4" max="4" width="6.2" customWidth="1"/>
    <col min="5" max="5" width="37.9" customWidth="1"/>
    <col min="6" max="7" width="9.5" customWidth="1"/>
    <col min="8" max="8" width="9.6" customWidth="1"/>
    <col min="9" max="9" width="13.6" customWidth="1"/>
  </cols>
  <sheetData>
    <row r="1" ht="29.25" spans="1:9">
      <c r="A1" s="28" t="s">
        <v>367</v>
      </c>
      <c r="B1" s="28"/>
      <c r="C1" s="28"/>
      <c r="D1" s="28"/>
      <c r="E1" s="28"/>
      <c r="F1" s="28"/>
      <c r="G1" s="28"/>
      <c r="H1" s="28"/>
      <c r="I1" s="28"/>
    </row>
    <row r="2" s="24" customFormat="1" ht="16.5" spans="1:9">
      <c r="A2" s="29" t="s">
        <v>274</v>
      </c>
      <c r="B2" s="30" t="s">
        <v>279</v>
      </c>
      <c r="C2" s="30" t="s">
        <v>333</v>
      </c>
      <c r="D2" s="30" t="s">
        <v>277</v>
      </c>
      <c r="E2" s="30" t="s">
        <v>278</v>
      </c>
      <c r="F2" s="29" t="s">
        <v>368</v>
      </c>
      <c r="G2" s="29" t="s">
        <v>309</v>
      </c>
      <c r="H2" s="31" t="s">
        <v>310</v>
      </c>
      <c r="I2" s="42" t="s">
        <v>312</v>
      </c>
    </row>
    <row r="3" s="24" customFormat="1" ht="16.5" spans="1:9">
      <c r="A3" s="29"/>
      <c r="B3" s="32"/>
      <c r="C3" s="32"/>
      <c r="D3" s="32"/>
      <c r="E3" s="32"/>
      <c r="F3" s="29" t="s">
        <v>369</v>
      </c>
      <c r="G3" s="29" t="s">
        <v>313</v>
      </c>
      <c r="H3" s="33"/>
      <c r="I3" s="43"/>
    </row>
    <row r="4" s="25" customFormat="1" ht="16.5" spans="1:9">
      <c r="A4" s="34">
        <v>1</v>
      </c>
      <c r="B4" s="34" t="s">
        <v>338</v>
      </c>
      <c r="C4" s="34" t="s">
        <v>337</v>
      </c>
      <c r="D4" s="34" t="s">
        <v>370</v>
      </c>
      <c r="E4" s="35"/>
      <c r="F4" s="34">
        <v>0.5</v>
      </c>
      <c r="G4" s="34">
        <v>0.3</v>
      </c>
      <c r="H4" s="34">
        <f>F4+G4</f>
        <v>0.8</v>
      </c>
      <c r="I4" s="34" t="s">
        <v>295</v>
      </c>
    </row>
    <row r="5" s="25" customFormat="1" ht="16.5" spans="1:9">
      <c r="A5" s="34">
        <v>2</v>
      </c>
      <c r="B5" s="34" t="s">
        <v>338</v>
      </c>
      <c r="C5" s="34" t="s">
        <v>371</v>
      </c>
      <c r="D5" s="34" t="s">
        <v>372</v>
      </c>
      <c r="E5" s="35"/>
      <c r="F5" s="34">
        <v>0.5</v>
      </c>
      <c r="G5" s="34">
        <v>0.3</v>
      </c>
      <c r="H5" s="34">
        <f>F5+G5</f>
        <v>0.8</v>
      </c>
      <c r="I5" s="34" t="s">
        <v>295</v>
      </c>
    </row>
    <row r="6" s="25" customFormat="1" ht="16.5" spans="1:9">
      <c r="A6" s="34">
        <v>3</v>
      </c>
      <c r="B6" s="34"/>
      <c r="C6" s="34"/>
      <c r="D6" s="34"/>
      <c r="E6" s="35"/>
      <c r="F6" s="34"/>
      <c r="G6" s="34"/>
      <c r="H6" s="34"/>
      <c r="I6" s="34"/>
    </row>
    <row r="7" s="25" customFormat="1" ht="16.5" spans="1:9">
      <c r="A7" s="34">
        <v>4</v>
      </c>
      <c r="B7" s="34"/>
      <c r="C7" s="34"/>
      <c r="D7" s="34"/>
      <c r="E7" s="35"/>
      <c r="F7" s="34"/>
      <c r="G7" s="34"/>
      <c r="H7" s="34"/>
      <c r="I7" s="34"/>
    </row>
    <row r="8" s="25" customFormat="1" ht="16.5" spans="1:9">
      <c r="A8" s="34">
        <v>5</v>
      </c>
      <c r="B8" s="34"/>
      <c r="C8" s="34"/>
      <c r="D8" s="35"/>
      <c r="E8" s="35"/>
      <c r="F8" s="34"/>
      <c r="G8" s="34"/>
      <c r="H8" s="34"/>
      <c r="I8" s="34"/>
    </row>
    <row r="9" s="25" customFormat="1" ht="16.5" spans="1:9">
      <c r="A9" s="34">
        <v>6</v>
      </c>
      <c r="B9" s="34"/>
      <c r="C9" s="34"/>
      <c r="D9" s="35"/>
      <c r="E9" s="35"/>
      <c r="F9" s="34"/>
      <c r="G9" s="34"/>
      <c r="H9" s="34"/>
      <c r="I9" s="34"/>
    </row>
    <row r="10" s="26" customFormat="1" ht="21" spans="1:9">
      <c r="A10" s="36" t="s">
        <v>323</v>
      </c>
      <c r="B10" s="37"/>
      <c r="C10" s="37"/>
      <c r="D10" s="38"/>
      <c r="E10" s="39"/>
      <c r="F10" s="36" t="s">
        <v>305</v>
      </c>
      <c r="G10" s="37"/>
      <c r="H10" s="38"/>
      <c r="I10" s="44"/>
    </row>
    <row r="11" s="27" customFormat="1" ht="37.05" customHeight="1" spans="1:9">
      <c r="A11" s="40" t="s">
        <v>373</v>
      </c>
      <c r="B11" s="40"/>
      <c r="C11" s="41"/>
      <c r="D11" s="41"/>
      <c r="E11" s="41"/>
      <c r="F11" s="41"/>
      <c r="G11" s="41"/>
      <c r="H11" s="41"/>
      <c r="I11" s="41"/>
    </row>
    <row r="12" s="27" customFormat="1" ht="17.25"/>
    <row r="13" s="27" customFormat="1" ht="17.25"/>
    <row r="14" s="27" customFormat="1" ht="17.25"/>
    <row r="15" s="27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9 I10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374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375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spans="1:11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</row>
    <row r="4" ht="15.75" spans="1:11">
      <c r="A4" s="5" t="s">
        <v>376</v>
      </c>
      <c r="B4" s="6" t="s">
        <v>377</v>
      </c>
      <c r="C4" s="7" t="s">
        <v>378</v>
      </c>
      <c r="D4" s="8"/>
      <c r="E4" s="6" t="s">
        <v>379</v>
      </c>
      <c r="F4" s="6" t="s">
        <v>380</v>
      </c>
      <c r="G4" s="6" t="s">
        <v>381</v>
      </c>
      <c r="H4" s="6" t="s">
        <v>382</v>
      </c>
      <c r="I4" s="7" t="s">
        <v>383</v>
      </c>
      <c r="J4" s="22"/>
      <c r="K4" s="8"/>
    </row>
    <row r="5" ht="15" spans="1:11">
      <c r="A5" s="9" t="s">
        <v>384</v>
      </c>
      <c r="B5" s="10" t="s">
        <v>385</v>
      </c>
      <c r="C5" s="10" t="s">
        <v>386</v>
      </c>
      <c r="D5" s="10" t="s">
        <v>387</v>
      </c>
      <c r="E5" s="10" t="s">
        <v>385</v>
      </c>
      <c r="F5" s="10" t="s">
        <v>388</v>
      </c>
      <c r="G5" s="10">
        <v>9</v>
      </c>
      <c r="H5" s="10">
        <v>1</v>
      </c>
      <c r="I5" s="23">
        <v>0</v>
      </c>
      <c r="J5" s="23">
        <v>0</v>
      </c>
      <c r="K5" s="23">
        <v>1</v>
      </c>
    </row>
    <row r="6" ht="15"/>
    <row r="7" ht="15" spans="1:10">
      <c r="A7" s="11" t="s">
        <v>389</v>
      </c>
      <c r="B7" s="12" t="s">
        <v>390</v>
      </c>
      <c r="E7" s="11" t="s">
        <v>391</v>
      </c>
      <c r="F7" s="12" t="s">
        <v>392</v>
      </c>
      <c r="I7" s="11" t="s">
        <v>393</v>
      </c>
      <c r="J7" s="12" t="s">
        <v>394</v>
      </c>
    </row>
    <row r="8" ht="15" spans="1:10">
      <c r="A8" s="13" t="s">
        <v>395</v>
      </c>
      <c r="B8" s="14" t="s">
        <v>386</v>
      </c>
      <c r="E8" s="13" t="s">
        <v>396</v>
      </c>
      <c r="F8" s="15" t="s">
        <v>385</v>
      </c>
      <c r="I8" s="13" t="s">
        <v>397</v>
      </c>
      <c r="J8" s="15" t="s">
        <v>385</v>
      </c>
    </row>
    <row r="9" ht="15" spans="1:10">
      <c r="A9" s="13" t="s">
        <v>398</v>
      </c>
      <c r="B9" s="15" t="s">
        <v>384</v>
      </c>
      <c r="E9" s="13" t="s">
        <v>399</v>
      </c>
      <c r="F9" s="14" t="s">
        <v>400</v>
      </c>
      <c r="I9" s="13" t="s">
        <v>401</v>
      </c>
      <c r="J9" s="14" t="s">
        <v>402</v>
      </c>
    </row>
    <row r="10" ht="15" spans="1:10">
      <c r="A10" s="13" t="s">
        <v>403</v>
      </c>
      <c r="B10" s="14" t="s">
        <v>404</v>
      </c>
      <c r="E10" s="13" t="s">
        <v>405</v>
      </c>
      <c r="F10" s="14" t="s">
        <v>406</v>
      </c>
      <c r="I10" s="13" t="s">
        <v>407</v>
      </c>
      <c r="J10" s="14" t="s">
        <v>408</v>
      </c>
    </row>
    <row r="11" ht="15" spans="1:10">
      <c r="A11" s="13" t="s">
        <v>409</v>
      </c>
      <c r="B11" s="14" t="s">
        <v>410</v>
      </c>
      <c r="I11" s="13" t="s">
        <v>411</v>
      </c>
      <c r="J11" s="14" t="s">
        <v>384</v>
      </c>
    </row>
    <row r="12" ht="15" spans="9:10">
      <c r="I12" s="13" t="s">
        <v>412</v>
      </c>
      <c r="J12" s="14" t="s">
        <v>400</v>
      </c>
    </row>
    <row r="13" ht="15" spans="9:10">
      <c r="I13" s="13" t="s">
        <v>413</v>
      </c>
      <c r="J13" s="14" t="s">
        <v>406</v>
      </c>
    </row>
    <row r="14" ht="15"/>
    <row r="15" ht="15" spans="1:10">
      <c r="A15" s="11" t="s">
        <v>414</v>
      </c>
      <c r="B15" s="12" t="s">
        <v>415</v>
      </c>
      <c r="E15" s="11" t="s">
        <v>416</v>
      </c>
      <c r="F15" s="12" t="s">
        <v>417</v>
      </c>
      <c r="I15" s="11" t="s">
        <v>418</v>
      </c>
      <c r="J15" s="12" t="s">
        <v>419</v>
      </c>
    </row>
    <row r="16" ht="15" spans="1:10">
      <c r="A16" s="13">
        <v>2019</v>
      </c>
      <c r="B16" s="14" t="s">
        <v>420</v>
      </c>
      <c r="E16" s="13" t="s">
        <v>421</v>
      </c>
      <c r="F16" s="14">
        <v>1</v>
      </c>
      <c r="I16" s="13" t="s">
        <v>422</v>
      </c>
      <c r="J16" s="14">
        <v>0</v>
      </c>
    </row>
    <row r="17" ht="15" spans="1:10">
      <c r="A17" s="13">
        <v>2020</v>
      </c>
      <c r="B17" s="14" t="s">
        <v>423</v>
      </c>
      <c r="E17" s="13" t="s">
        <v>424</v>
      </c>
      <c r="F17" s="14">
        <v>2</v>
      </c>
      <c r="I17" s="13" t="s">
        <v>425</v>
      </c>
      <c r="J17" s="15">
        <v>1</v>
      </c>
    </row>
    <row r="18" ht="15" spans="1:10">
      <c r="A18" s="13">
        <v>2021</v>
      </c>
      <c r="B18" s="15" t="s">
        <v>388</v>
      </c>
      <c r="E18" s="13" t="s">
        <v>426</v>
      </c>
      <c r="F18" s="14">
        <v>3</v>
      </c>
      <c r="I18" s="13" t="s">
        <v>427</v>
      </c>
      <c r="J18" s="14">
        <v>2</v>
      </c>
    </row>
    <row r="19" ht="15" spans="1:10">
      <c r="A19" s="13">
        <v>2022</v>
      </c>
      <c r="B19" s="14" t="s">
        <v>428</v>
      </c>
      <c r="E19" s="13" t="s">
        <v>429</v>
      </c>
      <c r="F19" s="14">
        <v>4</v>
      </c>
      <c r="I19" s="13" t="s">
        <v>430</v>
      </c>
      <c r="J19" s="14">
        <v>3</v>
      </c>
    </row>
    <row r="20" ht="15" spans="1:10">
      <c r="A20" s="13">
        <v>2023</v>
      </c>
      <c r="B20" s="14" t="s">
        <v>431</v>
      </c>
      <c r="E20" s="13" t="s">
        <v>432</v>
      </c>
      <c r="F20" s="14">
        <v>8</v>
      </c>
      <c r="I20" s="13" t="s">
        <v>433</v>
      </c>
      <c r="J20" s="14">
        <v>4</v>
      </c>
    </row>
    <row r="21" ht="15" spans="1:10">
      <c r="A21" s="13">
        <v>2024</v>
      </c>
      <c r="B21" s="14" t="s">
        <v>434</v>
      </c>
      <c r="E21" s="13" t="s">
        <v>435</v>
      </c>
      <c r="F21" s="15">
        <v>9</v>
      </c>
      <c r="I21" s="13" t="s">
        <v>436</v>
      </c>
      <c r="J21" s="14">
        <v>5</v>
      </c>
    </row>
    <row r="22" ht="15" spans="1:2">
      <c r="A22" s="13">
        <v>2025</v>
      </c>
      <c r="B22" s="14" t="s">
        <v>410</v>
      </c>
    </row>
    <row r="23" ht="15"/>
    <row r="24" ht="15" spans="1:11">
      <c r="A24" s="16" t="s">
        <v>437</v>
      </c>
      <c r="B24" s="17" t="s">
        <v>438</v>
      </c>
      <c r="D24" s="18" t="s">
        <v>274</v>
      </c>
      <c r="E24" s="19" t="s">
        <v>378</v>
      </c>
      <c r="F24" s="19" t="s">
        <v>439</v>
      </c>
      <c r="G24" s="19" t="s">
        <v>440</v>
      </c>
      <c r="H24" s="18" t="s">
        <v>274</v>
      </c>
      <c r="I24" s="19" t="s">
        <v>378</v>
      </c>
      <c r="J24" s="19" t="s">
        <v>439</v>
      </c>
      <c r="K24" s="19" t="s">
        <v>440</v>
      </c>
    </row>
    <row r="25" ht="15" spans="1:11">
      <c r="A25" s="13" t="s">
        <v>441</v>
      </c>
      <c r="B25" s="15" t="s">
        <v>442</v>
      </c>
      <c r="D25" s="13">
        <v>1</v>
      </c>
      <c r="E25" s="20" t="s">
        <v>442</v>
      </c>
      <c r="F25" s="20" t="s">
        <v>441</v>
      </c>
      <c r="G25" s="14" t="s">
        <v>443</v>
      </c>
      <c r="H25" s="11">
        <v>105</v>
      </c>
      <c r="I25" s="20" t="s">
        <v>442</v>
      </c>
      <c r="J25" s="20" t="s">
        <v>444</v>
      </c>
      <c r="K25" s="12" t="s">
        <v>445</v>
      </c>
    </row>
    <row r="26" ht="15" spans="1:11">
      <c r="A26" s="13" t="s">
        <v>446</v>
      </c>
      <c r="B26" s="14" t="s">
        <v>447</v>
      </c>
      <c r="D26" s="13">
        <v>2</v>
      </c>
      <c r="E26" s="21"/>
      <c r="F26" s="21"/>
      <c r="G26" s="14" t="s">
        <v>448</v>
      </c>
      <c r="H26" s="13">
        <v>106</v>
      </c>
      <c r="I26" s="21"/>
      <c r="J26" s="21"/>
      <c r="K26" s="14" t="s">
        <v>449</v>
      </c>
    </row>
    <row r="27" ht="15" spans="1:11">
      <c r="A27" s="13" t="s">
        <v>450</v>
      </c>
      <c r="B27" s="14" t="s">
        <v>451</v>
      </c>
      <c r="D27" s="13">
        <v>3</v>
      </c>
      <c r="E27" s="21"/>
      <c r="F27" s="21"/>
      <c r="G27" s="14" t="s">
        <v>452</v>
      </c>
      <c r="H27" s="13">
        <v>107</v>
      </c>
      <c r="I27" s="21"/>
      <c r="J27" s="21"/>
      <c r="K27" s="14" t="s">
        <v>453</v>
      </c>
    </row>
    <row r="28" ht="15" spans="1:11">
      <c r="A28" s="13" t="s">
        <v>454</v>
      </c>
      <c r="B28" s="14" t="s">
        <v>455</v>
      </c>
      <c r="D28" s="13">
        <v>4</v>
      </c>
      <c r="E28" s="21"/>
      <c r="F28" s="21"/>
      <c r="G28" s="14" t="s">
        <v>456</v>
      </c>
      <c r="H28" s="13">
        <v>108</v>
      </c>
      <c r="I28" s="21"/>
      <c r="J28" s="21"/>
      <c r="K28" s="14" t="s">
        <v>457</v>
      </c>
    </row>
    <row r="29" ht="15" spans="1:11">
      <c r="A29" s="13" t="s">
        <v>458</v>
      </c>
      <c r="B29" s="14" t="s">
        <v>459</v>
      </c>
      <c r="D29" s="13">
        <v>5</v>
      </c>
      <c r="E29" s="21"/>
      <c r="F29" s="21"/>
      <c r="G29" s="14" t="s">
        <v>460</v>
      </c>
      <c r="H29" s="13">
        <v>109</v>
      </c>
      <c r="I29" s="21"/>
      <c r="J29" s="21"/>
      <c r="K29" s="14" t="s">
        <v>461</v>
      </c>
    </row>
    <row r="30" ht="15" spans="1:11">
      <c r="A30" s="13" t="s">
        <v>462</v>
      </c>
      <c r="B30" s="14" t="s">
        <v>463</v>
      </c>
      <c r="D30" s="13">
        <v>6</v>
      </c>
      <c r="E30" s="21"/>
      <c r="F30" s="21"/>
      <c r="G30" s="14" t="s">
        <v>464</v>
      </c>
      <c r="H30" s="13">
        <v>110</v>
      </c>
      <c r="I30" s="21"/>
      <c r="J30" s="21"/>
      <c r="K30" s="14" t="s">
        <v>465</v>
      </c>
    </row>
    <row r="31" ht="15" spans="1:11">
      <c r="A31" s="13" t="s">
        <v>466</v>
      </c>
      <c r="B31" s="14" t="s">
        <v>467</v>
      </c>
      <c r="D31" s="13">
        <v>7</v>
      </c>
      <c r="E31" s="13"/>
      <c r="F31" s="13"/>
      <c r="G31" s="14" t="s">
        <v>468</v>
      </c>
      <c r="H31" s="13">
        <v>111</v>
      </c>
      <c r="I31" s="21"/>
      <c r="J31" s="21"/>
      <c r="K31" s="14" t="s">
        <v>469</v>
      </c>
    </row>
    <row r="32" ht="15" spans="1:11">
      <c r="A32" s="13" t="s">
        <v>470</v>
      </c>
      <c r="B32" s="14" t="s">
        <v>471</v>
      </c>
      <c r="D32" s="13">
        <v>8</v>
      </c>
      <c r="E32" s="20" t="s">
        <v>447</v>
      </c>
      <c r="F32" s="20" t="s">
        <v>446</v>
      </c>
      <c r="G32" s="14" t="s">
        <v>472</v>
      </c>
      <c r="H32" s="13">
        <v>112</v>
      </c>
      <c r="I32" s="21"/>
      <c r="J32" s="21"/>
      <c r="K32" s="14" t="s">
        <v>473</v>
      </c>
    </row>
    <row r="33" ht="15" spans="1:11">
      <c r="A33" s="13" t="s">
        <v>474</v>
      </c>
      <c r="B33" s="14" t="s">
        <v>475</v>
      </c>
      <c r="D33" s="13">
        <v>9</v>
      </c>
      <c r="E33" s="21"/>
      <c r="F33" s="21"/>
      <c r="G33" s="14" t="s">
        <v>476</v>
      </c>
      <c r="H33" s="13">
        <v>113</v>
      </c>
      <c r="I33" s="21"/>
      <c r="J33" s="21"/>
      <c r="K33" s="14" t="s">
        <v>477</v>
      </c>
    </row>
    <row r="34" ht="15" spans="1:11">
      <c r="A34" s="13" t="s">
        <v>478</v>
      </c>
      <c r="B34" s="14" t="s">
        <v>479</v>
      </c>
      <c r="D34" s="13">
        <v>10</v>
      </c>
      <c r="E34" s="21"/>
      <c r="F34" s="21"/>
      <c r="G34" s="14" t="s">
        <v>480</v>
      </c>
      <c r="H34" s="13">
        <v>114</v>
      </c>
      <c r="I34" s="21"/>
      <c r="J34" s="21"/>
      <c r="K34" s="14" t="s">
        <v>481</v>
      </c>
    </row>
    <row r="35" ht="15" spans="1:11">
      <c r="A35" s="13" t="s">
        <v>482</v>
      </c>
      <c r="B35" s="14" t="s">
        <v>483</v>
      </c>
      <c r="D35" s="13">
        <v>11</v>
      </c>
      <c r="E35" s="21"/>
      <c r="F35" s="21"/>
      <c r="G35" s="14" t="s">
        <v>484</v>
      </c>
      <c r="H35" s="13">
        <v>115</v>
      </c>
      <c r="I35" s="21"/>
      <c r="J35" s="21"/>
      <c r="K35" s="14" t="s">
        <v>485</v>
      </c>
    </row>
    <row r="36" ht="15" spans="1:11">
      <c r="A36" s="13" t="s">
        <v>486</v>
      </c>
      <c r="B36" s="14" t="s">
        <v>487</v>
      </c>
      <c r="D36" s="13">
        <v>12</v>
      </c>
      <c r="E36" s="13"/>
      <c r="F36" s="13"/>
      <c r="G36" s="14" t="s">
        <v>488</v>
      </c>
      <c r="H36" s="13">
        <v>116</v>
      </c>
      <c r="I36" s="13"/>
      <c r="J36" s="13"/>
      <c r="K36" s="14" t="s">
        <v>489</v>
      </c>
    </row>
    <row r="37" ht="15" spans="1:11">
      <c r="A37" s="13" t="s">
        <v>490</v>
      </c>
      <c r="B37" s="14" t="s">
        <v>491</v>
      </c>
      <c r="D37" s="13">
        <v>13</v>
      </c>
      <c r="E37" s="20" t="s">
        <v>451</v>
      </c>
      <c r="F37" s="20" t="s">
        <v>450</v>
      </c>
      <c r="G37" s="14" t="s">
        <v>492</v>
      </c>
      <c r="H37" s="13">
        <v>117</v>
      </c>
      <c r="I37" s="20" t="s">
        <v>447</v>
      </c>
      <c r="J37" s="20" t="s">
        <v>493</v>
      </c>
      <c r="K37" s="14" t="s">
        <v>494</v>
      </c>
    </row>
    <row r="38" ht="15" spans="1:11">
      <c r="A38" s="13" t="s">
        <v>495</v>
      </c>
      <c r="B38" s="14" t="s">
        <v>496</v>
      </c>
      <c r="D38" s="13">
        <v>14</v>
      </c>
      <c r="E38" s="21"/>
      <c r="F38" s="21"/>
      <c r="G38" s="14" t="s">
        <v>497</v>
      </c>
      <c r="H38" s="13">
        <v>118</v>
      </c>
      <c r="I38" s="21"/>
      <c r="J38" s="21"/>
      <c r="K38" s="14" t="s">
        <v>498</v>
      </c>
    </row>
    <row r="39" ht="15" spans="1:11">
      <c r="A39" s="13" t="s">
        <v>499</v>
      </c>
      <c r="B39" s="14" t="s">
        <v>500</v>
      </c>
      <c r="D39" s="13">
        <v>15</v>
      </c>
      <c r="E39" s="21"/>
      <c r="F39" s="21"/>
      <c r="G39" s="14" t="s">
        <v>501</v>
      </c>
      <c r="H39" s="13">
        <v>119</v>
      </c>
      <c r="I39" s="21"/>
      <c r="J39" s="21"/>
      <c r="K39" s="14" t="s">
        <v>502</v>
      </c>
    </row>
    <row r="40" ht="15" spans="1:11">
      <c r="A40" s="13" t="s">
        <v>503</v>
      </c>
      <c r="B40" s="14" t="s">
        <v>504</v>
      </c>
      <c r="D40" s="13">
        <v>16</v>
      </c>
      <c r="E40" s="21"/>
      <c r="F40" s="21"/>
      <c r="G40" s="14" t="s">
        <v>505</v>
      </c>
      <c r="H40" s="13">
        <v>120</v>
      </c>
      <c r="I40" s="13"/>
      <c r="J40" s="13"/>
      <c r="K40" s="14" t="s">
        <v>506</v>
      </c>
    </row>
    <row r="41" ht="15" spans="1:11">
      <c r="A41" s="13" t="s">
        <v>507</v>
      </c>
      <c r="B41" s="14" t="s">
        <v>508</v>
      </c>
      <c r="D41" s="13">
        <v>17</v>
      </c>
      <c r="E41" s="13"/>
      <c r="F41" s="13"/>
      <c r="G41" s="14" t="s">
        <v>509</v>
      </c>
      <c r="H41" s="13">
        <v>121</v>
      </c>
      <c r="I41" s="20" t="s">
        <v>451</v>
      </c>
      <c r="J41" s="20" t="s">
        <v>510</v>
      </c>
      <c r="K41" s="14" t="s">
        <v>511</v>
      </c>
    </row>
    <row r="42" ht="15" spans="1:11">
      <c r="A42" s="13" t="s">
        <v>512</v>
      </c>
      <c r="B42" s="14" t="s">
        <v>513</v>
      </c>
      <c r="D42" s="13">
        <v>18</v>
      </c>
      <c r="E42" s="20" t="s">
        <v>455</v>
      </c>
      <c r="F42" s="20" t="s">
        <v>454</v>
      </c>
      <c r="G42" s="14" t="s">
        <v>514</v>
      </c>
      <c r="H42" s="13">
        <v>122</v>
      </c>
      <c r="I42" s="21"/>
      <c r="J42" s="21"/>
      <c r="K42" s="14" t="s">
        <v>515</v>
      </c>
    </row>
    <row r="43" ht="15" spans="1:11">
      <c r="A43" s="13" t="s">
        <v>516</v>
      </c>
      <c r="B43" s="14" t="s">
        <v>517</v>
      </c>
      <c r="D43" s="13">
        <v>19</v>
      </c>
      <c r="E43" s="21"/>
      <c r="F43" s="21"/>
      <c r="G43" s="14" t="s">
        <v>518</v>
      </c>
      <c r="H43" s="13">
        <v>123</v>
      </c>
      <c r="I43" s="21"/>
      <c r="J43" s="21"/>
      <c r="K43" s="14" t="s">
        <v>519</v>
      </c>
    </row>
    <row r="44" ht="15" spans="1:11">
      <c r="A44" s="13" t="s">
        <v>520</v>
      </c>
      <c r="B44" s="14" t="s">
        <v>521</v>
      </c>
      <c r="D44" s="13">
        <v>20</v>
      </c>
      <c r="E44" s="21"/>
      <c r="F44" s="21"/>
      <c r="G44" s="14" t="s">
        <v>522</v>
      </c>
      <c r="H44" s="13">
        <v>124</v>
      </c>
      <c r="I44" s="21"/>
      <c r="J44" s="21"/>
      <c r="K44" s="14" t="s">
        <v>523</v>
      </c>
    </row>
    <row r="45" ht="15" spans="1:11">
      <c r="A45" s="13" t="s">
        <v>444</v>
      </c>
      <c r="B45" s="14" t="s">
        <v>442</v>
      </c>
      <c r="D45" s="13">
        <v>21</v>
      </c>
      <c r="E45" s="21"/>
      <c r="F45" s="21"/>
      <c r="G45" s="14" t="s">
        <v>524</v>
      </c>
      <c r="H45" s="13">
        <v>125</v>
      </c>
      <c r="I45" s="13"/>
      <c r="J45" s="13"/>
      <c r="K45" s="14" t="s">
        <v>525</v>
      </c>
    </row>
    <row r="46" ht="15" spans="1:11">
      <c r="A46" s="13" t="s">
        <v>493</v>
      </c>
      <c r="B46" s="14" t="s">
        <v>447</v>
      </c>
      <c r="D46" s="13">
        <v>22</v>
      </c>
      <c r="E46" s="21"/>
      <c r="F46" s="21"/>
      <c r="G46" s="14" t="s">
        <v>526</v>
      </c>
      <c r="H46" s="13">
        <v>126</v>
      </c>
      <c r="I46" s="20" t="s">
        <v>455</v>
      </c>
      <c r="J46" s="20" t="s">
        <v>527</v>
      </c>
      <c r="K46" s="14" t="s">
        <v>528</v>
      </c>
    </row>
    <row r="47" ht="15" spans="1:11">
      <c r="A47" s="13" t="s">
        <v>510</v>
      </c>
      <c r="B47" s="14" t="s">
        <v>451</v>
      </c>
      <c r="D47" s="13">
        <v>23</v>
      </c>
      <c r="E47" s="21"/>
      <c r="F47" s="21"/>
      <c r="G47" s="14" t="s">
        <v>529</v>
      </c>
      <c r="H47" s="13">
        <v>127</v>
      </c>
      <c r="I47" s="21"/>
      <c r="J47" s="21"/>
      <c r="K47" s="14" t="s">
        <v>530</v>
      </c>
    </row>
    <row r="48" ht="15" spans="1:11">
      <c r="A48" s="13" t="s">
        <v>527</v>
      </c>
      <c r="B48" s="14" t="s">
        <v>455</v>
      </c>
      <c r="D48" s="13">
        <v>24</v>
      </c>
      <c r="E48" s="21"/>
      <c r="F48" s="21"/>
      <c r="G48" s="14" t="s">
        <v>531</v>
      </c>
      <c r="H48" s="13">
        <v>128</v>
      </c>
      <c r="I48" s="21"/>
      <c r="J48" s="21"/>
      <c r="K48" s="14" t="s">
        <v>532</v>
      </c>
    </row>
    <row r="49" ht="15" spans="1:11">
      <c r="A49" s="13" t="s">
        <v>533</v>
      </c>
      <c r="B49" s="14" t="s">
        <v>459</v>
      </c>
      <c r="D49" s="13">
        <v>25</v>
      </c>
      <c r="E49" s="21"/>
      <c r="F49" s="21"/>
      <c r="G49" s="14" t="s">
        <v>534</v>
      </c>
      <c r="H49" s="13">
        <v>129</v>
      </c>
      <c r="I49" s="21"/>
      <c r="J49" s="21"/>
      <c r="K49" s="14" t="s">
        <v>535</v>
      </c>
    </row>
    <row r="50" ht="15" spans="1:11">
      <c r="A50" s="13" t="s">
        <v>536</v>
      </c>
      <c r="B50" s="14" t="s">
        <v>463</v>
      </c>
      <c r="D50" s="13">
        <v>26</v>
      </c>
      <c r="E50" s="21"/>
      <c r="F50" s="21"/>
      <c r="G50" s="14" t="s">
        <v>537</v>
      </c>
      <c r="H50" s="13">
        <v>130</v>
      </c>
      <c r="I50" s="13"/>
      <c r="J50" s="13"/>
      <c r="K50" s="14" t="s">
        <v>538</v>
      </c>
    </row>
    <row r="51" ht="15" spans="1:11">
      <c r="A51" s="13" t="s">
        <v>539</v>
      </c>
      <c r="B51" s="14" t="s">
        <v>467</v>
      </c>
      <c r="D51" s="13">
        <v>27</v>
      </c>
      <c r="E51" s="13"/>
      <c r="F51" s="13"/>
      <c r="G51" s="14" t="s">
        <v>540</v>
      </c>
      <c r="H51" s="13">
        <v>131</v>
      </c>
      <c r="I51" s="20" t="s">
        <v>459</v>
      </c>
      <c r="J51" s="20" t="s">
        <v>533</v>
      </c>
      <c r="K51" s="14" t="s">
        <v>541</v>
      </c>
    </row>
    <row r="52" ht="15" spans="1:11">
      <c r="A52" s="13" t="s">
        <v>542</v>
      </c>
      <c r="B52" s="14" t="s">
        <v>543</v>
      </c>
      <c r="D52" s="13">
        <v>28</v>
      </c>
      <c r="E52" s="20" t="s">
        <v>459</v>
      </c>
      <c r="F52" s="20" t="s">
        <v>458</v>
      </c>
      <c r="G52" s="14" t="s">
        <v>544</v>
      </c>
      <c r="H52" s="13">
        <v>132</v>
      </c>
      <c r="I52" s="21"/>
      <c r="J52" s="21"/>
      <c r="K52" s="14" t="s">
        <v>545</v>
      </c>
    </row>
    <row r="53" ht="15" spans="1:11">
      <c r="A53" s="13" t="s">
        <v>546</v>
      </c>
      <c r="B53" s="14" t="s">
        <v>471</v>
      </c>
      <c r="D53" s="13">
        <v>29</v>
      </c>
      <c r="E53" s="21"/>
      <c r="F53" s="21"/>
      <c r="G53" s="14" t="s">
        <v>547</v>
      </c>
      <c r="H53" s="13">
        <v>133</v>
      </c>
      <c r="I53" s="21"/>
      <c r="J53" s="21"/>
      <c r="K53" s="14" t="s">
        <v>548</v>
      </c>
    </row>
    <row r="54" ht="15" spans="1:11">
      <c r="A54" s="13" t="s">
        <v>549</v>
      </c>
      <c r="B54" s="14" t="s">
        <v>475</v>
      </c>
      <c r="D54" s="13">
        <v>30</v>
      </c>
      <c r="E54" s="21"/>
      <c r="F54" s="21"/>
      <c r="G54" s="14" t="s">
        <v>550</v>
      </c>
      <c r="H54" s="13">
        <v>134</v>
      </c>
      <c r="I54" s="21"/>
      <c r="J54" s="21"/>
      <c r="K54" s="14" t="s">
        <v>551</v>
      </c>
    </row>
    <row r="55" ht="15" spans="1:11">
      <c r="A55" s="13" t="s">
        <v>552</v>
      </c>
      <c r="B55" s="14" t="s">
        <v>479</v>
      </c>
      <c r="D55" s="13">
        <v>31</v>
      </c>
      <c r="E55" s="21"/>
      <c r="F55" s="21"/>
      <c r="G55" s="14" t="s">
        <v>553</v>
      </c>
      <c r="H55" s="13">
        <v>135</v>
      </c>
      <c r="I55" s="13"/>
      <c r="J55" s="13"/>
      <c r="K55" s="14" t="s">
        <v>554</v>
      </c>
    </row>
    <row r="56" ht="15" spans="1:11">
      <c r="A56" s="13" t="s">
        <v>555</v>
      </c>
      <c r="B56" s="14" t="s">
        <v>483</v>
      </c>
      <c r="D56" s="13">
        <v>32</v>
      </c>
      <c r="E56" s="21"/>
      <c r="F56" s="21"/>
      <c r="G56" s="14" t="s">
        <v>556</v>
      </c>
      <c r="H56" s="13">
        <v>136</v>
      </c>
      <c r="I56" s="20" t="s">
        <v>463</v>
      </c>
      <c r="J56" s="20" t="s">
        <v>536</v>
      </c>
      <c r="K56" s="14" t="s">
        <v>557</v>
      </c>
    </row>
    <row r="57" ht="15" spans="1:11">
      <c r="A57" s="13" t="s">
        <v>558</v>
      </c>
      <c r="B57" s="14" t="s">
        <v>559</v>
      </c>
      <c r="D57" s="13">
        <v>33</v>
      </c>
      <c r="E57" s="13"/>
      <c r="F57" s="13"/>
      <c r="G57" s="14" t="s">
        <v>560</v>
      </c>
      <c r="H57" s="13">
        <v>137</v>
      </c>
      <c r="I57" s="21"/>
      <c r="J57" s="21"/>
      <c r="K57" s="14" t="s">
        <v>561</v>
      </c>
    </row>
    <row r="58" ht="15" spans="1:11">
      <c r="A58" s="13" t="s">
        <v>562</v>
      </c>
      <c r="B58" s="14" t="s">
        <v>521</v>
      </c>
      <c r="D58" s="13">
        <v>34</v>
      </c>
      <c r="E58" s="20" t="s">
        <v>463</v>
      </c>
      <c r="F58" s="20" t="s">
        <v>462</v>
      </c>
      <c r="G58" s="14" t="s">
        <v>563</v>
      </c>
      <c r="H58" s="13">
        <v>138</v>
      </c>
      <c r="I58" s="21"/>
      <c r="J58" s="21"/>
      <c r="K58" s="14" t="s">
        <v>564</v>
      </c>
    </row>
    <row r="59" ht="15" spans="1:11">
      <c r="A59" s="13" t="s">
        <v>565</v>
      </c>
      <c r="B59" s="14" t="s">
        <v>442</v>
      </c>
      <c r="D59" s="13">
        <v>35</v>
      </c>
      <c r="E59" s="13"/>
      <c r="F59" s="13"/>
      <c r="G59" s="14" t="s">
        <v>566</v>
      </c>
      <c r="H59" s="13">
        <v>139</v>
      </c>
      <c r="I59" s="21"/>
      <c r="J59" s="21"/>
      <c r="K59" s="14" t="s">
        <v>567</v>
      </c>
    </row>
    <row r="60" ht="15" spans="1:11">
      <c r="A60" s="13" t="s">
        <v>568</v>
      </c>
      <c r="B60" s="14" t="s">
        <v>451</v>
      </c>
      <c r="D60" s="13">
        <v>36</v>
      </c>
      <c r="E60" s="20" t="s">
        <v>467</v>
      </c>
      <c r="F60" s="20" t="s">
        <v>466</v>
      </c>
      <c r="G60" s="14" t="s">
        <v>569</v>
      </c>
      <c r="H60" s="13">
        <v>140</v>
      </c>
      <c r="I60" s="21"/>
      <c r="J60" s="21"/>
      <c r="K60" s="14" t="s">
        <v>570</v>
      </c>
    </row>
    <row r="61" ht="15" spans="1:11">
      <c r="A61" s="13" t="s">
        <v>571</v>
      </c>
      <c r="B61" s="14" t="s">
        <v>455</v>
      </c>
      <c r="D61" s="13">
        <v>37</v>
      </c>
      <c r="E61" s="21"/>
      <c r="F61" s="21"/>
      <c r="G61" s="14" t="s">
        <v>572</v>
      </c>
      <c r="H61" s="13">
        <v>141</v>
      </c>
      <c r="I61" s="13"/>
      <c r="J61" s="13"/>
      <c r="K61" s="14" t="s">
        <v>573</v>
      </c>
    </row>
    <row r="62" ht="15" spans="1:11">
      <c r="A62" s="13" t="s">
        <v>574</v>
      </c>
      <c r="B62" s="14" t="s">
        <v>459</v>
      </c>
      <c r="D62" s="13">
        <v>38</v>
      </c>
      <c r="E62" s="13"/>
      <c r="F62" s="13"/>
      <c r="G62" s="14" t="s">
        <v>575</v>
      </c>
      <c r="H62" s="13">
        <v>142</v>
      </c>
      <c r="I62" s="20" t="s">
        <v>467</v>
      </c>
      <c r="J62" s="20" t="s">
        <v>539</v>
      </c>
      <c r="K62" s="14" t="s">
        <v>576</v>
      </c>
    </row>
    <row r="63" ht="15" spans="1:11">
      <c r="A63" s="13" t="s">
        <v>577</v>
      </c>
      <c r="B63" s="14" t="s">
        <v>463</v>
      </c>
      <c r="D63" s="13">
        <v>39</v>
      </c>
      <c r="E63" s="20" t="s">
        <v>471</v>
      </c>
      <c r="F63" s="20" t="s">
        <v>470</v>
      </c>
      <c r="G63" s="14" t="s">
        <v>578</v>
      </c>
      <c r="H63" s="13">
        <v>143</v>
      </c>
      <c r="I63" s="21"/>
      <c r="J63" s="21"/>
      <c r="K63" s="14" t="s">
        <v>579</v>
      </c>
    </row>
    <row r="64" ht="15" spans="1:11">
      <c r="A64" s="13" t="s">
        <v>580</v>
      </c>
      <c r="B64" s="14" t="s">
        <v>467</v>
      </c>
      <c r="D64" s="13">
        <v>40</v>
      </c>
      <c r="E64" s="21"/>
      <c r="F64" s="21"/>
      <c r="G64" s="14" t="s">
        <v>581</v>
      </c>
      <c r="H64" s="13">
        <v>144</v>
      </c>
      <c r="I64" s="13"/>
      <c r="J64" s="13"/>
      <c r="K64" s="14" t="s">
        <v>582</v>
      </c>
    </row>
    <row r="65" ht="15" spans="1:11">
      <c r="A65" s="13" t="s">
        <v>583</v>
      </c>
      <c r="B65" s="14" t="s">
        <v>475</v>
      </c>
      <c r="D65" s="13">
        <v>41</v>
      </c>
      <c r="E65" s="21"/>
      <c r="F65" s="21"/>
      <c r="G65" s="14" t="s">
        <v>584</v>
      </c>
      <c r="H65" s="13">
        <v>145</v>
      </c>
      <c r="I65" s="20" t="s">
        <v>543</v>
      </c>
      <c r="J65" s="20" t="s">
        <v>542</v>
      </c>
      <c r="K65" s="14" t="s">
        <v>585</v>
      </c>
    </row>
    <row r="66" ht="15" spans="1:11">
      <c r="A66" s="13" t="s">
        <v>586</v>
      </c>
      <c r="B66" s="14" t="s">
        <v>483</v>
      </c>
      <c r="D66" s="13">
        <v>42</v>
      </c>
      <c r="E66" s="21"/>
      <c r="F66" s="21"/>
      <c r="G66" s="14" t="s">
        <v>587</v>
      </c>
      <c r="H66" s="13">
        <v>146</v>
      </c>
      <c r="I66" s="21"/>
      <c r="J66" s="21"/>
      <c r="K66" s="14" t="s">
        <v>588</v>
      </c>
    </row>
    <row r="67" ht="15" spans="1:11">
      <c r="A67" s="13" t="s">
        <v>589</v>
      </c>
      <c r="B67" s="14" t="s">
        <v>559</v>
      </c>
      <c r="D67" s="13">
        <v>43</v>
      </c>
      <c r="E67" s="21"/>
      <c r="F67" s="21"/>
      <c r="G67" s="14" t="s">
        <v>590</v>
      </c>
      <c r="H67" s="13">
        <v>147</v>
      </c>
      <c r="I67" s="13"/>
      <c r="J67" s="13"/>
      <c r="K67" s="14" t="s">
        <v>591</v>
      </c>
    </row>
    <row r="68" ht="15" spans="1:11">
      <c r="A68" s="13" t="s">
        <v>592</v>
      </c>
      <c r="B68" s="14" t="s">
        <v>593</v>
      </c>
      <c r="D68" s="13">
        <v>44</v>
      </c>
      <c r="E68" s="21"/>
      <c r="F68" s="21"/>
      <c r="G68" s="14" t="s">
        <v>594</v>
      </c>
      <c r="H68" s="13">
        <v>148</v>
      </c>
      <c r="I68" s="20" t="s">
        <v>595</v>
      </c>
      <c r="J68" s="20" t="s">
        <v>546</v>
      </c>
      <c r="K68" s="14" t="s">
        <v>596</v>
      </c>
    </row>
    <row r="69" ht="15" spans="1:11">
      <c r="A69" s="13" t="s">
        <v>597</v>
      </c>
      <c r="B69" s="14" t="s">
        <v>598</v>
      </c>
      <c r="D69" s="13">
        <v>45</v>
      </c>
      <c r="E69" s="21"/>
      <c r="F69" s="21"/>
      <c r="G69" s="14" t="s">
        <v>599</v>
      </c>
      <c r="H69" s="13">
        <v>149</v>
      </c>
      <c r="I69" s="21"/>
      <c r="J69" s="21"/>
      <c r="K69" s="14" t="s">
        <v>600</v>
      </c>
    </row>
    <row r="70" ht="15" spans="1:11">
      <c r="A70" s="13" t="s">
        <v>601</v>
      </c>
      <c r="B70" s="14" t="s">
        <v>602</v>
      </c>
      <c r="D70" s="13">
        <v>46</v>
      </c>
      <c r="E70" s="13"/>
      <c r="F70" s="13"/>
      <c r="G70" s="14" t="s">
        <v>603</v>
      </c>
      <c r="H70" s="13">
        <v>150</v>
      </c>
      <c r="I70" s="13"/>
      <c r="J70" s="13"/>
      <c r="K70" s="14" t="s">
        <v>604</v>
      </c>
    </row>
    <row r="71" ht="15" spans="1:11">
      <c r="A71" s="13" t="s">
        <v>605</v>
      </c>
      <c r="B71" s="14" t="s">
        <v>606</v>
      </c>
      <c r="D71" s="13">
        <v>47</v>
      </c>
      <c r="E71" s="20" t="s">
        <v>475</v>
      </c>
      <c r="F71" s="20" t="s">
        <v>474</v>
      </c>
      <c r="G71" s="14" t="s">
        <v>607</v>
      </c>
      <c r="H71" s="13">
        <v>151</v>
      </c>
      <c r="I71" s="20" t="s">
        <v>475</v>
      </c>
      <c r="J71" s="20" t="s">
        <v>549</v>
      </c>
      <c r="K71" s="14" t="s">
        <v>608</v>
      </c>
    </row>
    <row r="72" ht="15" spans="1:11">
      <c r="A72" s="13" t="s">
        <v>609</v>
      </c>
      <c r="B72" s="14" t="s">
        <v>491</v>
      </c>
      <c r="D72" s="13">
        <v>48</v>
      </c>
      <c r="E72" s="13"/>
      <c r="F72" s="13"/>
      <c r="G72" s="14" t="s">
        <v>610</v>
      </c>
      <c r="H72" s="13">
        <v>152</v>
      </c>
      <c r="I72" s="13"/>
      <c r="J72" s="13"/>
      <c r="K72" s="14" t="s">
        <v>611</v>
      </c>
    </row>
    <row r="73" ht="15" spans="4:11">
      <c r="D73" s="13">
        <v>49</v>
      </c>
      <c r="E73" s="20" t="s">
        <v>479</v>
      </c>
      <c r="F73" s="20" t="s">
        <v>478</v>
      </c>
      <c r="G73" s="14" t="s">
        <v>612</v>
      </c>
      <c r="H73" s="13">
        <v>153</v>
      </c>
      <c r="I73" s="20" t="s">
        <v>479</v>
      </c>
      <c r="J73" s="20" t="s">
        <v>552</v>
      </c>
      <c r="K73" s="14" t="s">
        <v>613</v>
      </c>
    </row>
    <row r="74" ht="15" spans="4:11">
      <c r="D74" s="13">
        <v>50</v>
      </c>
      <c r="E74" s="21"/>
      <c r="F74" s="21"/>
      <c r="G74" s="14" t="s">
        <v>614</v>
      </c>
      <c r="H74" s="13">
        <v>154</v>
      </c>
      <c r="I74" s="21"/>
      <c r="J74" s="21"/>
      <c r="K74" s="14" t="s">
        <v>615</v>
      </c>
    </row>
    <row r="75" ht="15" spans="4:11">
      <c r="D75" s="13">
        <v>51</v>
      </c>
      <c r="E75" s="21"/>
      <c r="F75" s="21"/>
      <c r="G75" s="14" t="s">
        <v>616</v>
      </c>
      <c r="H75" s="13">
        <v>155</v>
      </c>
      <c r="I75" s="21"/>
      <c r="J75" s="21"/>
      <c r="K75" s="14" t="s">
        <v>617</v>
      </c>
    </row>
    <row r="76" ht="15" spans="4:11">
      <c r="D76" s="13">
        <v>52</v>
      </c>
      <c r="E76" s="21"/>
      <c r="F76" s="21"/>
      <c r="G76" s="14" t="s">
        <v>618</v>
      </c>
      <c r="H76" s="13">
        <v>156</v>
      </c>
      <c r="I76" s="21"/>
      <c r="J76" s="21"/>
      <c r="K76" s="14" t="s">
        <v>619</v>
      </c>
    </row>
    <row r="77" ht="15" spans="4:11">
      <c r="D77" s="13">
        <v>53</v>
      </c>
      <c r="E77" s="13"/>
      <c r="F77" s="13"/>
      <c r="G77" s="14" t="s">
        <v>620</v>
      </c>
      <c r="H77" s="13">
        <v>157</v>
      </c>
      <c r="I77" s="21"/>
      <c r="J77" s="21"/>
      <c r="K77" s="14" t="s">
        <v>507</v>
      </c>
    </row>
    <row r="78" ht="15" spans="4:11">
      <c r="D78" s="13">
        <v>54</v>
      </c>
      <c r="E78" s="20" t="s">
        <v>483</v>
      </c>
      <c r="F78" s="20" t="s">
        <v>482</v>
      </c>
      <c r="G78" s="14" t="s">
        <v>621</v>
      </c>
      <c r="H78" s="13">
        <v>158</v>
      </c>
      <c r="I78" s="21"/>
      <c r="J78" s="21"/>
      <c r="K78" s="14" t="s">
        <v>622</v>
      </c>
    </row>
    <row r="79" ht="15" spans="4:11">
      <c r="D79" s="13">
        <v>55</v>
      </c>
      <c r="E79" s="21"/>
      <c r="F79" s="21"/>
      <c r="G79" s="14" t="s">
        <v>623</v>
      </c>
      <c r="H79" s="13">
        <v>159</v>
      </c>
      <c r="I79" s="21"/>
      <c r="J79" s="21"/>
      <c r="K79" s="14" t="s">
        <v>624</v>
      </c>
    </row>
    <row r="80" ht="15" spans="4:11">
      <c r="D80" s="13">
        <v>56</v>
      </c>
      <c r="E80" s="21"/>
      <c r="F80" s="21"/>
      <c r="G80" s="14" t="s">
        <v>625</v>
      </c>
      <c r="H80" s="13">
        <v>160</v>
      </c>
      <c r="I80" s="21"/>
      <c r="J80" s="21"/>
      <c r="K80" s="14" t="s">
        <v>626</v>
      </c>
    </row>
    <row r="81" ht="15" spans="4:11">
      <c r="D81" s="13">
        <v>57</v>
      </c>
      <c r="E81" s="21"/>
      <c r="F81" s="21"/>
      <c r="G81" s="14" t="s">
        <v>627</v>
      </c>
      <c r="H81" s="13">
        <v>161</v>
      </c>
      <c r="I81" s="21"/>
      <c r="J81" s="21"/>
      <c r="K81" s="14" t="s">
        <v>628</v>
      </c>
    </row>
    <row r="82" ht="15" spans="4:11">
      <c r="D82" s="13">
        <v>58</v>
      </c>
      <c r="E82" s="21"/>
      <c r="F82" s="21"/>
      <c r="G82" s="14" t="s">
        <v>629</v>
      </c>
      <c r="H82" s="13">
        <v>162</v>
      </c>
      <c r="I82" s="21"/>
      <c r="J82" s="21"/>
      <c r="K82" s="14" t="s">
        <v>630</v>
      </c>
    </row>
    <row r="83" ht="15" spans="4:11">
      <c r="D83" s="13">
        <v>59</v>
      </c>
      <c r="E83" s="21"/>
      <c r="F83" s="21"/>
      <c r="G83" s="14" t="s">
        <v>631</v>
      </c>
      <c r="H83" s="13">
        <v>163</v>
      </c>
      <c r="I83" s="21"/>
      <c r="J83" s="21"/>
      <c r="K83" s="14" t="s">
        <v>632</v>
      </c>
    </row>
    <row r="84" ht="15" spans="4:11">
      <c r="D84" s="13">
        <v>60</v>
      </c>
      <c r="E84" s="21"/>
      <c r="F84" s="21"/>
      <c r="G84" s="14" t="s">
        <v>633</v>
      </c>
      <c r="H84" s="13">
        <v>164</v>
      </c>
      <c r="I84" s="21"/>
      <c r="J84" s="21"/>
      <c r="K84" s="14" t="s">
        <v>634</v>
      </c>
    </row>
    <row r="85" ht="15" spans="4:11">
      <c r="D85" s="13">
        <v>61</v>
      </c>
      <c r="E85" s="21"/>
      <c r="F85" s="21"/>
      <c r="G85" s="14" t="s">
        <v>635</v>
      </c>
      <c r="H85" s="13">
        <v>165</v>
      </c>
      <c r="I85" s="21"/>
      <c r="J85" s="21"/>
      <c r="K85" s="14" t="s">
        <v>636</v>
      </c>
    </row>
    <row r="86" ht="15" spans="4:11">
      <c r="D86" s="13">
        <v>62</v>
      </c>
      <c r="E86" s="21"/>
      <c r="F86" s="21"/>
      <c r="G86" s="14" t="s">
        <v>637</v>
      </c>
      <c r="H86" s="13">
        <v>166</v>
      </c>
      <c r="I86" s="21"/>
      <c r="J86" s="21"/>
      <c r="K86" s="14" t="s">
        <v>638</v>
      </c>
    </row>
    <row r="87" ht="15" spans="4:11">
      <c r="D87" s="13">
        <v>63</v>
      </c>
      <c r="E87" s="21"/>
      <c r="F87" s="21"/>
      <c r="G87" s="14" t="s">
        <v>639</v>
      </c>
      <c r="H87" s="13">
        <v>167</v>
      </c>
      <c r="I87" s="21"/>
      <c r="J87" s="21"/>
      <c r="K87" s="14" t="s">
        <v>640</v>
      </c>
    </row>
    <row r="88" ht="15" spans="4:11">
      <c r="D88" s="13">
        <v>64</v>
      </c>
      <c r="E88" s="21"/>
      <c r="F88" s="21"/>
      <c r="G88" s="14" t="s">
        <v>641</v>
      </c>
      <c r="H88" s="13">
        <v>168</v>
      </c>
      <c r="I88" s="13"/>
      <c r="J88" s="13"/>
      <c r="K88" s="14" t="s">
        <v>642</v>
      </c>
    </row>
    <row r="89" ht="15" spans="4:11">
      <c r="D89" s="13">
        <v>65</v>
      </c>
      <c r="E89" s="21"/>
      <c r="F89" s="21"/>
      <c r="G89" s="14" t="s">
        <v>643</v>
      </c>
      <c r="H89" s="13">
        <v>169</v>
      </c>
      <c r="I89" s="20" t="s">
        <v>483</v>
      </c>
      <c r="J89" s="20" t="s">
        <v>555</v>
      </c>
      <c r="K89" s="14" t="s">
        <v>644</v>
      </c>
    </row>
    <row r="90" ht="15" spans="4:11">
      <c r="D90" s="13">
        <v>66</v>
      </c>
      <c r="E90" s="21"/>
      <c r="F90" s="21"/>
      <c r="G90" s="14" t="s">
        <v>645</v>
      </c>
      <c r="H90" s="13">
        <v>170</v>
      </c>
      <c r="I90" s="21"/>
      <c r="J90" s="21"/>
      <c r="K90" s="14" t="s">
        <v>646</v>
      </c>
    </row>
    <row r="91" ht="15" spans="4:11">
      <c r="D91" s="13">
        <v>67</v>
      </c>
      <c r="E91" s="21"/>
      <c r="F91" s="21"/>
      <c r="G91" s="14" t="s">
        <v>647</v>
      </c>
      <c r="H91" s="13">
        <v>171</v>
      </c>
      <c r="I91" s="21"/>
      <c r="J91" s="21"/>
      <c r="K91" s="14" t="s">
        <v>648</v>
      </c>
    </row>
    <row r="92" ht="15" spans="4:11">
      <c r="D92" s="13">
        <v>68</v>
      </c>
      <c r="E92" s="21"/>
      <c r="F92" s="21"/>
      <c r="G92" s="14" t="s">
        <v>649</v>
      </c>
      <c r="H92" s="13">
        <v>172</v>
      </c>
      <c r="I92" s="21"/>
      <c r="J92" s="21"/>
      <c r="K92" s="14" t="s">
        <v>650</v>
      </c>
    </row>
    <row r="93" ht="15" spans="4:11">
      <c r="D93" s="13">
        <v>69</v>
      </c>
      <c r="E93" s="21"/>
      <c r="F93" s="21"/>
      <c r="G93" s="14" t="s">
        <v>651</v>
      </c>
      <c r="H93" s="13">
        <v>173</v>
      </c>
      <c r="I93" s="21"/>
      <c r="J93" s="21"/>
      <c r="K93" s="14" t="s">
        <v>652</v>
      </c>
    </row>
    <row r="94" ht="15" spans="4:11">
      <c r="D94" s="13">
        <v>70</v>
      </c>
      <c r="E94" s="21"/>
      <c r="F94" s="21"/>
      <c r="G94" s="14" t="s">
        <v>653</v>
      </c>
      <c r="H94" s="13">
        <v>174</v>
      </c>
      <c r="I94" s="21"/>
      <c r="J94" s="21"/>
      <c r="K94" s="14" t="s">
        <v>654</v>
      </c>
    </row>
    <row r="95" ht="15" spans="4:11">
      <c r="D95" s="13">
        <v>71</v>
      </c>
      <c r="E95" s="21"/>
      <c r="F95" s="21"/>
      <c r="G95" s="14" t="s">
        <v>655</v>
      </c>
      <c r="H95" s="13">
        <v>175</v>
      </c>
      <c r="I95" s="13"/>
      <c r="J95" s="13"/>
      <c r="K95" s="14" t="s">
        <v>656</v>
      </c>
    </row>
    <row r="96" ht="15" spans="4:11">
      <c r="D96" s="13">
        <v>72</v>
      </c>
      <c r="E96" s="21"/>
      <c r="F96" s="21"/>
      <c r="G96" s="14" t="s">
        <v>657</v>
      </c>
      <c r="H96" s="13">
        <v>176</v>
      </c>
      <c r="I96" s="20" t="s">
        <v>559</v>
      </c>
      <c r="J96" s="20" t="s">
        <v>558</v>
      </c>
      <c r="K96" s="14" t="s">
        <v>658</v>
      </c>
    </row>
    <row r="97" ht="15" spans="4:11">
      <c r="D97" s="13">
        <v>73</v>
      </c>
      <c r="E97" s="13"/>
      <c r="F97" s="13"/>
      <c r="G97" s="14" t="s">
        <v>659</v>
      </c>
      <c r="H97" s="13">
        <v>177</v>
      </c>
      <c r="I97" s="13"/>
      <c r="J97" s="13"/>
      <c r="K97" s="14" t="s">
        <v>660</v>
      </c>
    </row>
    <row r="98" ht="15" spans="4:11">
      <c r="D98" s="13">
        <v>74</v>
      </c>
      <c r="E98" s="20" t="s">
        <v>487</v>
      </c>
      <c r="F98" s="20" t="s">
        <v>486</v>
      </c>
      <c r="G98" s="14" t="s">
        <v>661</v>
      </c>
      <c r="H98" s="13">
        <v>178</v>
      </c>
      <c r="I98" s="20" t="s">
        <v>521</v>
      </c>
      <c r="J98" s="20" t="s">
        <v>562</v>
      </c>
      <c r="K98" s="14" t="s">
        <v>662</v>
      </c>
    </row>
    <row r="99" ht="15" spans="4:11">
      <c r="D99" s="13">
        <v>75</v>
      </c>
      <c r="E99" s="13"/>
      <c r="F99" s="13"/>
      <c r="G99" s="14" t="s">
        <v>663</v>
      </c>
      <c r="H99" s="13">
        <v>179</v>
      </c>
      <c r="I99" s="13"/>
      <c r="J99" s="13"/>
      <c r="K99" s="14" t="s">
        <v>664</v>
      </c>
    </row>
    <row r="100" ht="15" spans="4:11">
      <c r="D100" s="13">
        <v>76</v>
      </c>
      <c r="E100" s="20" t="s">
        <v>491</v>
      </c>
      <c r="F100" s="20" t="s">
        <v>490</v>
      </c>
      <c r="G100" s="14" t="s">
        <v>665</v>
      </c>
      <c r="H100" s="13">
        <v>180</v>
      </c>
      <c r="I100" s="20" t="s">
        <v>442</v>
      </c>
      <c r="J100" s="20" t="s">
        <v>565</v>
      </c>
      <c r="K100" s="14" t="s">
        <v>666</v>
      </c>
    </row>
    <row r="101" ht="15" spans="4:11">
      <c r="D101" s="13">
        <v>77</v>
      </c>
      <c r="E101" s="13"/>
      <c r="F101" s="13"/>
      <c r="G101" s="14" t="s">
        <v>667</v>
      </c>
      <c r="H101" s="13">
        <v>181</v>
      </c>
      <c r="I101" s="13"/>
      <c r="J101" s="13"/>
      <c r="K101" s="14" t="s">
        <v>668</v>
      </c>
    </row>
    <row r="102" ht="15" spans="4:11">
      <c r="D102" s="13">
        <v>78</v>
      </c>
      <c r="E102" s="20" t="s">
        <v>496</v>
      </c>
      <c r="F102" s="20" t="s">
        <v>495</v>
      </c>
      <c r="G102" s="14" t="s">
        <v>669</v>
      </c>
      <c r="H102" s="13">
        <v>182</v>
      </c>
      <c r="I102" s="20" t="s">
        <v>451</v>
      </c>
      <c r="J102" s="20" t="s">
        <v>568</v>
      </c>
      <c r="K102" s="14" t="s">
        <v>670</v>
      </c>
    </row>
    <row r="103" ht="15" spans="4:11">
      <c r="D103" s="13">
        <v>79</v>
      </c>
      <c r="E103" s="21"/>
      <c r="F103" s="21"/>
      <c r="G103" s="14" t="s">
        <v>671</v>
      </c>
      <c r="H103" s="13">
        <v>183</v>
      </c>
      <c r="I103" s="13"/>
      <c r="J103" s="13"/>
      <c r="K103" s="14" t="s">
        <v>672</v>
      </c>
    </row>
    <row r="104" ht="15" spans="4:11">
      <c r="D104" s="13">
        <v>80</v>
      </c>
      <c r="E104" s="13"/>
      <c r="F104" s="13"/>
      <c r="G104" s="14" t="s">
        <v>673</v>
      </c>
      <c r="H104" s="13">
        <v>184</v>
      </c>
      <c r="I104" s="14" t="s">
        <v>455</v>
      </c>
      <c r="J104" s="14" t="s">
        <v>571</v>
      </c>
      <c r="K104" s="14" t="s">
        <v>674</v>
      </c>
    </row>
    <row r="105" ht="15" spans="4:11">
      <c r="D105" s="13">
        <v>81</v>
      </c>
      <c r="E105" s="20" t="s">
        <v>500</v>
      </c>
      <c r="F105" s="20" t="s">
        <v>499</v>
      </c>
      <c r="G105" s="14" t="s">
        <v>675</v>
      </c>
      <c r="H105" s="13">
        <v>185</v>
      </c>
      <c r="I105" s="20" t="s">
        <v>459</v>
      </c>
      <c r="J105" s="20" t="s">
        <v>574</v>
      </c>
      <c r="K105" s="14" t="s">
        <v>676</v>
      </c>
    </row>
    <row r="106" ht="15" spans="4:11">
      <c r="D106" s="13">
        <v>82</v>
      </c>
      <c r="E106" s="21"/>
      <c r="F106" s="21"/>
      <c r="G106" s="14" t="s">
        <v>677</v>
      </c>
      <c r="H106" s="13">
        <v>186</v>
      </c>
      <c r="I106" s="13"/>
      <c r="J106" s="13"/>
      <c r="K106" s="14" t="s">
        <v>678</v>
      </c>
    </row>
    <row r="107" ht="15" spans="4:11">
      <c r="D107" s="13">
        <v>83</v>
      </c>
      <c r="E107" s="13"/>
      <c r="F107" s="13"/>
      <c r="G107" s="14" t="s">
        <v>679</v>
      </c>
      <c r="H107" s="13">
        <v>187</v>
      </c>
      <c r="I107" s="20" t="s">
        <v>463</v>
      </c>
      <c r="J107" s="20" t="s">
        <v>577</v>
      </c>
      <c r="K107" s="14" t="s">
        <v>680</v>
      </c>
    </row>
    <row r="108" ht="15" spans="4:11">
      <c r="D108" s="13">
        <v>84</v>
      </c>
      <c r="E108" s="20" t="s">
        <v>504</v>
      </c>
      <c r="F108" s="20" t="s">
        <v>503</v>
      </c>
      <c r="G108" s="14" t="s">
        <v>681</v>
      </c>
      <c r="H108" s="13">
        <v>188</v>
      </c>
      <c r="I108" s="13"/>
      <c r="J108" s="13"/>
      <c r="K108" s="14" t="s">
        <v>682</v>
      </c>
    </row>
    <row r="109" ht="15" spans="4:11">
      <c r="D109" s="13">
        <v>85</v>
      </c>
      <c r="E109" s="21"/>
      <c r="F109" s="21"/>
      <c r="G109" s="14" t="s">
        <v>683</v>
      </c>
      <c r="H109" s="13">
        <v>189</v>
      </c>
      <c r="I109" s="20" t="s">
        <v>467</v>
      </c>
      <c r="J109" s="20" t="s">
        <v>580</v>
      </c>
      <c r="K109" s="14" t="s">
        <v>684</v>
      </c>
    </row>
    <row r="110" ht="15" spans="4:11">
      <c r="D110" s="13">
        <v>86</v>
      </c>
      <c r="E110" s="21"/>
      <c r="F110" s="21"/>
      <c r="G110" s="14" t="s">
        <v>685</v>
      </c>
      <c r="H110" s="13">
        <v>190</v>
      </c>
      <c r="I110" s="21"/>
      <c r="J110" s="21"/>
      <c r="K110" s="14" t="s">
        <v>686</v>
      </c>
    </row>
    <row r="111" ht="15" spans="4:11">
      <c r="D111" s="13">
        <v>87</v>
      </c>
      <c r="E111" s="21"/>
      <c r="F111" s="21"/>
      <c r="G111" s="14" t="s">
        <v>687</v>
      </c>
      <c r="H111" s="13">
        <v>191</v>
      </c>
      <c r="I111" s="13"/>
      <c r="J111" s="13"/>
      <c r="K111" s="14" t="s">
        <v>688</v>
      </c>
    </row>
    <row r="112" ht="15" spans="4:11">
      <c r="D112" s="13">
        <v>88</v>
      </c>
      <c r="E112" s="21"/>
      <c r="F112" s="21"/>
      <c r="G112" s="14" t="s">
        <v>689</v>
      </c>
      <c r="H112" s="13">
        <v>192</v>
      </c>
      <c r="I112" s="20" t="s">
        <v>475</v>
      </c>
      <c r="J112" s="20" t="s">
        <v>583</v>
      </c>
      <c r="K112" s="14" t="s">
        <v>690</v>
      </c>
    </row>
    <row r="113" ht="15" spans="4:11">
      <c r="D113" s="13">
        <v>89</v>
      </c>
      <c r="E113" s="21"/>
      <c r="F113" s="21"/>
      <c r="G113" s="14" t="s">
        <v>691</v>
      </c>
      <c r="H113" s="13">
        <v>193</v>
      </c>
      <c r="I113" s="13"/>
      <c r="J113" s="13"/>
      <c r="K113" s="14" t="s">
        <v>692</v>
      </c>
    </row>
    <row r="114" ht="15" spans="4:11">
      <c r="D114" s="13">
        <v>90</v>
      </c>
      <c r="E114" s="13"/>
      <c r="F114" s="13"/>
      <c r="G114" s="14" t="s">
        <v>693</v>
      </c>
      <c r="H114" s="13">
        <v>194</v>
      </c>
      <c r="I114" s="14" t="s">
        <v>483</v>
      </c>
      <c r="J114" s="14" t="s">
        <v>586</v>
      </c>
      <c r="K114" s="14" t="s">
        <v>694</v>
      </c>
    </row>
    <row r="115" ht="15" spans="4:11">
      <c r="D115" s="13">
        <v>91</v>
      </c>
      <c r="E115" s="20" t="s">
        <v>508</v>
      </c>
      <c r="F115" s="20" t="s">
        <v>507</v>
      </c>
      <c r="G115" s="14" t="s">
        <v>695</v>
      </c>
      <c r="H115" s="13">
        <v>195</v>
      </c>
      <c r="I115" s="20" t="s">
        <v>559</v>
      </c>
      <c r="J115" s="20" t="s">
        <v>589</v>
      </c>
      <c r="K115" s="14" t="s">
        <v>696</v>
      </c>
    </row>
    <row r="116" ht="15" spans="4:11">
      <c r="D116" s="13">
        <v>92</v>
      </c>
      <c r="E116" s="21"/>
      <c r="F116" s="21"/>
      <c r="G116" s="14" t="s">
        <v>697</v>
      </c>
      <c r="H116" s="13">
        <v>196</v>
      </c>
      <c r="I116" s="13"/>
      <c r="J116" s="13"/>
      <c r="K116" s="14" t="s">
        <v>698</v>
      </c>
    </row>
    <row r="117" ht="15" spans="4:11">
      <c r="D117" s="13">
        <v>93</v>
      </c>
      <c r="E117" s="13"/>
      <c r="F117" s="13"/>
      <c r="G117" s="14" t="s">
        <v>699</v>
      </c>
      <c r="H117" s="13">
        <v>197</v>
      </c>
      <c r="I117" s="20" t="s">
        <v>593</v>
      </c>
      <c r="J117" s="20" t="s">
        <v>592</v>
      </c>
      <c r="K117" s="14" t="s">
        <v>700</v>
      </c>
    </row>
    <row r="118" ht="15" spans="4:11">
      <c r="D118" s="13">
        <v>94</v>
      </c>
      <c r="E118" s="20" t="s">
        <v>513</v>
      </c>
      <c r="F118" s="20" t="s">
        <v>512</v>
      </c>
      <c r="G118" s="14" t="s">
        <v>701</v>
      </c>
      <c r="H118" s="13">
        <v>198</v>
      </c>
      <c r="I118" s="13"/>
      <c r="J118" s="13"/>
      <c r="K118" s="14" t="s">
        <v>702</v>
      </c>
    </row>
    <row r="119" ht="15" spans="4:11">
      <c r="D119" s="13">
        <v>95</v>
      </c>
      <c r="E119" s="13"/>
      <c r="F119" s="13"/>
      <c r="G119" s="14" t="s">
        <v>703</v>
      </c>
      <c r="H119" s="13">
        <v>199</v>
      </c>
      <c r="I119" s="20" t="s">
        <v>598</v>
      </c>
      <c r="J119" s="20" t="s">
        <v>597</v>
      </c>
      <c r="K119" s="14" t="s">
        <v>704</v>
      </c>
    </row>
    <row r="120" ht="15" spans="4:11">
      <c r="D120" s="13">
        <v>96</v>
      </c>
      <c r="E120" s="20" t="s">
        <v>517</v>
      </c>
      <c r="F120" s="20" t="s">
        <v>516</v>
      </c>
      <c r="G120" s="14" t="s">
        <v>705</v>
      </c>
      <c r="H120" s="13">
        <v>200</v>
      </c>
      <c r="I120" s="13"/>
      <c r="J120" s="13"/>
      <c r="K120" s="14" t="s">
        <v>706</v>
      </c>
    </row>
    <row r="121" ht="15" spans="4:11">
      <c r="D121" s="13">
        <v>97</v>
      </c>
      <c r="E121" s="21"/>
      <c r="F121" s="21"/>
      <c r="G121" s="14" t="s">
        <v>707</v>
      </c>
      <c r="H121" s="13">
        <v>201</v>
      </c>
      <c r="I121" s="20" t="s">
        <v>602</v>
      </c>
      <c r="J121" s="20" t="s">
        <v>601</v>
      </c>
      <c r="K121" s="14" t="s">
        <v>708</v>
      </c>
    </row>
    <row r="122" ht="15" spans="4:11">
      <c r="D122" s="13">
        <v>98</v>
      </c>
      <c r="E122" s="21"/>
      <c r="F122" s="21"/>
      <c r="G122" s="14" t="s">
        <v>709</v>
      </c>
      <c r="H122" s="13">
        <v>202</v>
      </c>
      <c r="I122" s="21"/>
      <c r="J122" s="21"/>
      <c r="K122" s="14" t="s">
        <v>710</v>
      </c>
    </row>
    <row r="123" ht="15" spans="4:11">
      <c r="D123" s="13">
        <v>99</v>
      </c>
      <c r="E123" s="21"/>
      <c r="F123" s="21"/>
      <c r="G123" s="14" t="s">
        <v>711</v>
      </c>
      <c r="H123" s="13">
        <v>203</v>
      </c>
      <c r="I123" s="21"/>
      <c r="J123" s="21"/>
      <c r="K123" s="14" t="s">
        <v>712</v>
      </c>
    </row>
    <row r="124" ht="15" spans="4:11">
      <c r="D124" s="13">
        <v>100</v>
      </c>
      <c r="E124" s="13"/>
      <c r="F124" s="13"/>
      <c r="G124" s="14" t="s">
        <v>713</v>
      </c>
      <c r="H124" s="13">
        <v>204</v>
      </c>
      <c r="I124" s="21"/>
      <c r="J124" s="21"/>
      <c r="K124" s="14" t="s">
        <v>714</v>
      </c>
    </row>
    <row r="125" ht="15" spans="4:11">
      <c r="D125" s="13">
        <v>101</v>
      </c>
      <c r="E125" s="20" t="s">
        <v>521</v>
      </c>
      <c r="F125" s="20" t="s">
        <v>520</v>
      </c>
      <c r="G125" s="14" t="s">
        <v>715</v>
      </c>
      <c r="H125" s="13">
        <v>205</v>
      </c>
      <c r="I125" s="13"/>
      <c r="J125" s="13"/>
      <c r="K125" s="14" t="s">
        <v>716</v>
      </c>
    </row>
    <row r="126" ht="15" spans="4:11">
      <c r="D126" s="13">
        <v>102</v>
      </c>
      <c r="E126" s="21"/>
      <c r="F126" s="21"/>
      <c r="G126" s="14" t="s">
        <v>717</v>
      </c>
      <c r="H126" s="13">
        <v>206</v>
      </c>
      <c r="I126" s="20" t="s">
        <v>606</v>
      </c>
      <c r="J126" s="20" t="s">
        <v>605</v>
      </c>
      <c r="K126" s="14" t="s">
        <v>718</v>
      </c>
    </row>
    <row r="127" ht="15" spans="4:11">
      <c r="D127" s="13">
        <v>103</v>
      </c>
      <c r="E127" s="21"/>
      <c r="F127" s="21"/>
      <c r="G127" s="14" t="s">
        <v>719</v>
      </c>
      <c r="H127" s="13">
        <v>207</v>
      </c>
      <c r="I127" s="13"/>
      <c r="J127" s="13"/>
      <c r="K127" s="14" t="s">
        <v>720</v>
      </c>
    </row>
    <row r="128" ht="15" spans="4:11">
      <c r="D128" s="13">
        <v>104</v>
      </c>
      <c r="E128" s="13"/>
      <c r="F128" s="13"/>
      <c r="G128" s="14" t="s">
        <v>721</v>
      </c>
      <c r="H128" s="13">
        <v>208</v>
      </c>
      <c r="I128" s="20" t="s">
        <v>491</v>
      </c>
      <c r="J128" s="20" t="s">
        <v>609</v>
      </c>
      <c r="K128" s="14" t="s">
        <v>722</v>
      </c>
    </row>
    <row r="129" ht="15" spans="8:11">
      <c r="H129" s="13">
        <v>209</v>
      </c>
      <c r="I129" s="21"/>
      <c r="J129" s="21"/>
      <c r="K129" s="14" t="s">
        <v>723</v>
      </c>
    </row>
    <row r="130" ht="15" spans="8:11">
      <c r="H130" s="13">
        <v>210</v>
      </c>
      <c r="I130" s="13"/>
      <c r="J130" s="13"/>
      <c r="K130" s="14" t="s">
        <v>724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2024-06-07T15:48:08Z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A8F187B8EEDE4122BA5D1623A347D616_13</vt:lpwstr>
  </property>
</Properties>
</file>