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00" windowHeight="6800" tabRatio="791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<sst xmlns="http://schemas.openxmlformats.org/spreadsheetml/2006/main" count="1203" uniqueCount="376">
  <si>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</si>
  <si>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</si>
  <si>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</si>
  <si>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</si>
  <si>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</si>
  <si>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</si>
  <si>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</si>
  <si>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</si>
  <si>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</si>
  <si>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</si>
  <si>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</si>
  <si>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</si>
  <si>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</si>
  <si>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</si>
  <si>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</si>
  <si>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</si>
  <si>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</si>
  <si>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</si>
  <si>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</si>
  <si>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</si>
  <si>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</si>
  <si>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</si>
  <si>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</si>
  <si>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</si>
  <si>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</si>
  <si>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</si>
  <si>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</si>
  <si>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</si>
  <si>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</si>
  <si>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</si>
  <si>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</si>
  <si>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</si>
  <si>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</si>
  <si>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</si>
  <si>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</si>
  <si>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</si>
  <si>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</si>
  <si>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</si>
  <si>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</si>
  <si>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</si>
  <si>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</si>
  <si>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</si>
  <si>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</si>
  <si>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</si>
  <si>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</si>
  <si>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</si>
  <si>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</si>
  <si>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TAWWBM90790</t>
  </si>
  <si>
    <t>合同交期</t>
  </si>
  <si>
    <t>产前确认样</t>
  </si>
  <si>
    <t>有</t>
  </si>
  <si>
    <t>无</t>
  </si>
  <si>
    <t>品名</t>
  </si>
  <si>
    <t>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</si>
  <si>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</si>
  <si>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</si>
  <si>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</si>
  <si>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</si>
  <si>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</si>
  <si>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</si>
  <si>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</si>
  <si>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</si>
  <si>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</si>
  <si>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CGDD24050700037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</si>
  <si>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</si>
  <si>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</si>
  <si>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</si>
  <si>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</si>
  <si>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</si>
  <si>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</si>
  <si>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</si>
  <si>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</si>
  <si>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</si>
  <si>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</si>
  <si>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</si>
  <si>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</si>
  <si>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</si>
  <si>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</si>
  <si>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</si>
  <si>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</si>
  <si>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</si>
  <si>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</si>
  <si>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</si>
  <si>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</si>
  <si>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</si>
  <si>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</si>
  <si>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</si>
  <si>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</si>
  <si>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</si>
  <si>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</si>
  <si>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</si>
  <si>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</si>
  <si>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</si>
  <si>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</si>
  <si>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</si>
  <si>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</si>
  <si>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</si>
  <si>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</si>
  <si>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</si>
  <si>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</si>
  <si>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</si>
  <si>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</si>
  <si>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</si>
  <si>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原木色</t>
  </si>
  <si>
    <t>军绿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</si>
  <si>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</si>
  <si>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</si>
  <si>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</si>
  <si>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</si>
  <si>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</si>
  <si>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</si>
  <si>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</si>
  <si>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</si>
  <si>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1。修笼压胶不平皱多</t>
  </si>
  <si>
    <t>2。帽檐双面胶有折印</t>
  </si>
  <si>
    <t>3。里布偏紧，面皱多</t>
  </si>
  <si>
    <t>4。后背上拼缝皱多，不平</t>
  </si>
  <si>
    <t>5。修笼腋下皱多，不平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</si>
  <si>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</si>
  <si>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</si>
  <si>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</si>
  <si>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</si>
  <si>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</si>
  <si>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</si>
  <si>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</si>
  <si>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</si>
  <si>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</si>
  <si>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</si>
  <si>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</si>
  <si>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</si>
  <si>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</si>
  <si>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</si>
  <si>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</si>
  <si>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</si>
  <si>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</si>
  <si>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</si>
  <si>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</si>
  <si>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</si>
  <si>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160/84B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</si>
  <si>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</si>
  <si>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</si>
  <si>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</si>
  <si>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</si>
  <si>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</si>
  <si>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</si>
  <si>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</si>
  <si>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</si>
  <si>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</si>
  <si>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</si>
  <si>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</si>
  <si>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</si>
  <si>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</si>
  <si>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</si>
  <si>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</si>
  <si>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</t>
  </si>
  <si>
    <t>0.5/0</t>
  </si>
  <si>
    <t>胸围</t>
  </si>
  <si>
    <t>0/-0.5</t>
  </si>
  <si>
    <t>腰围</t>
  </si>
  <si>
    <t>下摆</t>
  </si>
  <si>
    <t>-0.5/-0.4</t>
  </si>
  <si>
    <t>-0.6/-0.8</t>
  </si>
  <si>
    <t>-1/-0.7</t>
  </si>
  <si>
    <t>-1/-1</t>
  </si>
  <si>
    <t>-0.8/-0.8</t>
  </si>
  <si>
    <t>总肩宽</t>
  </si>
  <si>
    <t>0/-0.1</t>
  </si>
  <si>
    <t>-0.2/-0.2</t>
  </si>
  <si>
    <t>0/-0.3</t>
  </si>
  <si>
    <t>肩点袖长</t>
  </si>
  <si>
    <t>+0.2/+0.2</t>
  </si>
  <si>
    <t>+0.3/+0.3</t>
  </si>
  <si>
    <t>袖肥</t>
  </si>
  <si>
    <t>袖肘</t>
  </si>
  <si>
    <t>袖口 拉量</t>
  </si>
  <si>
    <t>下领围</t>
  </si>
  <si>
    <t>前领高</t>
  </si>
  <si>
    <t>+0.4/+0.3</t>
  </si>
  <si>
    <t>+0.5/+0.3</t>
  </si>
  <si>
    <t>帽高　</t>
  </si>
  <si>
    <t>帽宽</t>
  </si>
  <si>
    <t>侧插手袋长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</si>
  <si>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</si>
  <si>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</si>
  <si>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</si>
  <si>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</si>
  <si>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</si>
  <si>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</si>
  <si>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</si>
  <si>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</si>
  <si>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</si>
  <si>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</si>
  <si>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</si>
  <si>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</si>
  <si>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</si>
  <si>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极地白/30件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</si>
  <si>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</si>
  <si>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</si>
  <si>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</si>
  <si>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</si>
  <si>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</si>
  <si>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</si>
  <si>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</si>
  <si>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</si>
  <si>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</si>
  <si>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</si>
  <si>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通款套绒冲锋衣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</si>
  <si>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</si>
  <si>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</si>
  <si>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</si>
  <si>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</si>
  <si>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</si>
  <si>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</si>
  <si>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</si>
  <si>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盛原工厂期货正品仓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</si>
  <si>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</si>
  <si>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</si>
  <si>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</si>
  <si>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</si>
  <si>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</si>
  <si>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</si>
  <si>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</si>
  <si>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</si>
  <si>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</si>
  <si>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</si>
  <si>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</si>
  <si>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采购凭证编号：CGDD24050700037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</si>
  <si>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</si>
  <si>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</si>
  <si>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</si>
  <si>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</si>
  <si>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</si>
  <si>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</si>
  <si>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</si>
  <si>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</si>
  <si>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</si>
  <si>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</si>
  <si>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</si>
  <si>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</si>
  <si>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</si>
  <si>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</si>
  <si>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极地白：3#6#8#16#19#20#34#</t>
  </si>
  <si>
    <t>黑色：4#6#7#13#</t>
  </si>
  <si>
    <t>原木色：5#9#11#14#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</si>
  <si>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</si>
  <si>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</si>
  <si>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</si>
  <si>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</si>
  <si>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</si>
  <si>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</si>
  <si>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</si>
  <si>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</si>
  <si>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</si>
  <si>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</si>
  <si>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</si>
  <si>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</si>
  <si>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男式套绒冲锋衣</t>
  </si>
  <si>
    <t>铜牛-雅宁</t>
  </si>
  <si>
    <t>+0.5/0</t>
  </si>
  <si>
    <t>+0.2/1</t>
  </si>
  <si>
    <t>0.2/0.3</t>
  </si>
  <si>
    <t>+0.5/+0.5</t>
  </si>
  <si>
    <t>+0.3/0.2</t>
  </si>
  <si>
    <t>-0.5/0</t>
  </si>
  <si>
    <t>0.8/-0.2</t>
  </si>
  <si>
    <t>0.8/-0.3</t>
  </si>
  <si>
    <t>1/1</t>
  </si>
  <si>
    <t>0.5/1</t>
  </si>
  <si>
    <t>-0.5/-1</t>
  </si>
  <si>
    <t>1/-0.5</t>
  </si>
  <si>
    <t>1/0.5</t>
  </si>
  <si>
    <t>-1/-0.6</t>
  </si>
  <si>
    <t>0/-0.2</t>
  </si>
  <si>
    <t>0/1</t>
  </si>
  <si>
    <t>0.3/0.2</t>
  </si>
  <si>
    <t>0.3/0.3</t>
  </si>
  <si>
    <t>0.2/0.1</t>
  </si>
  <si>
    <t>0.2/0.2</t>
  </si>
  <si>
    <t>+0.3/+0.2</t>
  </si>
  <si>
    <t>0/+0.2</t>
  </si>
  <si>
    <t>0.8/0.5</t>
  </si>
  <si>
    <t xml:space="preserve">     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</si>
  <si>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</si>
  <si>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</si>
  <si>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</si>
  <si>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</si>
  <si>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</si>
  <si>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</si>
  <si>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</si>
  <si>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</si>
  <si>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</si>
  <si>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</si>
  <si>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</si>
  <si>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</si>
  <si>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</si>
  <si>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</si>
  <si>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</si>
  <si>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</si>
  <si>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</si>
  <si>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</si>
  <si>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FW09363</t>
  </si>
  <si>
    <t>赢合</t>
  </si>
  <si>
    <t>5/9</t>
  </si>
  <si>
    <t>1/4</t>
  </si>
  <si>
    <t>8/12</t>
  </si>
  <si>
    <t>制表时间：2024/4/17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</si>
  <si>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</si>
  <si>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</si>
  <si>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</si>
  <si>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</si>
  <si>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</si>
  <si>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</si>
  <si>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</si>
  <si>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</si>
  <si>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</si>
  <si>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</si>
  <si>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</si>
  <si>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3/6</t>
  </si>
  <si>
    <t>3/4</t>
  </si>
  <si>
    <t>8/11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</si>
  <si>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</si>
  <si>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</si>
  <si>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</si>
  <si>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</si>
  <si>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</si>
  <si>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</si>
  <si>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</si>
  <si>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</si>
  <si>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</si>
  <si>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</si>
  <si>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</si>
  <si>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</si>
  <si>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</si>
  <si>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</si>
  <si>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</si>
  <si>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</si>
  <si>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</si>
  <si>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</si>
  <si>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</si>
  <si>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</si>
  <si>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</si>
  <si>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</si>
  <si>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</si>
  <si>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</si>
  <si>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</si>
  <si>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</si>
  <si>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</si>
  <si>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</si>
  <si>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</si>
  <si>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制表时间：2024/4/11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</si>
  <si>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</si>
  <si>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</si>
  <si>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</si>
  <si>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</si>
  <si>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</si>
  <si>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</si>
  <si>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</si>
  <si>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</si>
  <si>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</si>
  <si>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</si>
  <si>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</si>
  <si>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</si>
  <si>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洗测4次</t>
  </si>
  <si>
    <t>2/6</t>
  </si>
  <si>
    <t>FK03010</t>
  </si>
  <si>
    <t>5/7</t>
  </si>
  <si>
    <t>制表时间：2024/4/15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</si>
  <si>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</si>
  <si>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</si>
  <si>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</si>
  <si>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</si>
  <si>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</si>
  <si>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</si>
  <si>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</si>
  <si>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t>制表时间：2024/4/16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</si>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</sst>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2"/>
      <name val="华文细黑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6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7" borderId="6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7" applyNumberFormat="0" applyFill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69" applyNumberFormat="0" applyAlignment="0" applyProtection="0">
      <alignment vertical="center"/>
    </xf>
    <xf numFmtId="0" fontId="50" fillId="9" borderId="70" applyNumberFormat="0" applyAlignment="0" applyProtection="0">
      <alignment vertical="center"/>
    </xf>
    <xf numFmtId="0" fontId="51" fillId="9" borderId="69" applyNumberFormat="0" applyAlignment="0" applyProtection="0">
      <alignment vertical="center"/>
    </xf>
    <xf numFmtId="0" fontId="52" fillId="10" borderId="71" applyNumberFormat="0" applyAlignment="0" applyProtection="0">
      <alignment vertical="center"/>
    </xf>
    <xf numFmtId="0" fontId="53" fillId="0" borderId="72" applyNumberFormat="0" applyFill="0" applyAlignment="0" applyProtection="0">
      <alignment vertical="center"/>
    </xf>
    <xf numFmtId="0" fontId="54" fillId="0" borderId="73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60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176" fontId="61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22" fillId="0" borderId="0">
      <alignment vertical="center"/>
    </xf>
    <xf numFmtId="0" fontId="62" fillId="0" borderId="0">
      <alignment vertical="center"/>
    </xf>
  </cellStyleXfs>
  <cellXfs count="39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2" xfId="55" applyFont="1" applyFill="1" applyBorder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5" fillId="0" borderId="9" xfId="57" applyFont="1" applyBorder="1" applyAlignment="1">
      <alignment horizontal="center"/>
    </xf>
    <xf numFmtId="0" fontId="14" fillId="3" borderId="9" xfId="55" applyFont="1" applyFill="1" applyBorder="1" applyAlignment="1">
      <alignment horizontal="left" vertical="center"/>
    </xf>
    <xf numFmtId="0" fontId="14" fillId="3" borderId="10" xfId="55" applyFont="1" applyFill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6" fillId="0" borderId="2" xfId="64" applyFont="1" applyBorder="1" applyAlignment="1">
      <alignment horizontal="center" vertical="top"/>
    </xf>
    <xf numFmtId="0" fontId="0" fillId="3" borderId="0" xfId="56" applyFont="1" applyFill="1">
      <alignment vertical="center"/>
    </xf>
    <xf numFmtId="0" fontId="0" fillId="3" borderId="0" xfId="56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49" fontId="15" fillId="0" borderId="2" xfId="57" applyNumberFormat="1" applyFont="1" applyBorder="1" applyAlignment="1">
      <alignment horizontal="center"/>
    </xf>
    <xf numFmtId="0" fontId="13" fillId="3" borderId="5" xfId="55" applyFont="1" applyFill="1" applyBorder="1" applyAlignment="1">
      <alignment horizontal="center"/>
    </xf>
    <xf numFmtId="0" fontId="0" fillId="3" borderId="2" xfId="56" applyFont="1" applyFill="1" applyBorder="1">
      <alignment vertical="center"/>
    </xf>
    <xf numFmtId="0" fontId="14" fillId="3" borderId="0" xfId="55" applyFont="1" applyFill="1"/>
    <xf numFmtId="14" fontId="14" fillId="3" borderId="0" xfId="55" applyNumberFormat="1" applyFont="1" applyFill="1"/>
    <xf numFmtId="0" fontId="18" fillId="0" borderId="0" xfId="0" applyFont="1" applyFill="1" applyAlignment="1">
      <alignment vertical="center"/>
    </xf>
    <xf numFmtId="0" fontId="19" fillId="0" borderId="0" xfId="54" applyFill="1" applyBorder="1" applyAlignment="1">
      <alignment horizontal="left" vertical="center"/>
    </xf>
    <xf numFmtId="0" fontId="19" fillId="0" borderId="0" xfId="54" applyFont="1" applyFill="1" applyAlignment="1">
      <alignment horizontal="left" vertical="center"/>
    </xf>
    <xf numFmtId="0" fontId="19" fillId="0" borderId="0" xfId="54" applyFill="1" applyAlignment="1">
      <alignment horizontal="left" vertical="center"/>
    </xf>
    <xf numFmtId="0" fontId="20" fillId="0" borderId="11" xfId="54" applyFont="1" applyFill="1" applyBorder="1" applyAlignment="1">
      <alignment horizontal="center" vertical="top"/>
    </xf>
    <xf numFmtId="0" fontId="21" fillId="0" borderId="12" xfId="54" applyFont="1" applyFill="1" applyBorder="1" applyAlignment="1">
      <alignment horizontal="left" vertical="center"/>
    </xf>
    <xf numFmtId="0" fontId="22" fillId="0" borderId="13" xfId="54" applyFont="1" applyFill="1" applyBorder="1" applyAlignment="1">
      <alignment horizontal="center" vertical="center"/>
    </xf>
    <xf numFmtId="0" fontId="21" fillId="0" borderId="13" xfId="54" applyFont="1" applyFill="1" applyBorder="1" applyAlignment="1">
      <alignment horizontal="center" vertical="center"/>
    </xf>
    <xf numFmtId="0" fontId="23" fillId="0" borderId="13" xfId="54" applyFont="1" applyFill="1" applyBorder="1" applyAlignment="1">
      <alignment vertical="center"/>
    </xf>
    <xf numFmtId="0" fontId="21" fillId="0" borderId="13" xfId="54" applyFont="1" applyFill="1" applyBorder="1" applyAlignment="1">
      <alignment vertical="center"/>
    </xf>
    <xf numFmtId="0" fontId="23" fillId="0" borderId="13" xfId="54" applyFont="1" applyFill="1" applyBorder="1" applyAlignment="1">
      <alignment horizontal="center" vertical="center"/>
    </xf>
    <xf numFmtId="0" fontId="21" fillId="0" borderId="14" xfId="54" applyFont="1" applyFill="1" applyBorder="1" applyAlignment="1">
      <alignment vertical="center"/>
    </xf>
    <xf numFmtId="0" fontId="22" fillId="0" borderId="15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vertical="center"/>
    </xf>
    <xf numFmtId="178" fontId="23" fillId="0" borderId="15" xfId="54" applyNumberFormat="1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horizontal="center" vertical="center"/>
    </xf>
    <xf numFmtId="0" fontId="21" fillId="0" borderId="14" xfId="54" applyFont="1" applyFill="1" applyBorder="1" applyAlignment="1">
      <alignment horizontal="left" vertical="center"/>
    </xf>
    <xf numFmtId="0" fontId="22" fillId="0" borderId="15" xfId="54" applyFont="1" applyFill="1" applyBorder="1" applyAlignment="1">
      <alignment horizontal="right" vertical="center"/>
    </xf>
    <xf numFmtId="0" fontId="21" fillId="0" borderId="15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vertical="center"/>
    </xf>
    <xf numFmtId="0" fontId="22" fillId="0" borderId="17" xfId="54" applyFont="1" applyFill="1" applyBorder="1" applyAlignment="1">
      <alignment horizontal="center" vertical="center"/>
    </xf>
    <xf numFmtId="0" fontId="21" fillId="0" borderId="17" xfId="54" applyFont="1" applyFill="1" applyBorder="1" applyAlignment="1">
      <alignment vertical="center"/>
    </xf>
    <xf numFmtId="0" fontId="23" fillId="0" borderId="17" xfId="54" applyFont="1" applyFill="1" applyBorder="1" applyAlignment="1">
      <alignment vertical="center"/>
    </xf>
    <xf numFmtId="0" fontId="23" fillId="0" borderId="17" xfId="54" applyFont="1" applyFill="1" applyBorder="1" applyAlignment="1">
      <alignment horizontal="center" vertical="center"/>
    </xf>
    <xf numFmtId="0" fontId="21" fillId="0" borderId="17" xfId="54" applyFont="1" applyFill="1" applyBorder="1" applyAlignment="1">
      <alignment horizontal="left" vertical="center"/>
    </xf>
    <xf numFmtId="0" fontId="21" fillId="0" borderId="0" xfId="54" applyFont="1" applyFill="1" applyBorder="1" applyAlignment="1">
      <alignment vertical="center"/>
    </xf>
    <xf numFmtId="0" fontId="23" fillId="0" borderId="0" xfId="54" applyFont="1" applyFill="1" applyBorder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21" fillId="0" borderId="12" xfId="54" applyFont="1" applyFill="1" applyBorder="1" applyAlignment="1">
      <alignment vertical="center"/>
    </xf>
    <xf numFmtId="0" fontId="21" fillId="0" borderId="18" xfId="54" applyFont="1" applyFill="1" applyBorder="1" applyAlignment="1">
      <alignment horizontal="left" vertical="center"/>
    </xf>
    <xf numFmtId="0" fontId="21" fillId="0" borderId="19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vertical="center"/>
    </xf>
    <xf numFmtId="0" fontId="23" fillId="0" borderId="20" xfId="54" applyFont="1" applyFill="1" applyBorder="1" applyAlignment="1">
      <alignment horizontal="center" vertical="center"/>
    </xf>
    <xf numFmtId="0" fontId="23" fillId="0" borderId="21" xfId="54" applyFont="1" applyFill="1" applyBorder="1" applyAlignment="1">
      <alignment horizontal="center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23" fillId="0" borderId="17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horizontal="left" vertical="center"/>
    </xf>
    <xf numFmtId="0" fontId="21" fillId="0" borderId="13" xfId="54" applyFont="1" applyFill="1" applyBorder="1" applyAlignment="1">
      <alignment horizontal="left" vertical="center"/>
    </xf>
    <xf numFmtId="0" fontId="23" fillId="0" borderId="14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14" xfId="54" applyFont="1" applyFill="1" applyBorder="1" applyAlignment="1">
      <alignment horizontal="left" vertical="center" wrapText="1"/>
    </xf>
    <xf numFmtId="0" fontId="23" fillId="0" borderId="15" xfId="54" applyFont="1" applyFill="1" applyBorder="1" applyAlignment="1">
      <alignment horizontal="left" vertical="center" wrapText="1"/>
    </xf>
    <xf numFmtId="0" fontId="21" fillId="0" borderId="16" xfId="54" applyFont="1" applyFill="1" applyBorder="1" applyAlignment="1">
      <alignment horizontal="left" vertical="center"/>
    </xf>
    <xf numFmtId="0" fontId="19" fillId="0" borderId="17" xfId="54" applyFill="1" applyBorder="1" applyAlignment="1">
      <alignment horizontal="center" vertical="center"/>
    </xf>
    <xf numFmtId="0" fontId="21" fillId="0" borderId="23" xfId="54" applyFont="1" applyFill="1" applyBorder="1" applyAlignment="1">
      <alignment horizontal="center" vertical="center"/>
    </xf>
    <xf numFmtId="0" fontId="21" fillId="0" borderId="24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left" vertical="center"/>
    </xf>
    <xf numFmtId="0" fontId="19" fillId="0" borderId="21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3" fillId="0" borderId="25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4" fillId="0" borderId="12" xfId="54" applyFont="1" applyFill="1" applyBorder="1" applyAlignment="1">
      <alignment horizontal="left" vertical="center"/>
    </xf>
    <xf numFmtId="0" fontId="24" fillId="0" borderId="13" xfId="54" applyFont="1" applyFill="1" applyBorder="1" applyAlignment="1">
      <alignment horizontal="left" vertical="center"/>
    </xf>
    <xf numFmtId="0" fontId="21" fillId="0" borderId="20" xfId="54" applyFont="1" applyFill="1" applyBorder="1" applyAlignment="1">
      <alignment horizontal="left" vertical="center"/>
    </xf>
    <xf numFmtId="0" fontId="21" fillId="0" borderId="27" xfId="54" applyFont="1" applyFill="1" applyBorder="1" applyAlignment="1">
      <alignment horizontal="left" vertical="center"/>
    </xf>
    <xf numFmtId="178" fontId="23" fillId="0" borderId="17" xfId="54" applyNumberFormat="1" applyFont="1" applyFill="1" applyBorder="1" applyAlignment="1">
      <alignment vertical="center"/>
    </xf>
    <xf numFmtId="0" fontId="21" fillId="0" borderId="17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horizontal="center" vertical="center"/>
    </xf>
    <xf numFmtId="0" fontId="21" fillId="0" borderId="29" xfId="54" applyFont="1" applyFill="1" applyBorder="1" applyAlignment="1">
      <alignment horizontal="center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/>
    </xf>
    <xf numFmtId="0" fontId="21" fillId="0" borderId="31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center" vertical="center"/>
    </xf>
    <xf numFmtId="0" fontId="24" fillId="0" borderId="32" xfId="54" applyFont="1" applyFill="1" applyBorder="1" applyAlignment="1">
      <alignment horizontal="left" vertical="center"/>
    </xf>
    <xf numFmtId="0" fontId="21" fillId="0" borderId="28" xfId="54" applyFont="1" applyFill="1" applyBorder="1" applyAlignment="1">
      <alignment horizontal="left" vertical="center"/>
    </xf>
    <xf numFmtId="0" fontId="21" fillId="0" borderId="29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 wrapText="1"/>
    </xf>
    <xf numFmtId="0" fontId="19" fillId="0" borderId="30" xfId="54" applyFill="1" applyBorder="1" applyAlignment="1">
      <alignment horizontal="center" vertical="center"/>
    </xf>
    <xf numFmtId="0" fontId="19" fillId="0" borderId="32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4" fillId="3" borderId="34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4" fillId="3" borderId="9" xfId="55" applyFont="1" applyFill="1" applyBorder="1" applyAlignment="1">
      <alignment horizontal="center" vertical="center"/>
    </xf>
    <xf numFmtId="0" fontId="14" fillId="3" borderId="10" xfId="55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3" fillId="3" borderId="35" xfId="55" applyFont="1" applyFill="1" applyBorder="1" applyAlignment="1">
      <alignment horizontal="center"/>
    </xf>
    <xf numFmtId="49" fontId="13" fillId="3" borderId="36" xfId="55" applyNumberFormat="1" applyFont="1" applyFill="1" applyBorder="1" applyAlignment="1">
      <alignment horizontal="center"/>
    </xf>
    <xf numFmtId="0" fontId="14" fillId="3" borderId="0" xfId="55" applyFont="1" applyFill="1" applyAlignment="1">
      <alignment horizontal="center"/>
    </xf>
    <xf numFmtId="14" fontId="14" fillId="3" borderId="0" xfId="55" applyNumberFormat="1" applyFont="1" applyFill="1" applyAlignment="1">
      <alignment horizontal="center"/>
    </xf>
    <xf numFmtId="0" fontId="19" fillId="0" borderId="0" xfId="54" applyFont="1" applyAlignment="1">
      <alignment horizontal="left" vertical="center"/>
    </xf>
    <xf numFmtId="0" fontId="26" fillId="0" borderId="11" xfId="54" applyFont="1" applyBorder="1" applyAlignment="1">
      <alignment horizontal="center" vertical="top"/>
    </xf>
    <xf numFmtId="0" fontId="25" fillId="0" borderId="37" xfId="54" applyFont="1" applyBorder="1" applyAlignment="1">
      <alignment horizontal="left" vertical="center"/>
    </xf>
    <xf numFmtId="0" fontId="22" fillId="0" borderId="38" xfId="54" applyFont="1" applyBorder="1" applyAlignment="1">
      <alignment horizontal="center" vertical="center"/>
    </xf>
    <xf numFmtId="0" fontId="25" fillId="0" borderId="38" xfId="54" applyFont="1" applyBorder="1" applyAlignment="1">
      <alignment horizontal="center" vertical="center"/>
    </xf>
    <xf numFmtId="0" fontId="24" fillId="0" borderId="38" xfId="54" applyFont="1" applyBorder="1" applyAlignment="1">
      <alignment horizontal="left" vertical="center"/>
    </xf>
    <xf numFmtId="0" fontId="24" fillId="0" borderId="12" xfId="54" applyFont="1" applyBorder="1" applyAlignment="1">
      <alignment horizontal="center" vertical="center"/>
    </xf>
    <xf numFmtId="0" fontId="24" fillId="0" borderId="13" xfId="54" applyFont="1" applyBorder="1" applyAlignment="1">
      <alignment horizontal="center" vertical="center"/>
    </xf>
    <xf numFmtId="0" fontId="24" fillId="0" borderId="28" xfId="54" applyFont="1" applyBorder="1" applyAlignment="1">
      <alignment horizontal="center" vertical="center"/>
    </xf>
    <xf numFmtId="0" fontId="25" fillId="0" borderId="12" xfId="54" applyFont="1" applyBorder="1" applyAlignment="1">
      <alignment horizontal="center" vertical="center"/>
    </xf>
    <xf numFmtId="0" fontId="25" fillId="0" borderId="13" xfId="54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24" fillId="0" borderId="14" xfId="54" applyFont="1" applyBorder="1" applyAlignment="1">
      <alignment horizontal="left" vertical="center"/>
    </xf>
    <xf numFmtId="0" fontId="22" fillId="0" borderId="15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14" fontId="22" fillId="0" borderId="15" xfId="54" applyNumberFormat="1" applyFont="1" applyBorder="1" applyAlignment="1">
      <alignment horizontal="center" vertical="center"/>
    </xf>
    <xf numFmtId="14" fontId="22" fillId="0" borderId="29" xfId="54" applyNumberFormat="1" applyFont="1" applyBorder="1" applyAlignment="1">
      <alignment horizontal="center" vertical="center"/>
    </xf>
    <xf numFmtId="0" fontId="24" fillId="0" borderId="14" xfId="54" applyFont="1" applyBorder="1" applyAlignment="1">
      <alignment vertical="center"/>
    </xf>
    <xf numFmtId="9" fontId="22" fillId="0" borderId="15" xfId="54" applyNumberFormat="1" applyFont="1" applyFill="1" applyBorder="1" applyAlignment="1" applyProtection="1">
      <alignment horizontal="center" vertical="center"/>
    </xf>
    <xf numFmtId="0" fontId="22" fillId="0" borderId="29" xfId="54" applyFont="1" applyBorder="1" applyAlignment="1">
      <alignment horizontal="center" vertical="center"/>
    </xf>
    <xf numFmtId="9" fontId="22" fillId="0" borderId="15" xfId="54" applyNumberFormat="1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22" fillId="0" borderId="20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27" fillId="0" borderId="16" xfId="54" applyFont="1" applyBorder="1" applyAlignment="1">
      <alignment vertical="center"/>
    </xf>
    <xf numFmtId="0" fontId="28" fillId="0" borderId="17" xfId="6" applyNumberFormat="1" applyFont="1" applyFill="1" applyBorder="1" applyAlignment="1" applyProtection="1">
      <alignment horizontal="center" vertical="center" wrapText="1"/>
    </xf>
    <xf numFmtId="0" fontId="22" fillId="0" borderId="30" xfId="54" applyFont="1" applyFill="1" applyBorder="1" applyAlignment="1">
      <alignment horizontal="center" vertical="center" wrapText="1"/>
    </xf>
    <xf numFmtId="0" fontId="24" fillId="0" borderId="16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14" fontId="22" fillId="0" borderId="17" xfId="54" applyNumberFormat="1" applyFont="1" applyBorder="1" applyAlignment="1">
      <alignment horizontal="center" vertical="center" wrapText="1"/>
    </xf>
    <xf numFmtId="14" fontId="22" fillId="0" borderId="30" xfId="54" applyNumberFormat="1" applyFont="1" applyBorder="1" applyAlignment="1">
      <alignment horizontal="center" vertical="center" wrapText="1"/>
    </xf>
    <xf numFmtId="0" fontId="25" fillId="0" borderId="0" xfId="54" applyFont="1" applyBorder="1" applyAlignment="1">
      <alignment horizontal="left" vertical="center"/>
    </xf>
    <xf numFmtId="0" fontId="24" fillId="0" borderId="12" xfId="54" applyFont="1" applyBorder="1" applyAlignment="1">
      <alignment vertical="center"/>
    </xf>
    <xf numFmtId="0" fontId="19" fillId="0" borderId="13" xfId="54" applyFont="1" applyBorder="1" applyAlignment="1">
      <alignment horizontal="left" vertical="center"/>
    </xf>
    <xf numFmtId="0" fontId="22" fillId="0" borderId="13" xfId="54" applyFont="1" applyBorder="1" applyAlignment="1">
      <alignment horizontal="left" vertical="center"/>
    </xf>
    <xf numFmtId="0" fontId="19" fillId="0" borderId="13" xfId="54" applyFont="1" applyBorder="1" applyAlignment="1">
      <alignment vertical="center"/>
    </xf>
    <xf numFmtId="0" fontId="24" fillId="0" borderId="13" xfId="54" applyFont="1" applyBorder="1" applyAlignment="1">
      <alignment vertical="center"/>
    </xf>
    <xf numFmtId="0" fontId="19" fillId="0" borderId="15" xfId="54" applyFont="1" applyBorder="1" applyAlignment="1">
      <alignment horizontal="left" vertical="center"/>
    </xf>
    <xf numFmtId="0" fontId="19" fillId="0" borderId="15" xfId="54" applyFont="1" applyBorder="1" applyAlignment="1">
      <alignment vertical="center"/>
    </xf>
    <xf numFmtId="0" fontId="24" fillId="0" borderId="15" xfId="54" applyFont="1" applyBorder="1" applyAlignment="1">
      <alignment vertical="center"/>
    </xf>
    <xf numFmtId="0" fontId="24" fillId="0" borderId="0" xfId="54" applyFont="1" applyBorder="1" applyAlignment="1">
      <alignment horizontal="left" vertical="center"/>
    </xf>
    <xf numFmtId="0" fontId="23" fillId="0" borderId="12" xfId="54" applyFont="1" applyBorder="1" applyAlignment="1">
      <alignment horizontal="left" vertical="center"/>
    </xf>
    <xf numFmtId="0" fontId="23" fillId="0" borderId="13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3" fillId="0" borderId="27" xfId="54" applyFont="1" applyBorder="1" applyAlignment="1">
      <alignment horizontal="left" vertical="center"/>
    </xf>
    <xf numFmtId="0" fontId="23" fillId="0" borderId="20" xfId="54" applyFont="1" applyBorder="1" applyAlignment="1">
      <alignment horizontal="left" vertical="center"/>
    </xf>
    <xf numFmtId="0" fontId="22" fillId="0" borderId="16" xfId="54" applyFont="1" applyBorder="1" applyAlignment="1">
      <alignment horizontal="left" vertical="center"/>
    </xf>
    <xf numFmtId="0" fontId="22" fillId="0" borderId="17" xfId="54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2" fillId="0" borderId="15" xfId="54" applyFont="1" applyFill="1" applyBorder="1" applyAlignment="1">
      <alignment horizontal="left" vertical="center"/>
    </xf>
    <xf numFmtId="0" fontId="24" fillId="0" borderId="16" xfId="54" applyFont="1" applyBorder="1" applyAlignment="1">
      <alignment horizontal="center" vertical="center"/>
    </xf>
    <xf numFmtId="0" fontId="24" fillId="0" borderId="17" xfId="54" applyFont="1" applyBorder="1" applyAlignment="1">
      <alignment horizontal="center" vertical="center"/>
    </xf>
    <xf numFmtId="0" fontId="24" fillId="0" borderId="15" xfId="54" applyFont="1" applyBorder="1" applyAlignment="1">
      <alignment horizontal="center" vertical="center"/>
    </xf>
    <xf numFmtId="0" fontId="21" fillId="0" borderId="15" xfId="54" applyFont="1" applyBorder="1" applyAlignment="1">
      <alignment horizontal="left" vertical="center"/>
    </xf>
    <xf numFmtId="0" fontId="24" fillId="0" borderId="25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5" fillId="0" borderId="39" xfId="54" applyFont="1" applyBorder="1" applyAlignment="1">
      <alignment vertical="center"/>
    </xf>
    <xf numFmtId="0" fontId="22" fillId="0" borderId="40" xfId="54" applyFont="1" applyBorder="1" applyAlignment="1">
      <alignment horizontal="center" vertical="center"/>
    </xf>
    <xf numFmtId="0" fontId="25" fillId="0" borderId="40" xfId="54" applyFont="1" applyBorder="1" applyAlignment="1">
      <alignment vertical="center"/>
    </xf>
    <xf numFmtId="0" fontId="22" fillId="0" borderId="40" xfId="54" applyFont="1" applyBorder="1" applyAlignment="1">
      <alignment vertical="center"/>
    </xf>
    <xf numFmtId="58" fontId="19" fillId="0" borderId="40" xfId="54" applyNumberFormat="1" applyFont="1" applyBorder="1" applyAlignment="1">
      <alignment vertical="center"/>
    </xf>
    <xf numFmtId="0" fontId="25" fillId="0" borderId="40" xfId="54" applyFont="1" applyBorder="1" applyAlignment="1">
      <alignment horizontal="center" vertical="center"/>
    </xf>
    <xf numFmtId="0" fontId="25" fillId="0" borderId="41" xfId="54" applyFont="1" applyFill="1" applyBorder="1" applyAlignment="1">
      <alignment horizontal="left" vertical="center"/>
    </xf>
    <xf numFmtId="0" fontId="25" fillId="0" borderId="40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center" vertical="center"/>
    </xf>
    <xf numFmtId="0" fontId="25" fillId="0" borderId="43" xfId="54" applyFont="1" applyFill="1" applyBorder="1" applyAlignment="1">
      <alignment horizontal="center" vertical="center"/>
    </xf>
    <xf numFmtId="0" fontId="25" fillId="0" borderId="16" xfId="54" applyFont="1" applyFill="1" applyBorder="1" applyAlignment="1">
      <alignment horizontal="center" vertical="center"/>
    </xf>
    <xf numFmtId="0" fontId="25" fillId="0" borderId="17" xfId="54" applyFont="1" applyFill="1" applyBorder="1" applyAlignment="1">
      <alignment horizontal="center" vertical="center"/>
    </xf>
    <xf numFmtId="58" fontId="25" fillId="0" borderId="40" xfId="54" applyNumberFormat="1" applyFont="1" applyBorder="1" applyAlignment="1">
      <alignment vertical="center"/>
    </xf>
    <xf numFmtId="0" fontId="19" fillId="0" borderId="38" xfId="54" applyFont="1" applyBorder="1" applyAlignment="1">
      <alignment horizontal="center" vertical="center"/>
    </xf>
    <xf numFmtId="0" fontId="19" fillId="0" borderId="44" xfId="54" applyFont="1" applyBorder="1" applyAlignment="1">
      <alignment horizontal="center" vertical="center"/>
    </xf>
    <xf numFmtId="0" fontId="24" fillId="0" borderId="29" xfId="54" applyFont="1" applyBorder="1" applyAlignment="1">
      <alignment horizontal="center" vertical="center"/>
    </xf>
    <xf numFmtId="0" fontId="24" fillId="0" borderId="30" xfId="54" applyFont="1" applyBorder="1" applyAlignment="1">
      <alignment horizontal="left" vertical="center"/>
    </xf>
    <xf numFmtId="0" fontId="22" fillId="0" borderId="28" xfId="54" applyFont="1" applyBorder="1" applyAlignment="1">
      <alignment horizontal="left" vertical="center"/>
    </xf>
    <xf numFmtId="0" fontId="21" fillId="0" borderId="13" xfId="54" applyFont="1" applyBorder="1" applyAlignment="1">
      <alignment horizontal="left" vertical="center"/>
    </xf>
    <xf numFmtId="0" fontId="21" fillId="0" borderId="28" xfId="54" applyFont="1" applyBorder="1" applyAlignment="1">
      <alignment horizontal="left" vertical="center"/>
    </xf>
    <xf numFmtId="0" fontId="21" fillId="0" borderId="20" xfId="54" applyFont="1" applyBorder="1" applyAlignment="1">
      <alignment horizontal="left" vertical="center"/>
    </xf>
    <xf numFmtId="0" fontId="21" fillId="0" borderId="21" xfId="54" applyFont="1" applyBorder="1" applyAlignment="1">
      <alignment horizontal="left" vertical="center"/>
    </xf>
    <xf numFmtId="0" fontId="21" fillId="0" borderId="32" xfId="54" applyFont="1" applyBorder="1" applyAlignment="1">
      <alignment horizontal="left" vertical="center"/>
    </xf>
    <xf numFmtId="0" fontId="22" fillId="0" borderId="30" xfId="54" applyFont="1" applyBorder="1" applyAlignment="1">
      <alignment horizontal="left" vertical="center"/>
    </xf>
    <xf numFmtId="0" fontId="22" fillId="0" borderId="29" xfId="54" applyFont="1" applyFill="1" applyBorder="1" applyAlignment="1">
      <alignment horizontal="left" vertical="center"/>
    </xf>
    <xf numFmtId="0" fontId="24" fillId="0" borderId="30" xfId="54" applyFont="1" applyBorder="1" applyAlignment="1">
      <alignment horizontal="center" vertical="center"/>
    </xf>
    <xf numFmtId="0" fontId="21" fillId="0" borderId="29" xfId="54" applyFont="1" applyBorder="1" applyAlignment="1">
      <alignment horizontal="left" vertical="center"/>
    </xf>
    <xf numFmtId="0" fontId="24" fillId="0" borderId="33" xfId="54" applyFont="1" applyFill="1" applyBorder="1" applyAlignment="1">
      <alignment horizontal="left" vertical="center"/>
    </xf>
    <xf numFmtId="0" fontId="24" fillId="0" borderId="32" xfId="54" applyFont="1" applyBorder="1" applyAlignment="1">
      <alignment horizontal="left" vertical="center"/>
    </xf>
    <xf numFmtId="0" fontId="22" fillId="0" borderId="45" xfId="54" applyFont="1" applyBorder="1" applyAlignment="1">
      <alignment horizontal="center" vertical="center"/>
    </xf>
    <xf numFmtId="0" fontId="25" fillId="0" borderId="46" xfId="54" applyFont="1" applyFill="1" applyBorder="1" applyAlignment="1">
      <alignment horizontal="left" vertical="center"/>
    </xf>
    <xf numFmtId="0" fontId="25" fillId="0" borderId="47" xfId="54" applyFont="1" applyFill="1" applyBorder="1" applyAlignment="1">
      <alignment horizontal="center" vertical="center"/>
    </xf>
    <xf numFmtId="0" fontId="25" fillId="0" borderId="30" xfId="54" applyFont="1" applyFill="1" applyBorder="1" applyAlignment="1">
      <alignment horizontal="center" vertical="center"/>
    </xf>
    <xf numFmtId="0" fontId="19" fillId="0" borderId="40" xfId="54" applyFont="1" applyBorder="1" applyAlignment="1">
      <alignment horizontal="center" vertical="center"/>
    </xf>
    <xf numFmtId="0" fontId="19" fillId="0" borderId="45" xfId="54" applyFont="1" applyBorder="1" applyAlignment="1">
      <alignment horizontal="center" vertical="center"/>
    </xf>
    <xf numFmtId="0" fontId="29" fillId="0" borderId="2" xfId="57" applyFont="1" applyBorder="1" applyAlignment="1">
      <alignment horizontal="center"/>
    </xf>
    <xf numFmtId="0" fontId="24" fillId="0" borderId="29" xfId="54" applyFont="1" applyBorder="1" applyAlignment="1">
      <alignment horizontal="left" vertical="center"/>
    </xf>
    <xf numFmtId="0" fontId="29" fillId="0" borderId="3" xfId="57" applyFont="1" applyBorder="1" applyAlignment="1">
      <alignment horizontal="left" vertical="center"/>
    </xf>
    <xf numFmtId="0" fontId="29" fillId="0" borderId="3" xfId="57" applyFont="1" applyBorder="1" applyAlignment="1">
      <alignment horizontal="center" vertical="center"/>
    </xf>
    <xf numFmtId="0" fontId="29" fillId="0" borderId="2" xfId="57" applyFont="1" applyBorder="1" applyAlignment="1">
      <alignment horizontal="center" vertical="center"/>
    </xf>
    <xf numFmtId="0" fontId="29" fillId="0" borderId="7" xfId="57" applyFont="1" applyBorder="1" applyAlignment="1">
      <alignment horizontal="center" vertical="center"/>
    </xf>
    <xf numFmtId="0" fontId="29" fillId="0" borderId="2" xfId="57" applyFont="1" applyFill="1" applyBorder="1" applyAlignment="1">
      <alignment horizontal="center" vertical="center"/>
    </xf>
    <xf numFmtId="0" fontId="16" fillId="0" borderId="2" xfId="64" applyFont="1" applyBorder="1" applyAlignment="1">
      <alignment horizontal="left" vertical="top"/>
    </xf>
    <xf numFmtId="0" fontId="30" fillId="3" borderId="0" xfId="56" applyFont="1" applyFill="1">
      <alignment vertical="center"/>
    </xf>
    <xf numFmtId="0" fontId="31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4" fillId="3" borderId="35" xfId="55" applyFont="1" applyFill="1" applyBorder="1" applyAlignment="1">
      <alignment horizontal="center"/>
    </xf>
    <xf numFmtId="49" fontId="14" fillId="3" borderId="36" xfId="55" applyNumberFormat="1" applyFont="1" applyFill="1" applyBorder="1" applyAlignment="1">
      <alignment horizontal="center"/>
    </xf>
    <xf numFmtId="0" fontId="19" fillId="0" borderId="0" xfId="54" applyFont="1" applyBorder="1" applyAlignment="1">
      <alignment horizontal="left" vertical="center"/>
    </xf>
    <xf numFmtId="0" fontId="32" fillId="0" borderId="11" xfId="54" applyFont="1" applyBorder="1" applyAlignment="1">
      <alignment horizontal="center" vertical="top"/>
    </xf>
    <xf numFmtId="14" fontId="22" fillId="0" borderId="15" xfId="54" applyNumberFormat="1" applyFont="1" applyFill="1" applyBorder="1" applyAlignment="1">
      <alignment horizontal="center" vertical="center"/>
    </xf>
    <xf numFmtId="14" fontId="22" fillId="0" borderId="29" xfId="54" applyNumberFormat="1" applyFont="1" applyFill="1" applyBorder="1" applyAlignment="1">
      <alignment horizontal="center" vertical="center"/>
    </xf>
    <xf numFmtId="0" fontId="22" fillId="0" borderId="15" xfId="54" applyFont="1" applyBorder="1" applyAlignment="1">
      <alignment vertical="center"/>
    </xf>
    <xf numFmtId="0" fontId="22" fillId="0" borderId="29" xfId="54" applyFont="1" applyBorder="1" applyAlignment="1">
      <alignment vertical="center"/>
    </xf>
    <xf numFmtId="0" fontId="33" fillId="0" borderId="17" xfId="6" applyNumberFormat="1" applyFont="1" applyFill="1" applyBorder="1" applyAlignment="1" applyProtection="1">
      <alignment horizontal="center" vertical="center" wrapText="1"/>
    </xf>
    <xf numFmtId="0" fontId="34" fillId="0" borderId="30" xfId="54" applyFont="1" applyBorder="1" applyAlignment="1">
      <alignment horizontal="center" vertical="center" wrapText="1"/>
    </xf>
    <xf numFmtId="14" fontId="22" fillId="0" borderId="17" xfId="54" applyNumberFormat="1" applyFont="1" applyBorder="1" applyAlignment="1">
      <alignment horizontal="center" vertical="center"/>
    </xf>
    <xf numFmtId="14" fontId="22" fillId="0" borderId="30" xfId="54" applyNumberFormat="1" applyFont="1" applyBorder="1" applyAlignment="1">
      <alignment horizontal="center" vertical="center"/>
    </xf>
    <xf numFmtId="0" fontId="24" fillId="0" borderId="48" xfId="54" applyFont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5" fillId="0" borderId="41" xfId="54" applyFont="1" applyBorder="1" applyAlignment="1">
      <alignment horizontal="left" vertical="center"/>
    </xf>
    <xf numFmtId="0" fontId="25" fillId="0" borderId="40" xfId="54" applyFont="1" applyBorder="1" applyAlignment="1">
      <alignment horizontal="left" vertical="center"/>
    </xf>
    <xf numFmtId="0" fontId="24" fillId="0" borderId="42" xfId="54" applyFont="1" applyBorder="1" applyAlignment="1">
      <alignment vertical="center"/>
    </xf>
    <xf numFmtId="0" fontId="19" fillId="0" borderId="43" xfId="54" applyFont="1" applyBorder="1" applyAlignment="1">
      <alignment horizontal="left" vertical="center"/>
    </xf>
    <xf numFmtId="0" fontId="22" fillId="0" borderId="43" xfId="54" applyFont="1" applyBorder="1" applyAlignment="1">
      <alignment horizontal="left" vertical="center"/>
    </xf>
    <xf numFmtId="0" fontId="19" fillId="0" borderId="43" xfId="54" applyFont="1" applyBorder="1" applyAlignment="1">
      <alignment vertical="center"/>
    </xf>
    <xf numFmtId="0" fontId="24" fillId="0" borderId="43" xfId="54" applyFont="1" applyBorder="1" applyAlignment="1">
      <alignment vertical="center"/>
    </xf>
    <xf numFmtId="0" fontId="24" fillId="0" borderId="42" xfId="54" applyFont="1" applyBorder="1" applyAlignment="1">
      <alignment horizontal="center" vertical="center"/>
    </xf>
    <xf numFmtId="0" fontId="22" fillId="0" borderId="43" xfId="54" applyFont="1" applyBorder="1" applyAlignment="1">
      <alignment horizontal="center" vertical="center"/>
    </xf>
    <xf numFmtId="0" fontId="24" fillId="0" borderId="43" xfId="54" applyFont="1" applyBorder="1" applyAlignment="1">
      <alignment horizontal="center" vertical="center"/>
    </xf>
    <xf numFmtId="0" fontId="19" fillId="0" borderId="43" xfId="54" applyFont="1" applyBorder="1" applyAlignment="1">
      <alignment horizontal="center" vertical="center"/>
    </xf>
    <xf numFmtId="0" fontId="22" fillId="0" borderId="15" xfId="54" applyFont="1" applyBorder="1" applyAlignment="1">
      <alignment horizontal="center" vertical="center"/>
    </xf>
    <xf numFmtId="0" fontId="19" fillId="0" borderId="15" xfId="54" applyFont="1" applyBorder="1" applyAlignment="1">
      <alignment horizontal="center" vertical="center"/>
    </xf>
    <xf numFmtId="0" fontId="24" fillId="0" borderId="25" xfId="54" applyFont="1" applyBorder="1" applyAlignment="1">
      <alignment horizontal="left" vertical="center" wrapText="1"/>
    </xf>
    <xf numFmtId="0" fontId="24" fillId="0" borderId="26" xfId="54" applyFont="1" applyBorder="1" applyAlignment="1">
      <alignment horizontal="left" vertical="center" wrapText="1"/>
    </xf>
    <xf numFmtId="0" fontId="24" fillId="0" borderId="42" xfId="54" applyFont="1" applyBorder="1" applyAlignment="1">
      <alignment horizontal="left" vertical="center"/>
    </xf>
    <xf numFmtId="0" fontId="24" fillId="0" borderId="43" xfId="54" applyFont="1" applyBorder="1" applyAlignment="1">
      <alignment horizontal="left" vertical="center"/>
    </xf>
    <xf numFmtId="0" fontId="35" fillId="0" borderId="49" xfId="54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/>
    </xf>
    <xf numFmtId="0" fontId="25" fillId="0" borderId="40" xfId="0" applyFont="1" applyBorder="1" applyAlignment="1">
      <alignment horizontal="left" vertical="center"/>
    </xf>
    <xf numFmtId="9" fontId="22" fillId="0" borderId="24" xfId="54" applyNumberFormat="1" applyFont="1" applyBorder="1" applyAlignment="1">
      <alignment horizontal="left" vertical="center"/>
    </xf>
    <xf numFmtId="9" fontId="22" fillId="0" borderId="19" xfId="54" applyNumberFormat="1" applyFont="1" applyBorder="1" applyAlignment="1">
      <alignment horizontal="left" vertical="center"/>
    </xf>
    <xf numFmtId="9" fontId="22" fillId="0" borderId="25" xfId="54" applyNumberFormat="1" applyFont="1" applyBorder="1" applyAlignment="1">
      <alignment horizontal="left" vertical="center"/>
    </xf>
    <xf numFmtId="9" fontId="22" fillId="0" borderId="26" xfId="54" applyNumberFormat="1" applyFont="1" applyBorder="1" applyAlignment="1">
      <alignment horizontal="left" vertical="center"/>
    </xf>
    <xf numFmtId="0" fontId="21" fillId="0" borderId="42" xfId="54" applyFont="1" applyFill="1" applyBorder="1" applyAlignment="1">
      <alignment horizontal="left" vertical="center"/>
    </xf>
    <xf numFmtId="0" fontId="21" fillId="0" borderId="43" xfId="54" applyFont="1" applyFill="1" applyBorder="1" applyAlignment="1">
      <alignment horizontal="left" vertical="center"/>
    </xf>
    <xf numFmtId="0" fontId="21" fillId="0" borderId="50" xfId="54" applyFont="1" applyFill="1" applyBorder="1" applyAlignment="1">
      <alignment horizontal="left" vertical="center"/>
    </xf>
    <xf numFmtId="0" fontId="21" fillId="0" borderId="26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2" fillId="0" borderId="51" xfId="54" applyFont="1" applyFill="1" applyBorder="1" applyAlignment="1">
      <alignment horizontal="left" vertical="center"/>
    </xf>
    <xf numFmtId="0" fontId="22" fillId="0" borderId="52" xfId="54" applyFont="1" applyFill="1" applyBorder="1" applyAlignment="1">
      <alignment horizontal="left" vertical="center"/>
    </xf>
    <xf numFmtId="0" fontId="25" fillId="0" borderId="37" xfId="54" applyFont="1" applyBorder="1" applyAlignment="1">
      <alignment vertical="center"/>
    </xf>
    <xf numFmtId="0" fontId="36" fillId="0" borderId="40" xfId="54" applyFont="1" applyBorder="1" applyAlignment="1">
      <alignment horizontal="center" vertical="center"/>
    </xf>
    <xf numFmtId="0" fontId="25" fillId="0" borderId="38" xfId="54" applyFont="1" applyBorder="1" applyAlignment="1">
      <alignment vertical="center"/>
    </xf>
    <xf numFmtId="0" fontId="22" fillId="0" borderId="53" xfId="54" applyFont="1" applyBorder="1" applyAlignment="1">
      <alignment vertical="center"/>
    </xf>
    <xf numFmtId="0" fontId="25" fillId="0" borderId="53" xfId="54" applyFont="1" applyBorder="1" applyAlignment="1">
      <alignment vertical="center"/>
    </xf>
    <xf numFmtId="58" fontId="19" fillId="0" borderId="38" xfId="54" applyNumberFormat="1" applyFont="1" applyBorder="1" applyAlignment="1">
      <alignment vertical="center"/>
    </xf>
    <xf numFmtId="0" fontId="25" fillId="0" borderId="23" xfId="54" applyFont="1" applyBorder="1" applyAlignment="1">
      <alignment horizontal="center" vertical="center"/>
    </xf>
    <xf numFmtId="0" fontId="22" fillId="0" borderId="48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19" fillId="0" borderId="53" xfId="54" applyFont="1" applyBorder="1" applyAlignment="1">
      <alignment vertical="center"/>
    </xf>
    <xf numFmtId="0" fontId="24" fillId="0" borderId="54" xfId="54" applyFont="1" applyBorder="1" applyAlignment="1">
      <alignment horizontal="left" vertical="center"/>
    </xf>
    <xf numFmtId="0" fontId="25" fillId="0" borderId="46" xfId="54" applyFont="1" applyBorder="1" applyAlignment="1">
      <alignment horizontal="left" vertical="center"/>
    </xf>
    <xf numFmtId="0" fontId="22" fillId="0" borderId="47" xfId="54" applyFont="1" applyBorder="1" applyAlignment="1">
      <alignment horizontal="left" vertical="center"/>
    </xf>
    <xf numFmtId="0" fontId="24" fillId="0" borderId="0" xfId="54" applyFont="1" applyBorder="1" applyAlignment="1">
      <alignment vertical="center"/>
    </xf>
    <xf numFmtId="0" fontId="24" fillId="0" borderId="33" xfId="54" applyFont="1" applyBorder="1" applyAlignment="1">
      <alignment horizontal="left" vertical="center" wrapText="1"/>
    </xf>
    <xf numFmtId="0" fontId="24" fillId="0" borderId="47" xfId="54" applyFont="1" applyBorder="1" applyAlignment="1">
      <alignment horizontal="left" vertical="center"/>
    </xf>
    <xf numFmtId="0" fontId="37" fillId="0" borderId="29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9" fontId="22" fillId="0" borderId="31" xfId="54" applyNumberFormat="1" applyFont="1" applyBorder="1" applyAlignment="1">
      <alignment horizontal="left" vertical="center"/>
    </xf>
    <xf numFmtId="9" fontId="22" fillId="0" borderId="33" xfId="54" applyNumberFormat="1" applyFont="1" applyBorder="1" applyAlignment="1">
      <alignment horizontal="left" vertical="center"/>
    </xf>
    <xf numFmtId="0" fontId="21" fillId="0" borderId="47" xfId="54" applyFont="1" applyFill="1" applyBorder="1" applyAlignment="1">
      <alignment horizontal="left" vertical="center"/>
    </xf>
    <xf numFmtId="0" fontId="21" fillId="0" borderId="33" xfId="54" applyFont="1" applyFill="1" applyBorder="1" applyAlignment="1">
      <alignment horizontal="left" vertical="center"/>
    </xf>
    <xf numFmtId="0" fontId="22" fillId="0" borderId="55" xfId="54" applyFont="1" applyFill="1" applyBorder="1" applyAlignment="1">
      <alignment horizontal="left" vertical="center"/>
    </xf>
    <xf numFmtId="0" fontId="25" fillId="0" borderId="56" xfId="54" applyFont="1" applyBorder="1" applyAlignment="1">
      <alignment horizontal="center" vertical="center"/>
    </xf>
    <xf numFmtId="0" fontId="22" fillId="0" borderId="53" xfId="54" applyFont="1" applyBorder="1" applyAlignment="1">
      <alignment horizontal="center" vertical="center"/>
    </xf>
    <xf numFmtId="0" fontId="22" fillId="0" borderId="54" xfId="54" applyFont="1" applyBorder="1" applyAlignment="1">
      <alignment horizontal="center" vertical="center"/>
    </xf>
    <xf numFmtId="0" fontId="22" fillId="0" borderId="54" xfId="54" applyFont="1" applyFill="1" applyBorder="1" applyAlignment="1">
      <alignment horizontal="left" vertical="center"/>
    </xf>
    <xf numFmtId="0" fontId="38" fillId="0" borderId="57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39" fillId="0" borderId="59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9" fillId="4" borderId="2" xfId="0" applyFont="1" applyFill="1" applyBorder="1"/>
    <xf numFmtId="0" fontId="0" fillId="0" borderId="59" xfId="0" applyBorder="1"/>
    <xf numFmtId="0" fontId="0" fillId="0" borderId="2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38" fillId="0" borderId="62" xfId="0" applyFont="1" applyBorder="1" applyAlignment="1">
      <alignment horizontal="center" vertical="center" wrapText="1"/>
    </xf>
    <xf numFmtId="0" fontId="39" fillId="0" borderId="63" xfId="0" applyFont="1" applyBorder="1" applyAlignment="1">
      <alignment horizontal="center" vertical="center"/>
    </xf>
    <xf numFmtId="0" fontId="39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40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9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2139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2139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1717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08200"/>
              <a:ext cx="393700" cy="339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1781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368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165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3559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12700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477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382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17145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5727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185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7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9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189865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1915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8890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5727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17780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4777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3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245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4234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4234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232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232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241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4234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0993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0993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479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1610"/>
              <a:ext cx="411480" cy="310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7057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28900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247900"/>
              <a:ext cx="406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20900"/>
              <a:ext cx="635000" cy="393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11400"/>
              <a:ext cx="6350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628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527300"/>
              <a:ext cx="6350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08200"/>
              <a:ext cx="355600" cy="406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11400"/>
              <a:ext cx="3556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628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463800"/>
              <a:ext cx="355600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76200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08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764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89100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79600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85900"/>
              <a:ext cx="774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85900"/>
              <a:ext cx="660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8590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275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247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4384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76200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08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07285"/>
              <a:ext cx="51943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37050"/>
              <a:ext cx="1028700" cy="631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0300"/>
              <a:ext cx="7874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626995"/>
              <a:ext cx="6350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35200"/>
              <a:ext cx="635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13000"/>
              <a:ext cx="6985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38275"/>
              <a:ext cx="408940" cy="3149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66900"/>
              <a:ext cx="408940" cy="2139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460375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486150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43535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9</xdr:col>
      <xdr:colOff>460375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35915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9</xdr:col>
      <xdr:colOff>460375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4861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460375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48615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" outlineLevelCol="1"/>
  <cols>
    <col min="1" max="1" width="5.5" style="385" customWidth="1"/>
    <col min="2" max="2" width="96.3333333333333" style="386" customWidth="1"/>
    <col min="3" max="3" width="10.1666666666667" customWidth="1"/>
  </cols>
  <sheetData>
    <row r="1" customFormat="1" ht="21" customHeight="1" spans="1:2">
      <c r="A1" s="387"/>
      <c r="B1" s="388" t="s">
        <v>0</v>
      </c>
    </row>
    <row r="2" customFormat="1" spans="1:2">
      <c r="A2" s="389">
        <v>1</v>
      </c>
      <c r="B2" s="390" t="s">
        <v>1</v>
      </c>
    </row>
    <row r="3" customFormat="1" spans="1:2">
      <c r="A3" s="389">
        <v>2</v>
      </c>
      <c r="B3" s="390" t="s">
        <v>2</v>
      </c>
    </row>
    <row r="4" customFormat="1" spans="1:2">
      <c r="A4" s="389">
        <v>3</v>
      </c>
      <c r="B4" s="390" t="s">
        <v>3</v>
      </c>
    </row>
    <row r="5" customFormat="1" spans="1:2">
      <c r="A5" s="389">
        <v>4</v>
      </c>
      <c r="B5" s="390" t="s">
        <v>4</v>
      </c>
    </row>
    <row r="6" customFormat="1" spans="1:2">
      <c r="A6" s="389">
        <v>5</v>
      </c>
      <c r="B6" s="390" t="s">
        <v>5</v>
      </c>
    </row>
    <row r="7" customFormat="1" spans="1:2">
      <c r="A7" s="389">
        <v>6</v>
      </c>
      <c r="B7" s="390" t="s">
        <v>6</v>
      </c>
    </row>
    <row r="8" s="384" customFormat="1" ht="35" customHeight="1" spans="1:2">
      <c r="A8" s="391">
        <v>7</v>
      </c>
      <c r="B8" s="392" t="s">
        <v>7</v>
      </c>
    </row>
    <row r="9" customFormat="1" ht="19" customHeight="1" spans="1:2">
      <c r="A9" s="387"/>
      <c r="B9" s="393" t="s">
        <v>8</v>
      </c>
    </row>
    <row r="10" customFormat="1" ht="30" customHeight="1" spans="1:2">
      <c r="A10" s="389">
        <v>1</v>
      </c>
      <c r="B10" s="394" t="s">
        <v>9</v>
      </c>
    </row>
    <row r="11" customFormat="1" spans="1:2">
      <c r="A11" s="389">
        <v>2</v>
      </c>
      <c r="B11" s="392" t="s">
        <v>10</v>
      </c>
    </row>
    <row r="12" customFormat="1" spans="1:2">
      <c r="A12" s="389"/>
      <c r="B12" s="390"/>
    </row>
    <row r="13" customFormat="1" ht="21" spans="1:2">
      <c r="A13" s="387"/>
      <c r="B13" s="393" t="s">
        <v>11</v>
      </c>
    </row>
    <row r="14" customFormat="1" ht="30" spans="1:2">
      <c r="A14" s="389">
        <v>1</v>
      </c>
      <c r="B14" s="394" t="s">
        <v>12</v>
      </c>
    </row>
    <row r="15" customFormat="1" spans="1:2">
      <c r="A15" s="389">
        <v>2</v>
      </c>
      <c r="B15" s="390" t="s">
        <v>13</v>
      </c>
    </row>
    <row r="16" customFormat="1" spans="1:2">
      <c r="A16" s="389">
        <v>3</v>
      </c>
      <c r="B16" s="390" t="s">
        <v>14</v>
      </c>
    </row>
    <row r="17" customFormat="1" spans="1:2">
      <c r="A17" s="389"/>
      <c r="B17" s="390"/>
    </row>
    <row r="18" customFormat="1" ht="21" spans="1:2">
      <c r="A18" s="387"/>
      <c r="B18" s="393" t="s">
        <v>15</v>
      </c>
    </row>
    <row r="19" customFormat="1" ht="30" spans="1:2">
      <c r="A19" s="389">
        <v>1</v>
      </c>
      <c r="B19" s="394" t="s">
        <v>16</v>
      </c>
    </row>
    <row r="20" customFormat="1" spans="1:2">
      <c r="A20" s="389">
        <v>2</v>
      </c>
      <c r="B20" s="390" t="s">
        <v>17</v>
      </c>
    </row>
    <row r="21" customFormat="1" ht="30" spans="1:2">
      <c r="A21" s="389">
        <v>3</v>
      </c>
      <c r="B21" s="390" t="s">
        <v>18</v>
      </c>
    </row>
    <row r="22" customFormat="1" spans="1:2">
      <c r="A22" s="389"/>
      <c r="B22" s="390"/>
    </row>
    <row r="24" customFormat="1" spans="1:2">
      <c r="A24" s="395"/>
      <c r="B24" s="39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E4" sqref="E4:E7"/>
    </sheetView>
  </sheetViews>
  <sheetFormatPr defaultColWidth="8.1" defaultRowHeight="1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283</v>
      </c>
      <c r="B2" s="7" t="s">
        <v>288</v>
      </c>
      <c r="C2" s="7" t="s">
        <v>284</v>
      </c>
      <c r="D2" s="7" t="s">
        <v>285</v>
      </c>
      <c r="E2" s="7" t="s">
        <v>286</v>
      </c>
      <c r="F2" s="7" t="s">
        <v>287</v>
      </c>
      <c r="G2" s="6" t="s">
        <v>309</v>
      </c>
      <c r="H2" s="6"/>
      <c r="I2" s="6" t="s">
        <v>310</v>
      </c>
      <c r="J2" s="6"/>
      <c r="K2" s="8" t="s">
        <v>311</v>
      </c>
      <c r="L2" s="58" t="s">
        <v>312</v>
      </c>
      <c r="M2" s="25" t="s">
        <v>313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314</v>
      </c>
      <c r="H3" s="6" t="s">
        <v>315</v>
      </c>
      <c r="I3" s="6" t="s">
        <v>314</v>
      </c>
      <c r="J3" s="6" t="s">
        <v>315</v>
      </c>
      <c r="K3" s="10"/>
      <c r="L3" s="59"/>
      <c r="M3" s="26"/>
    </row>
    <row r="4" s="55" customFormat="1" ht="18" customHeight="1" spans="1:13">
      <c r="A4" s="11">
        <v>1</v>
      </c>
      <c r="B4" s="11" t="s">
        <v>301</v>
      </c>
      <c r="C4" s="30" t="s">
        <v>316</v>
      </c>
      <c r="D4" s="31" t="s">
        <v>300</v>
      </c>
      <c r="E4" s="12" t="s">
        <v>101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5" customFormat="1" ht="18" customHeight="1" spans="1:13">
      <c r="A5" s="11">
        <v>2</v>
      </c>
      <c r="B5" s="11" t="s">
        <v>301</v>
      </c>
      <c r="C5" s="30" t="s">
        <v>317</v>
      </c>
      <c r="D5" s="31" t="s">
        <v>300</v>
      </c>
      <c r="E5" s="12" t="s">
        <v>104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5" customFormat="1" ht="18" customHeight="1" spans="1:13">
      <c r="A6" s="11">
        <v>3</v>
      </c>
      <c r="B6" s="11" t="s">
        <v>301</v>
      </c>
      <c r="C6" s="30" t="s">
        <v>318</v>
      </c>
      <c r="D6" s="31" t="s">
        <v>300</v>
      </c>
      <c r="E6" s="12" t="s">
        <v>105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/>
    </row>
    <row r="7" s="55" customFormat="1" ht="18" customHeight="1" spans="1:13">
      <c r="A7" s="11">
        <v>4</v>
      </c>
      <c r="B7" s="11" t="s">
        <v>301</v>
      </c>
      <c r="C7" s="30" t="s">
        <v>319</v>
      </c>
      <c r="D7" s="31" t="s">
        <v>300</v>
      </c>
      <c r="E7" s="12" t="s">
        <v>103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>SUM(G7:J7)</f>
        <v>-0.016</v>
      </c>
      <c r="L7" s="11"/>
      <c r="M7" s="11"/>
    </row>
    <row r="8" s="55" customFormat="1" ht="18" customHeight="1" spans="1:13">
      <c r="A8" s="11"/>
      <c r="B8" s="11"/>
      <c r="C8" s="30"/>
      <c r="D8" s="31"/>
      <c r="E8" s="12"/>
      <c r="F8" s="13"/>
      <c r="G8" s="14"/>
      <c r="H8" s="14"/>
      <c r="I8" s="15"/>
      <c r="J8" s="15"/>
      <c r="K8" s="14"/>
      <c r="L8" s="11"/>
      <c r="M8" s="11"/>
    </row>
    <row r="9" s="56" customFormat="1" ht="14.25" customHeight="1" spans="1:1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="1" customFormat="1" ht="14.25" customHeight="1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="4" customFormat="1" ht="29.25" customHeight="1" spans="1:13">
      <c r="A11" s="19" t="s">
        <v>305</v>
      </c>
      <c r="B11" s="20"/>
      <c r="C11" s="20"/>
      <c r="D11" s="20"/>
      <c r="E11" s="21"/>
      <c r="F11" s="22"/>
      <c r="G11" s="33"/>
      <c r="H11" s="19" t="s">
        <v>306</v>
      </c>
      <c r="I11" s="20"/>
      <c r="J11" s="20"/>
      <c r="K11" s="21"/>
      <c r="L11" s="60"/>
      <c r="M11" s="28"/>
    </row>
    <row r="12" s="1" customFormat="1" ht="105" customHeight="1" spans="1:13">
      <c r="A12" s="57" t="s">
        <v>320</v>
      </c>
      <c r="B12" s="5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9 M1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D4" sqref="D4"/>
    </sheetView>
  </sheetViews>
  <sheetFormatPr defaultColWidth="8.1" defaultRowHeight="1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322</v>
      </c>
      <c r="B2" s="7" t="s">
        <v>288</v>
      </c>
      <c r="C2" s="7" t="s">
        <v>284</v>
      </c>
      <c r="D2" s="7" t="s">
        <v>285</v>
      </c>
      <c r="E2" s="7" t="s">
        <v>286</v>
      </c>
      <c r="F2" s="7" t="s">
        <v>287</v>
      </c>
      <c r="G2" s="44" t="s">
        <v>323</v>
      </c>
      <c r="H2" s="45"/>
      <c r="I2" s="51"/>
      <c r="J2" s="44" t="s">
        <v>324</v>
      </c>
      <c r="K2" s="45"/>
      <c r="L2" s="51"/>
      <c r="M2" s="44" t="s">
        <v>325</v>
      </c>
      <c r="N2" s="45"/>
      <c r="O2" s="51"/>
      <c r="P2" s="44" t="s">
        <v>326</v>
      </c>
      <c r="Q2" s="45"/>
      <c r="R2" s="51"/>
      <c r="S2" s="45" t="s">
        <v>327</v>
      </c>
      <c r="T2" s="45"/>
      <c r="U2" s="51"/>
      <c r="V2" s="36" t="s">
        <v>328</v>
      </c>
      <c r="W2" s="36" t="s">
        <v>297</v>
      </c>
    </row>
    <row r="3" s="2" customFormat="1" ht="18" customHeight="1" spans="1:23">
      <c r="A3" s="46"/>
      <c r="B3" s="46"/>
      <c r="C3" s="46"/>
      <c r="D3" s="46"/>
      <c r="E3" s="46"/>
      <c r="F3" s="46"/>
      <c r="G3" s="6" t="s">
        <v>329</v>
      </c>
      <c r="H3" s="6" t="s">
        <v>52</v>
      </c>
      <c r="I3" s="6" t="s">
        <v>288</v>
      </c>
      <c r="J3" s="6" t="s">
        <v>329</v>
      </c>
      <c r="K3" s="6" t="s">
        <v>52</v>
      </c>
      <c r="L3" s="6" t="s">
        <v>288</v>
      </c>
      <c r="M3" s="6" t="s">
        <v>329</v>
      </c>
      <c r="N3" s="6" t="s">
        <v>52</v>
      </c>
      <c r="O3" s="6" t="s">
        <v>288</v>
      </c>
      <c r="P3" s="6" t="s">
        <v>329</v>
      </c>
      <c r="Q3" s="6" t="s">
        <v>52</v>
      </c>
      <c r="R3" s="6" t="s">
        <v>288</v>
      </c>
      <c r="S3" s="6" t="s">
        <v>329</v>
      </c>
      <c r="T3" s="6" t="s">
        <v>52</v>
      </c>
      <c r="U3" s="6" t="s">
        <v>288</v>
      </c>
      <c r="V3" s="53"/>
      <c r="W3" s="53"/>
    </row>
    <row r="4" s="1" customFormat="1" ht="18" customHeight="1" spans="1:23">
      <c r="A4" s="18"/>
      <c r="B4" s="11" t="s">
        <v>301</v>
      </c>
      <c r="C4" s="30" t="s">
        <v>316</v>
      </c>
      <c r="D4" s="31" t="s">
        <v>300</v>
      </c>
      <c r="E4" s="12" t="s">
        <v>101</v>
      </c>
      <c r="F4" s="13" t="s">
        <v>47</v>
      </c>
      <c r="G4" s="31" t="s">
        <v>300</v>
      </c>
      <c r="H4" s="47" t="s">
        <v>330</v>
      </c>
      <c r="I4" s="12" t="s">
        <v>301</v>
      </c>
      <c r="J4" s="52" t="s">
        <v>331</v>
      </c>
      <c r="K4" s="41" t="s">
        <v>332</v>
      </c>
      <c r="L4" s="41" t="s">
        <v>333</v>
      </c>
      <c r="M4" s="52" t="s">
        <v>334</v>
      </c>
      <c r="N4" s="41" t="s">
        <v>335</v>
      </c>
      <c r="O4" s="41" t="s">
        <v>336</v>
      </c>
      <c r="P4" s="41"/>
      <c r="Q4" s="41"/>
      <c r="R4" s="41"/>
      <c r="S4" s="41"/>
      <c r="T4" s="41"/>
      <c r="U4" s="41"/>
      <c r="V4" s="41" t="s">
        <v>79</v>
      </c>
      <c r="W4" s="41"/>
    </row>
    <row r="5" s="1" customFormat="1" ht="18" customHeight="1" spans="1:23">
      <c r="A5" s="18"/>
      <c r="B5" s="11" t="s">
        <v>301</v>
      </c>
      <c r="C5" s="30" t="s">
        <v>337</v>
      </c>
      <c r="D5" s="31" t="s">
        <v>300</v>
      </c>
      <c r="E5" s="12" t="s">
        <v>104</v>
      </c>
      <c r="F5" s="13" t="s">
        <v>47</v>
      </c>
      <c r="G5" s="30"/>
      <c r="H5" s="31"/>
      <c r="I5" s="12"/>
      <c r="J5" s="13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="1" customFormat="1" ht="14.25" customHeight="1" spans="1:23">
      <c r="A6" s="18"/>
      <c r="B6" s="11" t="s">
        <v>301</v>
      </c>
      <c r="C6" s="30" t="s">
        <v>303</v>
      </c>
      <c r="D6" s="31" t="s">
        <v>300</v>
      </c>
      <c r="E6" s="12" t="s">
        <v>105</v>
      </c>
      <c r="F6" s="13" t="s">
        <v>47</v>
      </c>
      <c r="G6" s="31" t="s">
        <v>300</v>
      </c>
      <c r="H6" s="47" t="s">
        <v>330</v>
      </c>
      <c r="I6" s="12" t="s">
        <v>301</v>
      </c>
      <c r="J6" s="52" t="s">
        <v>331</v>
      </c>
      <c r="K6" s="41" t="s">
        <v>332</v>
      </c>
      <c r="L6" s="41" t="s">
        <v>333</v>
      </c>
      <c r="M6" s="52" t="s">
        <v>334</v>
      </c>
      <c r="N6" s="41" t="s">
        <v>335</v>
      </c>
      <c r="O6" s="41" t="s">
        <v>336</v>
      </c>
      <c r="P6" s="18"/>
      <c r="Q6" s="18"/>
      <c r="R6" s="18"/>
      <c r="S6" s="18"/>
      <c r="T6" s="18"/>
      <c r="U6" s="18"/>
      <c r="V6" s="41" t="s">
        <v>79</v>
      </c>
      <c r="W6" s="18"/>
    </row>
    <row r="7" s="1" customFormat="1" ht="14.25" customHeight="1" spans="1:23">
      <c r="A7" s="48"/>
      <c r="B7" s="11" t="s">
        <v>301</v>
      </c>
      <c r="C7" s="30" t="s">
        <v>319</v>
      </c>
      <c r="D7" s="31" t="s">
        <v>300</v>
      </c>
      <c r="E7" s="12" t="s">
        <v>103</v>
      </c>
      <c r="F7" s="13" t="s">
        <v>47</v>
      </c>
      <c r="G7" s="31" t="s">
        <v>300</v>
      </c>
      <c r="H7" s="47" t="s">
        <v>330</v>
      </c>
      <c r="I7" s="12" t="s">
        <v>301</v>
      </c>
      <c r="J7" s="52" t="s">
        <v>331</v>
      </c>
      <c r="K7" s="41" t="s">
        <v>332</v>
      </c>
      <c r="L7" s="41" t="s">
        <v>333</v>
      </c>
      <c r="M7" s="52" t="s">
        <v>334</v>
      </c>
      <c r="N7" s="41" t="s">
        <v>335</v>
      </c>
      <c r="O7" s="41" t="s">
        <v>336</v>
      </c>
      <c r="P7" s="49"/>
      <c r="Q7" s="49"/>
      <c r="R7" s="49"/>
      <c r="S7" s="49"/>
      <c r="T7" s="49"/>
      <c r="U7" s="54"/>
      <c r="V7" s="41"/>
      <c r="W7" s="54"/>
    </row>
    <row r="8" s="1" customFormat="1" ht="14.25" customHeight="1" spans="1:23">
      <c r="A8" s="48"/>
      <c r="B8" s="49"/>
      <c r="C8" s="49"/>
      <c r="D8" s="49"/>
      <c r="E8" s="50"/>
      <c r="F8" s="48"/>
      <c r="G8" s="13"/>
      <c r="H8" s="49"/>
      <c r="I8" s="49"/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54"/>
      <c r="V8" s="41"/>
      <c r="W8" s="54"/>
    </row>
    <row r="9" s="4" customFormat="1" ht="29.25" customHeight="1" spans="1:23">
      <c r="A9" s="19" t="s">
        <v>305</v>
      </c>
      <c r="B9" s="20"/>
      <c r="C9" s="20"/>
      <c r="D9" s="20"/>
      <c r="E9" s="21"/>
      <c r="F9" s="22"/>
      <c r="G9" s="33"/>
      <c r="H9" s="40"/>
      <c r="I9" s="40"/>
      <c r="J9" s="19" t="s">
        <v>306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0"/>
      <c r="W9" s="28"/>
    </row>
    <row r="10" s="1" customFormat="1" ht="72.95" customHeight="1" spans="1:23">
      <c r="A10" s="23" t="s">
        <v>338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7 W8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D3" sqref="D3:D6"/>
    </sheetView>
  </sheetViews>
  <sheetFormatPr defaultColWidth="8.1" defaultRowHeight="1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5" t="s">
        <v>340</v>
      </c>
      <c r="B2" s="36" t="s">
        <v>284</v>
      </c>
      <c r="C2" s="36" t="s">
        <v>285</v>
      </c>
      <c r="D2" s="36" t="s">
        <v>286</v>
      </c>
      <c r="E2" s="35" t="s">
        <v>287</v>
      </c>
      <c r="F2" s="36" t="s">
        <v>288</v>
      </c>
      <c r="G2" s="35" t="s">
        <v>341</v>
      </c>
      <c r="H2" s="35" t="s">
        <v>342</v>
      </c>
      <c r="I2" s="35" t="s">
        <v>343</v>
      </c>
      <c r="J2" s="35" t="s">
        <v>342</v>
      </c>
      <c r="K2" s="35" t="s">
        <v>344</v>
      </c>
      <c r="L2" s="35" t="s">
        <v>342</v>
      </c>
      <c r="M2" s="36" t="s">
        <v>328</v>
      </c>
      <c r="N2" s="36" t="s">
        <v>297</v>
      </c>
    </row>
    <row r="3" s="1" customFormat="1" ht="14.25" customHeight="1" spans="1:15">
      <c r="A3" s="37">
        <v>45376</v>
      </c>
      <c r="B3" s="30" t="s">
        <v>316</v>
      </c>
      <c r="C3" s="31" t="s">
        <v>300</v>
      </c>
      <c r="D3" s="12" t="s">
        <v>101</v>
      </c>
      <c r="E3" s="13" t="s">
        <v>47</v>
      </c>
      <c r="F3" s="11" t="s">
        <v>301</v>
      </c>
      <c r="G3" s="38">
        <v>0.333333333333333</v>
      </c>
      <c r="H3" s="39" t="s">
        <v>345</v>
      </c>
      <c r="I3" s="38">
        <v>0.583333333333333</v>
      </c>
      <c r="J3" s="39" t="s">
        <v>345</v>
      </c>
      <c r="K3" s="18"/>
      <c r="L3" s="41"/>
      <c r="M3" s="41"/>
      <c r="N3" s="41" t="s">
        <v>346</v>
      </c>
      <c r="O3" s="41"/>
    </row>
    <row r="4" s="1" customFormat="1" ht="14.25" customHeight="1" spans="1:15">
      <c r="A4" s="37">
        <v>45377</v>
      </c>
      <c r="B4" s="30" t="s">
        <v>337</v>
      </c>
      <c r="C4" s="31" t="s">
        <v>300</v>
      </c>
      <c r="D4" s="12" t="s">
        <v>104</v>
      </c>
      <c r="E4" s="13" t="s">
        <v>47</v>
      </c>
      <c r="F4" s="11" t="s">
        <v>301</v>
      </c>
      <c r="G4" s="38">
        <v>0.375</v>
      </c>
      <c r="H4" s="39" t="s">
        <v>345</v>
      </c>
      <c r="I4" s="38">
        <v>0.604166666666667</v>
      </c>
      <c r="J4" s="39" t="s">
        <v>345</v>
      </c>
      <c r="K4" s="18"/>
      <c r="L4" s="35"/>
      <c r="M4" s="35"/>
      <c r="N4" s="36" t="s">
        <v>347</v>
      </c>
      <c r="O4" s="36"/>
    </row>
    <row r="5" s="1" customFormat="1" ht="14.25" customHeight="1" spans="1:15">
      <c r="A5" s="37">
        <v>45383</v>
      </c>
      <c r="B5" s="30" t="s">
        <v>303</v>
      </c>
      <c r="C5" s="31" t="s">
        <v>300</v>
      </c>
      <c r="D5" s="12" t="s">
        <v>105</v>
      </c>
      <c r="E5" s="13" t="s">
        <v>47</v>
      </c>
      <c r="F5" s="11" t="s">
        <v>301</v>
      </c>
      <c r="G5" s="38">
        <v>0.395833333333333</v>
      </c>
      <c r="H5" s="39" t="s">
        <v>345</v>
      </c>
      <c r="I5" s="38">
        <v>0.625</v>
      </c>
      <c r="J5" s="39" t="s">
        <v>345</v>
      </c>
      <c r="K5" s="18"/>
      <c r="L5" s="41"/>
      <c r="M5" s="41"/>
      <c r="N5" s="41" t="s">
        <v>348</v>
      </c>
      <c r="O5" s="41"/>
    </row>
    <row r="6" s="1" customFormat="1" ht="14.25" customHeight="1" spans="1:15">
      <c r="A6" s="37">
        <v>45385</v>
      </c>
      <c r="B6" s="30" t="s">
        <v>319</v>
      </c>
      <c r="C6" s="31" t="s">
        <v>300</v>
      </c>
      <c r="D6" s="12" t="s">
        <v>103</v>
      </c>
      <c r="E6" s="13" t="s">
        <v>47</v>
      </c>
      <c r="F6" s="11" t="s">
        <v>301</v>
      </c>
      <c r="G6" s="38">
        <v>0.416666666666667</v>
      </c>
      <c r="H6" s="39" t="s">
        <v>345</v>
      </c>
      <c r="I6" s="38">
        <v>0.645833333333334</v>
      </c>
      <c r="J6" s="42" t="s">
        <v>345</v>
      </c>
      <c r="L6" s="43"/>
      <c r="M6" s="18"/>
      <c r="N6" s="41" t="s">
        <v>348</v>
      </c>
      <c r="O6" s="18"/>
    </row>
    <row r="7" s="4" customFormat="1" ht="29.25" customHeight="1" spans="1:14">
      <c r="A7" s="19" t="s">
        <v>349</v>
      </c>
      <c r="B7" s="20"/>
      <c r="C7" s="20"/>
      <c r="D7" s="21"/>
      <c r="E7" s="22"/>
      <c r="F7" s="40"/>
      <c r="G7" s="33"/>
      <c r="H7" s="40"/>
      <c r="I7" s="19" t="s">
        <v>306</v>
      </c>
      <c r="J7" s="20"/>
      <c r="K7" s="20"/>
      <c r="L7" s="20"/>
      <c r="M7" s="20"/>
      <c r="N7" s="28"/>
    </row>
    <row r="8" s="1" customFormat="1" ht="72.95" customHeight="1" spans="1:14">
      <c r="A8" s="23" t="s">
        <v>350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F10" sqref="F10:G10"/>
    </sheetView>
  </sheetViews>
  <sheetFormatPr defaultColWidth="8.1" defaultRowHeight="1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351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322</v>
      </c>
      <c r="B2" s="7" t="s">
        <v>288</v>
      </c>
      <c r="C2" s="7" t="s">
        <v>284</v>
      </c>
      <c r="D2" s="7" t="s">
        <v>285</v>
      </c>
      <c r="E2" s="7" t="s">
        <v>286</v>
      </c>
      <c r="F2" s="7" t="s">
        <v>287</v>
      </c>
      <c r="G2" s="6" t="s">
        <v>352</v>
      </c>
      <c r="H2" s="6" t="s">
        <v>353</v>
      </c>
      <c r="I2" s="6" t="s">
        <v>354</v>
      </c>
      <c r="J2" s="6" t="s">
        <v>355</v>
      </c>
      <c r="K2" s="7" t="s">
        <v>328</v>
      </c>
      <c r="L2" s="7" t="s">
        <v>297</v>
      </c>
    </row>
    <row r="3" s="2" customFormat="1" ht="15.95" customHeight="1" spans="1:12">
      <c r="A3" s="29" t="s">
        <v>356</v>
      </c>
      <c r="B3" s="11" t="s">
        <v>301</v>
      </c>
      <c r="C3" s="30" t="s">
        <v>316</v>
      </c>
      <c r="D3" s="31" t="s">
        <v>300</v>
      </c>
      <c r="E3" s="12" t="s">
        <v>101</v>
      </c>
      <c r="F3" s="13" t="s">
        <v>47</v>
      </c>
      <c r="G3" s="32" t="s">
        <v>357</v>
      </c>
      <c r="H3" s="32" t="s">
        <v>358</v>
      </c>
      <c r="I3" s="32" t="s">
        <v>359</v>
      </c>
      <c r="J3" s="34" t="s">
        <v>360</v>
      </c>
      <c r="K3" s="34" t="s">
        <v>347</v>
      </c>
      <c r="L3" s="34"/>
    </row>
    <row r="4" s="2" customFormat="1" ht="15.95" customHeight="1" spans="1:12">
      <c r="A4" s="29" t="s">
        <v>361</v>
      </c>
      <c r="B4" s="11" t="s">
        <v>301</v>
      </c>
      <c r="C4" s="30" t="s">
        <v>337</v>
      </c>
      <c r="D4" s="31" t="s">
        <v>300</v>
      </c>
      <c r="E4" s="12" t="s">
        <v>104</v>
      </c>
      <c r="F4" s="13" t="s">
        <v>47</v>
      </c>
      <c r="G4" s="32" t="s">
        <v>357</v>
      </c>
      <c r="H4" s="32" t="s">
        <v>358</v>
      </c>
      <c r="I4" s="32" t="s">
        <v>359</v>
      </c>
      <c r="J4" s="34" t="s">
        <v>360</v>
      </c>
      <c r="K4" s="34" t="s">
        <v>347</v>
      </c>
      <c r="L4" s="34"/>
    </row>
    <row r="5" s="2" customFormat="1" ht="15.95" customHeight="1" spans="1:12">
      <c r="A5" s="29" t="s">
        <v>356</v>
      </c>
      <c r="B5" s="11" t="s">
        <v>301</v>
      </c>
      <c r="C5" s="30" t="s">
        <v>303</v>
      </c>
      <c r="D5" s="31" t="s">
        <v>300</v>
      </c>
      <c r="E5" s="12" t="s">
        <v>105</v>
      </c>
      <c r="F5" s="13" t="s">
        <v>47</v>
      </c>
      <c r="G5" s="32" t="s">
        <v>357</v>
      </c>
      <c r="H5" s="32" t="s">
        <v>358</v>
      </c>
      <c r="I5" s="32" t="s">
        <v>359</v>
      </c>
      <c r="J5" s="34" t="s">
        <v>360</v>
      </c>
      <c r="K5" s="34" t="s">
        <v>347</v>
      </c>
      <c r="L5" s="34"/>
    </row>
    <row r="6" s="2" customFormat="1" ht="15.95" customHeight="1" spans="1:12">
      <c r="A6" s="29" t="s">
        <v>362</v>
      </c>
      <c r="B6" s="11" t="s">
        <v>301</v>
      </c>
      <c r="C6" s="30" t="s">
        <v>319</v>
      </c>
      <c r="D6" s="31" t="s">
        <v>300</v>
      </c>
      <c r="E6" s="12" t="s">
        <v>103</v>
      </c>
      <c r="F6" s="13" t="s">
        <v>47</v>
      </c>
      <c r="G6" s="32" t="s">
        <v>357</v>
      </c>
      <c r="H6" s="32" t="s">
        <v>358</v>
      </c>
      <c r="I6" s="32" t="s">
        <v>359</v>
      </c>
      <c r="J6" s="34" t="s">
        <v>360</v>
      </c>
      <c r="K6" s="34" t="s">
        <v>347</v>
      </c>
      <c r="L6" s="29"/>
    </row>
    <row r="7" s="2" customFormat="1" ht="15.95" customHeight="1" spans="1:12">
      <c r="A7" s="29" t="s">
        <v>361</v>
      </c>
      <c r="B7" s="11" t="s">
        <v>336</v>
      </c>
      <c r="C7" s="30" t="s">
        <v>363</v>
      </c>
      <c r="D7" s="31" t="s">
        <v>364</v>
      </c>
      <c r="E7" s="12" t="s">
        <v>101</v>
      </c>
      <c r="F7" s="13" t="s">
        <v>47</v>
      </c>
      <c r="G7" s="32" t="s">
        <v>357</v>
      </c>
      <c r="H7" s="32" t="s">
        <v>358</v>
      </c>
      <c r="I7" s="32" t="s">
        <v>359</v>
      </c>
      <c r="J7" s="34" t="s">
        <v>360</v>
      </c>
      <c r="K7" s="34" t="s">
        <v>347</v>
      </c>
      <c r="L7" s="29"/>
    </row>
    <row r="8" s="2" customFormat="1" ht="15.95" customHeight="1" spans="1:12">
      <c r="A8" s="29" t="s">
        <v>356</v>
      </c>
      <c r="B8" s="11" t="s">
        <v>336</v>
      </c>
      <c r="C8" s="30" t="s">
        <v>365</v>
      </c>
      <c r="D8" s="31" t="s">
        <v>364</v>
      </c>
      <c r="E8" s="12" t="s">
        <v>103</v>
      </c>
      <c r="F8" s="13" t="s">
        <v>47</v>
      </c>
      <c r="G8" s="32" t="s">
        <v>357</v>
      </c>
      <c r="H8" s="32" t="s">
        <v>358</v>
      </c>
      <c r="I8" s="32" t="s">
        <v>359</v>
      </c>
      <c r="J8" s="34" t="s">
        <v>360</v>
      </c>
      <c r="K8" s="34" t="s">
        <v>347</v>
      </c>
      <c r="L8" s="29"/>
    </row>
    <row r="9" s="2" customFormat="1" ht="15.95" customHeight="1" spans="1:12">
      <c r="A9" s="29"/>
      <c r="B9" s="11"/>
      <c r="C9" s="30"/>
      <c r="D9" s="31"/>
      <c r="E9" s="12"/>
      <c r="F9" s="13"/>
      <c r="G9" s="32"/>
      <c r="H9" s="32"/>
      <c r="I9" s="32"/>
      <c r="J9" s="34"/>
      <c r="K9" s="34"/>
      <c r="L9" s="29"/>
    </row>
    <row r="10" s="4" customFormat="1" ht="29.25" customHeight="1" spans="1:12">
      <c r="A10" s="19" t="s">
        <v>366</v>
      </c>
      <c r="B10" s="20"/>
      <c r="C10" s="20"/>
      <c r="D10" s="20"/>
      <c r="E10" s="21"/>
      <c r="F10" s="22"/>
      <c r="G10" s="33"/>
      <c r="H10" s="19" t="s">
        <v>306</v>
      </c>
      <c r="I10" s="20"/>
      <c r="J10" s="20"/>
      <c r="K10" s="20"/>
      <c r="L10" s="28"/>
    </row>
    <row r="11" s="1" customFormat="1" ht="72.95" customHeight="1" spans="1:12">
      <c r="A11" s="23" t="s">
        <v>367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6 L7:L8 L9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4" sqref="E14"/>
    </sheetView>
  </sheetViews>
  <sheetFormatPr defaultColWidth="8.1" defaultRowHeight="1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368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283</v>
      </c>
      <c r="B2" s="7" t="s">
        <v>288</v>
      </c>
      <c r="C2" s="7" t="s">
        <v>329</v>
      </c>
      <c r="D2" s="7" t="s">
        <v>286</v>
      </c>
      <c r="E2" s="7" t="s">
        <v>287</v>
      </c>
      <c r="F2" s="6" t="s">
        <v>369</v>
      </c>
      <c r="G2" s="6" t="s">
        <v>310</v>
      </c>
      <c r="H2" s="8" t="s">
        <v>311</v>
      </c>
      <c r="I2" s="25" t="s">
        <v>313</v>
      </c>
    </row>
    <row r="3" s="2" customFormat="1" ht="18" customHeight="1" spans="1:9">
      <c r="A3" s="6"/>
      <c r="B3" s="9"/>
      <c r="C3" s="9"/>
      <c r="D3" s="9"/>
      <c r="E3" s="9"/>
      <c r="F3" s="6" t="s">
        <v>370</v>
      </c>
      <c r="G3" s="6" t="s">
        <v>314</v>
      </c>
      <c r="H3" s="10"/>
      <c r="I3" s="26"/>
    </row>
    <row r="4" s="3" customFormat="1" ht="18" customHeight="1" spans="1:9">
      <c r="A4" s="11">
        <v>1</v>
      </c>
      <c r="B4" s="11" t="s">
        <v>371</v>
      </c>
      <c r="C4" s="12" t="s">
        <v>372</v>
      </c>
      <c r="D4" s="12" t="s">
        <v>101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1" t="s">
        <v>371</v>
      </c>
      <c r="C5" s="12" t="s">
        <v>372</v>
      </c>
      <c r="D5" s="12" t="s">
        <v>105</v>
      </c>
      <c r="E5" s="13" t="s">
        <v>47</v>
      </c>
      <c r="F5" s="14">
        <v>0.006</v>
      </c>
      <c r="G5" s="14">
        <v>-0.01</v>
      </c>
      <c r="H5" s="15">
        <f>SUM(F5:G5)</f>
        <v>-0.004</v>
      </c>
      <c r="I5" s="11"/>
    </row>
    <row r="6" s="3" customFormat="1" ht="18" customHeight="1" spans="1:9">
      <c r="A6" s="11">
        <v>3</v>
      </c>
      <c r="B6" s="11" t="s">
        <v>371</v>
      </c>
      <c r="C6" s="16" t="s">
        <v>373</v>
      </c>
      <c r="D6" s="12" t="s">
        <v>101</v>
      </c>
      <c r="E6" s="13" t="s">
        <v>47</v>
      </c>
      <c r="F6" s="14">
        <v>-0.007</v>
      </c>
      <c r="G6" s="14">
        <v>-0.008</v>
      </c>
      <c r="H6" s="15">
        <f>SUM(F6:G6)</f>
        <v>-0.015</v>
      </c>
      <c r="I6" s="11"/>
    </row>
    <row r="7" s="3" customFormat="1" ht="18" customHeight="1" spans="1:9">
      <c r="A7" s="11">
        <v>4</v>
      </c>
      <c r="B7" s="11" t="s">
        <v>371</v>
      </c>
      <c r="C7" s="16" t="s">
        <v>373</v>
      </c>
      <c r="D7" s="12" t="s">
        <v>105</v>
      </c>
      <c r="E7" s="13" t="s">
        <v>47</v>
      </c>
      <c r="F7" s="14">
        <v>0.006</v>
      </c>
      <c r="G7" s="14">
        <v>-0.01</v>
      </c>
      <c r="H7" s="15">
        <f>SUM(F7:G7)</f>
        <v>-0.004</v>
      </c>
      <c r="I7" s="11"/>
    </row>
    <row r="8" s="3" customFormat="1" ht="18" customHeight="1" spans="1:9">
      <c r="A8" s="11"/>
      <c r="B8" s="11"/>
      <c r="C8" s="16"/>
      <c r="D8" s="17"/>
      <c r="E8" s="13"/>
      <c r="F8" s="14"/>
      <c r="G8" s="14"/>
      <c r="H8" s="15"/>
      <c r="I8" s="27"/>
    </row>
    <row r="9" s="3" customFormat="1" ht="18" customHeight="1" spans="1:9">
      <c r="A9" s="11"/>
      <c r="B9" s="11"/>
      <c r="C9" s="16"/>
      <c r="D9" s="17"/>
      <c r="E9" s="13"/>
      <c r="F9" s="14"/>
      <c r="G9" s="14"/>
      <c r="H9" s="15"/>
      <c r="I9" s="27"/>
    </row>
    <row r="10" s="1" customFormat="1" ht="18" customHeight="1" spans="1:9">
      <c r="A10" s="18"/>
      <c r="B10" s="18"/>
      <c r="C10" s="18"/>
      <c r="D10" s="18"/>
      <c r="E10" s="18"/>
      <c r="F10" s="18"/>
      <c r="G10" s="18"/>
      <c r="H10" s="18"/>
      <c r="I10" s="18"/>
    </row>
    <row r="11" s="4" customFormat="1" ht="29.25" customHeight="1" spans="1:9">
      <c r="A11" s="19" t="s">
        <v>374</v>
      </c>
      <c r="B11" s="20"/>
      <c r="C11" s="20"/>
      <c r="D11" s="21"/>
      <c r="E11" s="22"/>
      <c r="F11" s="19" t="s">
        <v>306</v>
      </c>
      <c r="G11" s="20"/>
      <c r="H11" s="21"/>
      <c r="I11" s="28"/>
    </row>
    <row r="12" s="1" customFormat="1" ht="51.95" customHeight="1" spans="1:9">
      <c r="A12" s="23" t="s">
        <v>375</v>
      </c>
      <c r="B12" s="23"/>
      <c r="C12" s="24"/>
      <c r="D12" s="24"/>
      <c r="E12" s="24"/>
      <c r="F12" s="24"/>
      <c r="G12" s="24"/>
      <c r="H12" s="24"/>
      <c r="I12" s="2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63" t="s">
        <v>19</v>
      </c>
      <c r="C2" s="364"/>
      <c r="D2" s="364"/>
      <c r="E2" s="364"/>
      <c r="F2" s="364"/>
      <c r="G2" s="364"/>
      <c r="H2" s="364"/>
      <c r="I2" s="379"/>
    </row>
    <row r="3" ht="28" customHeight="1" spans="2:9">
      <c r="B3" s="365"/>
      <c r="C3" s="366"/>
      <c r="D3" s="367" t="s">
        <v>20</v>
      </c>
      <c r="E3" s="368"/>
      <c r="F3" s="369" t="s">
        <v>21</v>
      </c>
      <c r="G3" s="370"/>
      <c r="H3" s="367" t="s">
        <v>22</v>
      </c>
      <c r="I3" s="380"/>
    </row>
    <row r="4" ht="28" customHeight="1" spans="2:9">
      <c r="B4" s="365" t="s">
        <v>23</v>
      </c>
      <c r="C4" s="366" t="s">
        <v>24</v>
      </c>
      <c r="D4" s="366" t="s">
        <v>25</v>
      </c>
      <c r="E4" s="366" t="s">
        <v>26</v>
      </c>
      <c r="F4" s="371" t="s">
        <v>25</v>
      </c>
      <c r="G4" s="371" t="s">
        <v>26</v>
      </c>
      <c r="H4" s="366" t="s">
        <v>25</v>
      </c>
      <c r="I4" s="381" t="s">
        <v>26</v>
      </c>
    </row>
    <row r="5" ht="28" customHeight="1" spans="2:9">
      <c r="B5" s="372" t="s">
        <v>27</v>
      </c>
      <c r="C5" s="373">
        <v>13</v>
      </c>
      <c r="D5" s="373">
        <v>0</v>
      </c>
      <c r="E5" s="373">
        <v>1</v>
      </c>
      <c r="F5" s="374">
        <v>0</v>
      </c>
      <c r="G5" s="374">
        <v>1</v>
      </c>
      <c r="H5" s="373">
        <v>1</v>
      </c>
      <c r="I5" s="382">
        <v>2</v>
      </c>
    </row>
    <row r="6" ht="28" customHeight="1" spans="2:9">
      <c r="B6" s="372" t="s">
        <v>28</v>
      </c>
      <c r="C6" s="373">
        <v>20</v>
      </c>
      <c r="D6" s="373">
        <v>0</v>
      </c>
      <c r="E6" s="373">
        <v>1</v>
      </c>
      <c r="F6" s="374">
        <v>1</v>
      </c>
      <c r="G6" s="374">
        <v>2</v>
      </c>
      <c r="H6" s="373">
        <v>2</v>
      </c>
      <c r="I6" s="382">
        <v>3</v>
      </c>
    </row>
    <row r="7" ht="28" customHeight="1" spans="2:9">
      <c r="B7" s="372" t="s">
        <v>29</v>
      </c>
      <c r="C7" s="373">
        <v>32</v>
      </c>
      <c r="D7" s="373">
        <v>0</v>
      </c>
      <c r="E7" s="373">
        <v>1</v>
      </c>
      <c r="F7" s="374">
        <v>2</v>
      </c>
      <c r="G7" s="374">
        <v>3</v>
      </c>
      <c r="H7" s="373">
        <v>3</v>
      </c>
      <c r="I7" s="382">
        <v>4</v>
      </c>
    </row>
    <row r="8" ht="28" customHeight="1" spans="2:9">
      <c r="B8" s="372" t="s">
        <v>30</v>
      </c>
      <c r="C8" s="373">
        <v>50</v>
      </c>
      <c r="D8" s="373">
        <v>1</v>
      </c>
      <c r="E8" s="373">
        <v>2</v>
      </c>
      <c r="F8" s="374">
        <v>3</v>
      </c>
      <c r="G8" s="374">
        <v>4</v>
      </c>
      <c r="H8" s="373">
        <v>5</v>
      </c>
      <c r="I8" s="382">
        <v>6</v>
      </c>
    </row>
    <row r="9" ht="28" customHeight="1" spans="2:9">
      <c r="B9" s="372" t="s">
        <v>31</v>
      </c>
      <c r="C9" s="373">
        <v>80</v>
      </c>
      <c r="D9" s="373">
        <v>2</v>
      </c>
      <c r="E9" s="373">
        <v>3</v>
      </c>
      <c r="F9" s="374">
        <v>5</v>
      </c>
      <c r="G9" s="374">
        <v>6</v>
      </c>
      <c r="H9" s="373">
        <v>7</v>
      </c>
      <c r="I9" s="382">
        <v>8</v>
      </c>
    </row>
    <row r="10" ht="28" customHeight="1" spans="2:9">
      <c r="B10" s="372" t="s">
        <v>32</v>
      </c>
      <c r="C10" s="373">
        <v>125</v>
      </c>
      <c r="D10" s="373">
        <v>3</v>
      </c>
      <c r="E10" s="373">
        <v>4</v>
      </c>
      <c r="F10" s="374">
        <v>7</v>
      </c>
      <c r="G10" s="374">
        <v>8</v>
      </c>
      <c r="H10" s="373">
        <v>10</v>
      </c>
      <c r="I10" s="382">
        <v>11</v>
      </c>
    </row>
    <row r="11" ht="28" customHeight="1" spans="2:9">
      <c r="B11" s="372" t="s">
        <v>33</v>
      </c>
      <c r="C11" s="373">
        <v>200</v>
      </c>
      <c r="D11" s="373">
        <v>5</v>
      </c>
      <c r="E11" s="373">
        <v>6</v>
      </c>
      <c r="F11" s="374">
        <v>10</v>
      </c>
      <c r="G11" s="374">
        <v>11</v>
      </c>
      <c r="H11" s="373">
        <v>14</v>
      </c>
      <c r="I11" s="382">
        <v>15</v>
      </c>
    </row>
    <row r="12" ht="28" customHeight="1" spans="2:9">
      <c r="B12" s="375" t="s">
        <v>34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spans="2:4">
      <c r="B14" s="378" t="s">
        <v>35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C6" sqref="C6"/>
    </sheetView>
  </sheetViews>
  <sheetFormatPr defaultColWidth="10.3333333333333" defaultRowHeight="16.5" customHeight="1"/>
  <cols>
    <col min="1" max="1" width="11.7" style="176" customWidth="1"/>
    <col min="2" max="9" width="10.3333333333333" style="176"/>
    <col min="10" max="10" width="8.83333333333333" style="176" customWidth="1"/>
    <col min="11" max="11" width="12" style="176" customWidth="1"/>
    <col min="12" max="16384" width="10.3333333333333" style="176"/>
  </cols>
  <sheetData>
    <row r="1" ht="21.75" spans="1:11">
      <c r="A1" s="293" t="s">
        <v>36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ht="15.75" spans="1:11">
      <c r="A2" s="178" t="s">
        <v>37</v>
      </c>
      <c r="B2" s="179" t="s">
        <v>38</v>
      </c>
      <c r="C2" s="179"/>
      <c r="D2" s="180" t="s">
        <v>39</v>
      </c>
      <c r="E2" s="180"/>
      <c r="F2" s="179" t="s">
        <v>40</v>
      </c>
      <c r="G2" s="179"/>
      <c r="H2" s="181" t="s">
        <v>41</v>
      </c>
      <c r="I2" s="254" t="s">
        <v>42</v>
      </c>
      <c r="J2" s="254"/>
      <c r="K2" s="255"/>
    </row>
    <row r="3" ht="15" spans="1:11">
      <c r="A3" s="182" t="s">
        <v>43</v>
      </c>
      <c r="B3" s="183"/>
      <c r="C3" s="184"/>
      <c r="D3" s="185" t="s">
        <v>44</v>
      </c>
      <c r="E3" s="186"/>
      <c r="F3" s="186"/>
      <c r="G3" s="187"/>
      <c r="H3" s="185" t="s">
        <v>45</v>
      </c>
      <c r="I3" s="186"/>
      <c r="J3" s="186"/>
      <c r="K3" s="187"/>
    </row>
    <row r="4" ht="15.75" spans="1:11">
      <c r="A4" s="188" t="s">
        <v>46</v>
      </c>
      <c r="B4" s="189" t="s">
        <v>47</v>
      </c>
      <c r="C4" s="190"/>
      <c r="D4" s="188" t="s">
        <v>48</v>
      </c>
      <c r="E4" s="191"/>
      <c r="F4" s="294">
        <v>45422</v>
      </c>
      <c r="G4" s="295"/>
      <c r="H4" s="188" t="s">
        <v>49</v>
      </c>
      <c r="I4" s="191"/>
      <c r="J4" s="189" t="s">
        <v>50</v>
      </c>
      <c r="K4" s="190" t="s">
        <v>51</v>
      </c>
    </row>
    <row r="5" ht="15" spans="1:11">
      <c r="A5" s="194" t="s">
        <v>52</v>
      </c>
      <c r="B5" s="96" t="s">
        <v>53</v>
      </c>
      <c r="C5" s="96"/>
      <c r="D5" s="188" t="s">
        <v>54</v>
      </c>
      <c r="E5" s="191"/>
      <c r="F5" s="192">
        <v>45335</v>
      </c>
      <c r="G5" s="193"/>
      <c r="H5" s="188" t="s">
        <v>55</v>
      </c>
      <c r="I5" s="191"/>
      <c r="J5" s="189" t="s">
        <v>50</v>
      </c>
      <c r="K5" s="190" t="s">
        <v>51</v>
      </c>
    </row>
    <row r="6" ht="15" spans="1:11">
      <c r="A6" s="188" t="s">
        <v>56</v>
      </c>
      <c r="B6" s="296">
        <v>4</v>
      </c>
      <c r="C6" s="297">
        <v>7</v>
      </c>
      <c r="D6" s="194" t="s">
        <v>57</v>
      </c>
      <c r="E6" s="217"/>
      <c r="F6" s="294">
        <v>45409</v>
      </c>
      <c r="G6" s="295"/>
      <c r="H6" s="188" t="s">
        <v>58</v>
      </c>
      <c r="I6" s="191"/>
      <c r="J6" s="189" t="s">
        <v>50</v>
      </c>
      <c r="K6" s="190" t="s">
        <v>51</v>
      </c>
    </row>
    <row r="7" ht="15" spans="1:11">
      <c r="A7" s="188" t="s">
        <v>59</v>
      </c>
      <c r="B7" s="199">
        <v>16000</v>
      </c>
      <c r="C7" s="200"/>
      <c r="D7" s="194" t="s">
        <v>60</v>
      </c>
      <c r="E7" s="216"/>
      <c r="F7" s="294">
        <v>45414</v>
      </c>
      <c r="G7" s="295"/>
      <c r="H7" s="188" t="s">
        <v>61</v>
      </c>
      <c r="I7" s="191"/>
      <c r="J7" s="189" t="s">
        <v>50</v>
      </c>
      <c r="K7" s="190" t="s">
        <v>51</v>
      </c>
    </row>
    <row r="8" ht="28" customHeight="1" spans="1:11">
      <c r="A8" s="202" t="s">
        <v>62</v>
      </c>
      <c r="B8" s="298" t="s">
        <v>63</v>
      </c>
      <c r="C8" s="299"/>
      <c r="D8" s="205" t="s">
        <v>64</v>
      </c>
      <c r="E8" s="206"/>
      <c r="F8" s="300">
        <v>45420</v>
      </c>
      <c r="G8" s="301"/>
      <c r="H8" s="205" t="s">
        <v>65</v>
      </c>
      <c r="I8" s="206"/>
      <c r="J8" s="226" t="s">
        <v>50</v>
      </c>
      <c r="K8" s="264" t="s">
        <v>51</v>
      </c>
    </row>
    <row r="9" ht="15.75" spans="1:11">
      <c r="A9" s="302" t="s">
        <v>66</v>
      </c>
      <c r="B9" s="303"/>
      <c r="C9" s="303"/>
      <c r="D9" s="303"/>
      <c r="E9" s="303"/>
      <c r="F9" s="303"/>
      <c r="G9" s="303"/>
      <c r="H9" s="303"/>
      <c r="I9" s="303"/>
      <c r="J9" s="303"/>
      <c r="K9" s="345"/>
    </row>
    <row r="10" ht="15.75" spans="1:11">
      <c r="A10" s="304" t="s">
        <v>67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46"/>
    </row>
    <row r="11" ht="15" spans="1:11">
      <c r="A11" s="306" t="s">
        <v>68</v>
      </c>
      <c r="B11" s="307" t="s">
        <v>69</v>
      </c>
      <c r="C11" s="308" t="s">
        <v>70</v>
      </c>
      <c r="D11" s="309"/>
      <c r="E11" s="310" t="s">
        <v>71</v>
      </c>
      <c r="F11" s="307" t="s">
        <v>69</v>
      </c>
      <c r="G11" s="308" t="s">
        <v>70</v>
      </c>
      <c r="H11" s="308" t="s">
        <v>72</v>
      </c>
      <c r="I11" s="310" t="s">
        <v>73</v>
      </c>
      <c r="J11" s="307" t="s">
        <v>69</v>
      </c>
      <c r="K11" s="347" t="s">
        <v>70</v>
      </c>
    </row>
    <row r="12" ht="15" spans="1:11">
      <c r="A12" s="194" t="s">
        <v>74</v>
      </c>
      <c r="B12" s="215" t="s">
        <v>69</v>
      </c>
      <c r="C12" s="189" t="s">
        <v>70</v>
      </c>
      <c r="D12" s="216"/>
      <c r="E12" s="217" t="s">
        <v>75</v>
      </c>
      <c r="F12" s="215" t="s">
        <v>69</v>
      </c>
      <c r="G12" s="189" t="s">
        <v>70</v>
      </c>
      <c r="H12" s="189" t="s">
        <v>72</v>
      </c>
      <c r="I12" s="217" t="s">
        <v>76</v>
      </c>
      <c r="J12" s="215" t="s">
        <v>69</v>
      </c>
      <c r="K12" s="190" t="s">
        <v>70</v>
      </c>
    </row>
    <row r="13" ht="15" spans="1:11">
      <c r="A13" s="194" t="s">
        <v>77</v>
      </c>
      <c r="B13" s="215" t="s">
        <v>69</v>
      </c>
      <c r="C13" s="189" t="s">
        <v>70</v>
      </c>
      <c r="D13" s="216"/>
      <c r="E13" s="217" t="s">
        <v>78</v>
      </c>
      <c r="F13" s="189" t="s">
        <v>79</v>
      </c>
      <c r="G13" s="189" t="s">
        <v>80</v>
      </c>
      <c r="H13" s="189" t="s">
        <v>72</v>
      </c>
      <c r="I13" s="217" t="s">
        <v>81</v>
      </c>
      <c r="J13" s="215" t="s">
        <v>69</v>
      </c>
      <c r="K13" s="190" t="s">
        <v>70</v>
      </c>
    </row>
    <row r="14" ht="15.75" spans="1:11">
      <c r="A14" s="205" t="s">
        <v>82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57"/>
    </row>
    <row r="15" ht="15.75" spans="1:11">
      <c r="A15" s="304" t="s">
        <v>83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46"/>
    </row>
    <row r="16" ht="15" spans="1:11">
      <c r="A16" s="311" t="s">
        <v>84</v>
      </c>
      <c r="B16" s="308" t="s">
        <v>79</v>
      </c>
      <c r="C16" s="308" t="s">
        <v>80</v>
      </c>
      <c r="D16" s="312"/>
      <c r="E16" s="313" t="s">
        <v>85</v>
      </c>
      <c r="F16" s="308" t="s">
        <v>79</v>
      </c>
      <c r="G16" s="308" t="s">
        <v>80</v>
      </c>
      <c r="H16" s="314"/>
      <c r="I16" s="313" t="s">
        <v>86</v>
      </c>
      <c r="J16" s="308" t="s">
        <v>79</v>
      </c>
      <c r="K16" s="347" t="s">
        <v>80</v>
      </c>
    </row>
    <row r="17" customHeight="1" spans="1:22">
      <c r="A17" s="198" t="s">
        <v>87</v>
      </c>
      <c r="B17" s="189" t="s">
        <v>79</v>
      </c>
      <c r="C17" s="189" t="s">
        <v>80</v>
      </c>
      <c r="D17" s="315"/>
      <c r="E17" s="232" t="s">
        <v>88</v>
      </c>
      <c r="F17" s="189" t="s">
        <v>79</v>
      </c>
      <c r="G17" s="189" t="s">
        <v>80</v>
      </c>
      <c r="H17" s="316"/>
      <c r="I17" s="232" t="s">
        <v>89</v>
      </c>
      <c r="J17" s="189" t="s">
        <v>79</v>
      </c>
      <c r="K17" s="190" t="s">
        <v>80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ht="18" customHeight="1" spans="1:11">
      <c r="A18" s="317" t="s">
        <v>90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49"/>
    </row>
    <row r="19" s="292" customFormat="1" ht="18" customHeight="1" spans="1:11">
      <c r="A19" s="304" t="s">
        <v>91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46"/>
    </row>
    <row r="20" customHeight="1" spans="1:11">
      <c r="A20" s="319" t="s">
        <v>92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0"/>
    </row>
    <row r="21" ht="21.75" customHeight="1" spans="1:11">
      <c r="A21" s="321" t="s">
        <v>93</v>
      </c>
      <c r="B21" s="232" t="s">
        <v>94</v>
      </c>
      <c r="C21" s="232" t="s">
        <v>95</v>
      </c>
      <c r="D21" s="232" t="s">
        <v>96</v>
      </c>
      <c r="E21" s="232" t="s">
        <v>97</v>
      </c>
      <c r="F21" s="232" t="s">
        <v>98</v>
      </c>
      <c r="G21" s="232" t="s">
        <v>99</v>
      </c>
      <c r="H21" s="232"/>
      <c r="I21" s="232"/>
      <c r="J21" s="232"/>
      <c r="K21" s="267" t="s">
        <v>100</v>
      </c>
    </row>
    <row r="22" customHeight="1" spans="1:11">
      <c r="A22" s="201" t="s">
        <v>101</v>
      </c>
      <c r="B22" s="197">
        <v>0.3</v>
      </c>
      <c r="C22" s="197">
        <v>0.3</v>
      </c>
      <c r="D22" s="197">
        <v>0.3</v>
      </c>
      <c r="E22" s="197">
        <v>0.3</v>
      </c>
      <c r="F22" s="197">
        <v>0.3</v>
      </c>
      <c r="G22" s="197">
        <v>0.3</v>
      </c>
      <c r="H22" s="197"/>
      <c r="I22" s="197"/>
      <c r="J22" s="197"/>
      <c r="K22" s="351" t="s">
        <v>102</v>
      </c>
    </row>
    <row r="23" customHeight="1" spans="1:11">
      <c r="A23" s="201" t="s">
        <v>103</v>
      </c>
      <c r="B23" s="197">
        <v>0.3</v>
      </c>
      <c r="C23" s="197">
        <v>0.25</v>
      </c>
      <c r="D23" s="197">
        <v>0.36</v>
      </c>
      <c r="E23" s="197">
        <v>0.2</v>
      </c>
      <c r="F23" s="197">
        <v>0.25</v>
      </c>
      <c r="G23" s="197">
        <v>0.3</v>
      </c>
      <c r="H23" s="197"/>
      <c r="I23" s="197"/>
      <c r="J23" s="197"/>
      <c r="K23" s="351" t="s">
        <v>102</v>
      </c>
    </row>
    <row r="24" customHeight="1" spans="1:11">
      <c r="A24" s="201" t="s">
        <v>104</v>
      </c>
      <c r="B24" s="197">
        <v>0.4</v>
      </c>
      <c r="C24" s="197">
        <v>0.4</v>
      </c>
      <c r="D24" s="197">
        <v>0.35</v>
      </c>
      <c r="E24" s="197">
        <v>0.4</v>
      </c>
      <c r="F24" s="197">
        <v>0.3</v>
      </c>
      <c r="G24" s="197">
        <v>0.3</v>
      </c>
      <c r="H24" s="197"/>
      <c r="I24" s="197"/>
      <c r="J24" s="197"/>
      <c r="K24" s="351" t="s">
        <v>102</v>
      </c>
    </row>
    <row r="25" customHeight="1" spans="1:11">
      <c r="A25" s="201" t="s">
        <v>105</v>
      </c>
      <c r="B25" s="197">
        <v>0.25</v>
      </c>
      <c r="C25" s="197">
        <v>0.25</v>
      </c>
      <c r="D25" s="197">
        <v>0.25</v>
      </c>
      <c r="E25" s="197">
        <v>0.25</v>
      </c>
      <c r="F25" s="197">
        <v>0.25</v>
      </c>
      <c r="G25" s="197">
        <v>0.35</v>
      </c>
      <c r="H25" s="197"/>
      <c r="I25" s="197"/>
      <c r="J25" s="197"/>
      <c r="K25" s="351" t="s">
        <v>102</v>
      </c>
    </row>
    <row r="26" customHeight="1" spans="1:11">
      <c r="A26" s="201"/>
      <c r="B26" s="197"/>
      <c r="C26" s="197"/>
      <c r="D26" s="197"/>
      <c r="E26" s="197"/>
      <c r="F26" s="197"/>
      <c r="G26" s="197"/>
      <c r="H26" s="197"/>
      <c r="I26" s="197"/>
      <c r="J26" s="197"/>
      <c r="K26" s="352"/>
    </row>
    <row r="27" customHeight="1" spans="1:11">
      <c r="A27" s="201"/>
      <c r="B27" s="197"/>
      <c r="C27" s="197"/>
      <c r="D27" s="197"/>
      <c r="E27" s="197"/>
      <c r="F27" s="197"/>
      <c r="G27" s="197"/>
      <c r="H27" s="197"/>
      <c r="I27" s="197"/>
      <c r="J27" s="197"/>
      <c r="K27" s="352"/>
    </row>
    <row r="28" customHeight="1" spans="1:11">
      <c r="A28" s="201"/>
      <c r="B28" s="197"/>
      <c r="C28" s="197"/>
      <c r="D28" s="197"/>
      <c r="E28" s="197"/>
      <c r="F28" s="197"/>
      <c r="G28" s="197"/>
      <c r="H28" s="197"/>
      <c r="I28" s="197"/>
      <c r="J28" s="197"/>
      <c r="K28" s="352"/>
    </row>
    <row r="29" ht="18" customHeight="1" spans="1:11">
      <c r="A29" s="322" t="s">
        <v>106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3"/>
    </row>
    <row r="30" ht="18.75" customHeight="1" spans="1:11">
      <c r="A30" s="324" t="s">
        <v>107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54"/>
    </row>
    <row r="3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55"/>
    </row>
    <row r="32" ht="18" customHeight="1" spans="1:11">
      <c r="A32" s="322" t="s">
        <v>108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53"/>
    </row>
    <row r="33" ht="15" spans="1:11">
      <c r="A33" s="328" t="s">
        <v>109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56"/>
    </row>
    <row r="34" ht="15.75" spans="1:11">
      <c r="A34" s="102" t="s">
        <v>110</v>
      </c>
      <c r="B34" s="104"/>
      <c r="C34" s="189" t="s">
        <v>50</v>
      </c>
      <c r="D34" s="189" t="s">
        <v>51</v>
      </c>
      <c r="E34" s="330" t="s">
        <v>111</v>
      </c>
      <c r="F34" s="331"/>
      <c r="G34" s="331"/>
      <c r="H34" s="331"/>
      <c r="I34" s="331"/>
      <c r="J34" s="331"/>
      <c r="K34" s="357"/>
    </row>
    <row r="35" ht="15.75" spans="1:11">
      <c r="A35" s="332" t="s">
        <v>112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ht="15" spans="1:11">
      <c r="A36" s="237" t="s">
        <v>113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00"/>
    </row>
    <row r="37" ht="15" spans="1:11">
      <c r="A37" s="237" t="s">
        <v>114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00"/>
    </row>
    <row r="38" ht="15" spans="1:11">
      <c r="A38" s="237" t="s">
        <v>115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00"/>
    </row>
    <row r="39" ht="15" spans="1:11">
      <c r="A39" s="237" t="s">
        <v>116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00"/>
    </row>
    <row r="40" ht="15" spans="1:11">
      <c r="A40" s="237" t="s">
        <v>117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00"/>
    </row>
    <row r="41" ht="15" spans="1:1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00"/>
    </row>
    <row r="42" ht="15" spans="1:1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00"/>
    </row>
    <row r="43" ht="15.75" spans="1:11">
      <c r="A43" s="234" t="s">
        <v>118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8"/>
    </row>
    <row r="44" ht="15.75" spans="1:11">
      <c r="A44" s="304" t="s">
        <v>119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46"/>
    </row>
    <row r="45" ht="15" spans="1:11">
      <c r="A45" s="311" t="s">
        <v>120</v>
      </c>
      <c r="B45" s="308" t="s">
        <v>79</v>
      </c>
      <c r="C45" s="308" t="s">
        <v>80</v>
      </c>
      <c r="D45" s="308" t="s">
        <v>72</v>
      </c>
      <c r="E45" s="313" t="s">
        <v>121</v>
      </c>
      <c r="F45" s="308" t="s">
        <v>79</v>
      </c>
      <c r="G45" s="308" t="s">
        <v>80</v>
      </c>
      <c r="H45" s="308" t="s">
        <v>72</v>
      </c>
      <c r="I45" s="313" t="s">
        <v>122</v>
      </c>
      <c r="J45" s="308" t="s">
        <v>79</v>
      </c>
      <c r="K45" s="347" t="s">
        <v>80</v>
      </c>
    </row>
    <row r="46" ht="15" spans="1:11">
      <c r="A46" s="198" t="s">
        <v>71</v>
      </c>
      <c r="B46" s="189" t="s">
        <v>79</v>
      </c>
      <c r="C46" s="189" t="s">
        <v>80</v>
      </c>
      <c r="D46" s="189" t="s">
        <v>72</v>
      </c>
      <c r="E46" s="232" t="s">
        <v>78</v>
      </c>
      <c r="F46" s="189" t="s">
        <v>79</v>
      </c>
      <c r="G46" s="189" t="s">
        <v>80</v>
      </c>
      <c r="H46" s="189" t="s">
        <v>72</v>
      </c>
      <c r="I46" s="232" t="s">
        <v>89</v>
      </c>
      <c r="J46" s="189" t="s">
        <v>79</v>
      </c>
      <c r="K46" s="190" t="s">
        <v>80</v>
      </c>
    </row>
    <row r="47" ht="15.75" spans="1:11">
      <c r="A47" s="205" t="s">
        <v>82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57"/>
    </row>
    <row r="48" ht="15.75" spans="1:11">
      <c r="A48" s="332" t="s">
        <v>123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ht="15.75" spans="1:1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58"/>
    </row>
    <row r="50" ht="15.75" spans="1:11">
      <c r="A50" s="335" t="s">
        <v>124</v>
      </c>
      <c r="B50" s="336" t="s">
        <v>125</v>
      </c>
      <c r="C50" s="336"/>
      <c r="D50" s="337" t="s">
        <v>126</v>
      </c>
      <c r="E50" s="338"/>
      <c r="F50" s="339" t="s">
        <v>127</v>
      </c>
      <c r="G50" s="340"/>
      <c r="H50" s="341" t="s">
        <v>128</v>
      </c>
      <c r="I50" s="359"/>
      <c r="J50" s="360" t="s">
        <v>129</v>
      </c>
      <c r="K50" s="361"/>
    </row>
    <row r="51" ht="15.75" spans="1:11">
      <c r="A51" s="332" t="s">
        <v>130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ht="15.7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62"/>
    </row>
    <row r="53" ht="15.75" spans="1:11">
      <c r="A53" s="335" t="s">
        <v>124</v>
      </c>
      <c r="B53" s="336" t="s">
        <v>125</v>
      </c>
      <c r="C53" s="336"/>
      <c r="D53" s="337" t="s">
        <v>126</v>
      </c>
      <c r="E53" s="344"/>
      <c r="F53" s="339" t="s">
        <v>131</v>
      </c>
      <c r="G53" s="340">
        <v>45399</v>
      </c>
      <c r="H53" s="341" t="s">
        <v>128</v>
      </c>
      <c r="I53" s="359"/>
      <c r="J53" s="360" t="s">
        <v>129</v>
      </c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189865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view="pageBreakPreview" zoomScale="90" zoomScaleNormal="90" topLeftCell="A6" workbookViewId="0">
      <selection activeCell="A6" sqref="A6:H21"/>
    </sheetView>
  </sheetViews>
  <sheetFormatPr defaultColWidth="9" defaultRowHeight="26" customHeight="1"/>
  <cols>
    <col min="1" max="1" width="17.1666666666667" style="84" customWidth="1"/>
    <col min="2" max="2" width="7.8" style="84" customWidth="1"/>
    <col min="3" max="8" width="9.33333333333333" style="84" customWidth="1"/>
    <col min="9" max="9" width="1.33333333333333" style="84" customWidth="1"/>
    <col min="10" max="10" width="11.5" style="84" customWidth="1"/>
    <col min="11" max="11" width="8.375" style="84" customWidth="1"/>
    <col min="12" max="12" width="10.5" style="84" customWidth="1"/>
    <col min="13" max="13" width="8.375" style="84" customWidth="1"/>
    <col min="14" max="15" width="10.875" style="84" customWidth="1"/>
    <col min="16" max="16" width="11" style="84" customWidth="1"/>
    <col min="17" max="16384" width="9" style="84"/>
  </cols>
  <sheetData>
    <row r="1" s="84" customFormat="1" ht="30" customHeight="1" spans="1:16">
      <c r="A1" s="164" t="s">
        <v>132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="86" customFormat="1" ht="25" customHeight="1" spans="1:16">
      <c r="A2" s="276" t="s">
        <v>46</v>
      </c>
      <c r="B2" s="191" t="s">
        <v>47</v>
      </c>
      <c r="C2" s="277"/>
      <c r="D2" s="278" t="s">
        <v>133</v>
      </c>
      <c r="E2" s="279"/>
      <c r="F2" s="279"/>
      <c r="G2" s="279"/>
      <c r="H2" s="279"/>
      <c r="I2" s="285"/>
      <c r="J2" s="286" t="s">
        <v>41</v>
      </c>
      <c r="K2" s="287" t="s">
        <v>42</v>
      </c>
      <c r="L2" s="288"/>
      <c r="M2" s="288"/>
      <c r="N2" s="288"/>
      <c r="O2" s="288"/>
      <c r="P2" s="289"/>
    </row>
    <row r="3" s="86" customFormat="1" ht="23" customHeight="1" spans="1:16">
      <c r="A3" s="280" t="s">
        <v>134</v>
      </c>
      <c r="B3" s="281" t="s">
        <v>135</v>
      </c>
      <c r="C3" s="282"/>
      <c r="D3" s="282"/>
      <c r="E3" s="282"/>
      <c r="F3" s="282"/>
      <c r="G3" s="282"/>
      <c r="H3" s="282"/>
      <c r="I3" s="276"/>
      <c r="J3" s="281" t="s">
        <v>136</v>
      </c>
      <c r="K3" s="282"/>
      <c r="L3" s="282"/>
      <c r="M3" s="282"/>
      <c r="N3" s="282"/>
      <c r="O3" s="282"/>
      <c r="P3" s="282"/>
    </row>
    <row r="4" s="86" customFormat="1" ht="23" customHeight="1" spans="1:16">
      <c r="A4" s="282"/>
      <c r="B4" s="283" t="s">
        <v>137</v>
      </c>
      <c r="C4" s="283" t="s">
        <v>94</v>
      </c>
      <c r="D4" s="283" t="s">
        <v>95</v>
      </c>
      <c r="E4" s="283" t="s">
        <v>96</v>
      </c>
      <c r="F4" s="283" t="s">
        <v>97</v>
      </c>
      <c r="G4" s="283" t="s">
        <v>98</v>
      </c>
      <c r="H4" s="283" t="s">
        <v>99</v>
      </c>
      <c r="I4" s="276"/>
      <c r="J4" s="283" t="s">
        <v>137</v>
      </c>
      <c r="K4" s="283" t="s">
        <v>94</v>
      </c>
      <c r="L4" s="283" t="s">
        <v>95</v>
      </c>
      <c r="M4" s="283" t="s">
        <v>96</v>
      </c>
      <c r="N4" s="283" t="s">
        <v>97</v>
      </c>
      <c r="O4" s="283" t="s">
        <v>98</v>
      </c>
      <c r="P4" s="283" t="s">
        <v>99</v>
      </c>
    </row>
    <row r="5" s="86" customFormat="1" ht="23" customHeight="1" spans="1:16">
      <c r="A5" s="280"/>
      <c r="B5" s="283" t="s">
        <v>138</v>
      </c>
      <c r="C5" s="283" t="s">
        <v>139</v>
      </c>
      <c r="D5" s="283" t="s">
        <v>140</v>
      </c>
      <c r="E5" s="283" t="s">
        <v>141</v>
      </c>
      <c r="F5" s="283" t="s">
        <v>142</v>
      </c>
      <c r="G5" s="283" t="s">
        <v>143</v>
      </c>
      <c r="H5" s="283" t="s">
        <v>144</v>
      </c>
      <c r="I5" s="276"/>
      <c r="J5" s="283" t="s">
        <v>138</v>
      </c>
      <c r="K5" s="283" t="s">
        <v>139</v>
      </c>
      <c r="L5" s="283" t="s">
        <v>140</v>
      </c>
      <c r="M5" s="283" t="s">
        <v>141</v>
      </c>
      <c r="N5" s="283" t="s">
        <v>142</v>
      </c>
      <c r="O5" s="283" t="s">
        <v>143</v>
      </c>
      <c r="P5" s="283" t="s">
        <v>144</v>
      </c>
    </row>
    <row r="6" s="86" customFormat="1" ht="21" customHeight="1" spans="1:16">
      <c r="A6" s="75" t="s">
        <v>145</v>
      </c>
      <c r="B6" s="283">
        <f t="shared" ref="B6:B8" si="0">C6-1</f>
        <v>71</v>
      </c>
      <c r="C6" s="283">
        <f t="shared" ref="C6:C8" si="1">D6-1</f>
        <v>72</v>
      </c>
      <c r="D6" s="283">
        <f t="shared" ref="D6:D8" si="2">E6-2</f>
        <v>73</v>
      </c>
      <c r="E6" s="283">
        <v>75</v>
      </c>
      <c r="F6" s="283">
        <f t="shared" ref="F6:F8" si="3">E6+2</f>
        <v>77</v>
      </c>
      <c r="G6" s="283">
        <f t="shared" ref="G6:G8" si="4">F6+2</f>
        <v>79</v>
      </c>
      <c r="H6" s="283">
        <f t="shared" ref="H6:H8" si="5">G6+1</f>
        <v>80</v>
      </c>
      <c r="I6" s="276"/>
      <c r="J6" s="276" t="s">
        <v>146</v>
      </c>
      <c r="K6" s="276" t="s">
        <v>147</v>
      </c>
      <c r="L6" s="276" t="s">
        <v>148</v>
      </c>
      <c r="M6" s="276" t="s">
        <v>147</v>
      </c>
      <c r="N6" s="276" t="s">
        <v>146</v>
      </c>
      <c r="O6" s="276" t="s">
        <v>149</v>
      </c>
      <c r="P6" s="276"/>
    </row>
    <row r="7" s="86" customFormat="1" ht="21" customHeight="1" spans="1:16">
      <c r="A7" s="75" t="s">
        <v>150</v>
      </c>
      <c r="B7" s="283">
        <f t="shared" si="0"/>
        <v>69</v>
      </c>
      <c r="C7" s="283">
        <f t="shared" si="1"/>
        <v>70</v>
      </c>
      <c r="D7" s="283">
        <f t="shared" si="2"/>
        <v>71</v>
      </c>
      <c r="E7" s="283">
        <v>73</v>
      </c>
      <c r="F7" s="283">
        <f t="shared" si="3"/>
        <v>75</v>
      </c>
      <c r="G7" s="283">
        <f t="shared" si="4"/>
        <v>77</v>
      </c>
      <c r="H7" s="283">
        <f t="shared" si="5"/>
        <v>78</v>
      </c>
      <c r="I7" s="276"/>
      <c r="J7" s="276" t="s">
        <v>151</v>
      </c>
      <c r="K7" s="276" t="s">
        <v>147</v>
      </c>
      <c r="L7" s="276">
        <f>0.3/0.3</f>
        <v>1</v>
      </c>
      <c r="M7" s="276" t="s">
        <v>148</v>
      </c>
      <c r="N7" s="276" t="s">
        <v>152</v>
      </c>
      <c r="O7" s="276" t="s">
        <v>153</v>
      </c>
      <c r="P7" s="276"/>
    </row>
    <row r="8" s="86" customFormat="1" ht="21" customHeight="1" spans="1:16">
      <c r="A8" s="75" t="s">
        <v>154</v>
      </c>
      <c r="B8" s="283">
        <f t="shared" si="0"/>
        <v>63</v>
      </c>
      <c r="C8" s="283">
        <f t="shared" si="1"/>
        <v>64</v>
      </c>
      <c r="D8" s="283">
        <f t="shared" si="2"/>
        <v>65</v>
      </c>
      <c r="E8" s="283">
        <v>67</v>
      </c>
      <c r="F8" s="283">
        <f t="shared" si="3"/>
        <v>69</v>
      </c>
      <c r="G8" s="283">
        <f t="shared" si="4"/>
        <v>71</v>
      </c>
      <c r="H8" s="283">
        <f t="shared" si="5"/>
        <v>72</v>
      </c>
      <c r="I8" s="276"/>
      <c r="J8" s="276" t="s">
        <v>155</v>
      </c>
      <c r="K8" s="276" t="s">
        <v>147</v>
      </c>
      <c r="L8" s="276" t="s">
        <v>147</v>
      </c>
      <c r="M8" s="276" t="s">
        <v>147</v>
      </c>
      <c r="N8" s="276" t="s">
        <v>147</v>
      </c>
      <c r="O8" s="276" t="s">
        <v>147</v>
      </c>
      <c r="P8" s="276"/>
    </row>
    <row r="9" s="86" customFormat="1" ht="21" customHeight="1" spans="1:16">
      <c r="A9" s="75" t="s">
        <v>156</v>
      </c>
      <c r="B9" s="283">
        <f t="shared" ref="B9:B11" si="6">C9-4</f>
        <v>112</v>
      </c>
      <c r="C9" s="283">
        <f t="shared" ref="C9:C11" si="7">D9-4</f>
        <v>116</v>
      </c>
      <c r="D9" s="283">
        <f t="shared" ref="D9:D11" si="8">E9-4</f>
        <v>120</v>
      </c>
      <c r="E9" s="283">
        <v>124</v>
      </c>
      <c r="F9" s="283">
        <f t="shared" ref="F9:F11" si="9">E9+4</f>
        <v>128</v>
      </c>
      <c r="G9" s="283">
        <f>F9+4</f>
        <v>132</v>
      </c>
      <c r="H9" s="283">
        <f t="shared" ref="H9:H11" si="10">G9+6</f>
        <v>138</v>
      </c>
      <c r="I9" s="276"/>
      <c r="J9" s="276" t="s">
        <v>147</v>
      </c>
      <c r="K9" s="276" t="s">
        <v>147</v>
      </c>
      <c r="L9" s="276" t="s">
        <v>147</v>
      </c>
      <c r="M9" s="276" t="s">
        <v>157</v>
      </c>
      <c r="N9" s="276" t="s">
        <v>147</v>
      </c>
      <c r="O9" s="276" t="s">
        <v>147</v>
      </c>
      <c r="P9" s="276"/>
    </row>
    <row r="10" s="86" customFormat="1" ht="21" customHeight="1" spans="1:16">
      <c r="A10" s="75" t="s">
        <v>158</v>
      </c>
      <c r="B10" s="283">
        <f t="shared" si="6"/>
        <v>108</v>
      </c>
      <c r="C10" s="283">
        <f t="shared" si="7"/>
        <v>112</v>
      </c>
      <c r="D10" s="283">
        <f t="shared" si="8"/>
        <v>116</v>
      </c>
      <c r="E10" s="283">
        <v>120</v>
      </c>
      <c r="F10" s="283">
        <f t="shared" si="9"/>
        <v>124</v>
      </c>
      <c r="G10" s="283">
        <f>F10+5</f>
        <v>129</v>
      </c>
      <c r="H10" s="283">
        <f t="shared" si="10"/>
        <v>135</v>
      </c>
      <c r="I10" s="276"/>
      <c r="J10" s="276" t="s">
        <v>147</v>
      </c>
      <c r="K10" s="276" t="s">
        <v>147</v>
      </c>
      <c r="L10" s="276" t="s">
        <v>147</v>
      </c>
      <c r="M10" s="276" t="s">
        <v>147</v>
      </c>
      <c r="N10" s="276" t="s">
        <v>147</v>
      </c>
      <c r="O10" s="276" t="s">
        <v>147</v>
      </c>
      <c r="P10" s="276"/>
    </row>
    <row r="11" s="86" customFormat="1" ht="21" customHeight="1" spans="1:16">
      <c r="A11" s="75" t="s">
        <v>159</v>
      </c>
      <c r="B11" s="283">
        <f t="shared" si="6"/>
        <v>108</v>
      </c>
      <c r="C11" s="283">
        <f t="shared" si="7"/>
        <v>112</v>
      </c>
      <c r="D11" s="283">
        <f t="shared" si="8"/>
        <v>116</v>
      </c>
      <c r="E11" s="283">
        <v>120</v>
      </c>
      <c r="F11" s="283">
        <f t="shared" si="9"/>
        <v>124</v>
      </c>
      <c r="G11" s="283">
        <f>F11+5</f>
        <v>129</v>
      </c>
      <c r="H11" s="283">
        <f t="shared" si="10"/>
        <v>135</v>
      </c>
      <c r="I11" s="276"/>
      <c r="J11" s="276" t="s">
        <v>160</v>
      </c>
      <c r="K11" s="276" t="s">
        <v>161</v>
      </c>
      <c r="L11" s="276" t="s">
        <v>162</v>
      </c>
      <c r="M11" s="276" t="s">
        <v>163</v>
      </c>
      <c r="N11" s="276" t="s">
        <v>161</v>
      </c>
      <c r="O11" s="276" t="s">
        <v>164</v>
      </c>
      <c r="P11" s="276"/>
    </row>
    <row r="12" s="86" customFormat="1" ht="21" customHeight="1" spans="1:16">
      <c r="A12" s="75" t="s">
        <v>165</v>
      </c>
      <c r="B12" s="283">
        <f>C12-1.2</f>
        <v>54.4</v>
      </c>
      <c r="C12" s="283">
        <f>D12-1.2</f>
        <v>55.6</v>
      </c>
      <c r="D12" s="283">
        <f>E12-1.2</f>
        <v>56.8</v>
      </c>
      <c r="E12" s="283">
        <v>58</v>
      </c>
      <c r="F12" s="283">
        <f>E12+1.2</f>
        <v>59.2</v>
      </c>
      <c r="G12" s="283">
        <f>F12+1.2</f>
        <v>60.4</v>
      </c>
      <c r="H12" s="283">
        <f>G12+1.4</f>
        <v>61.8</v>
      </c>
      <c r="I12" s="276"/>
      <c r="J12" s="276" t="s">
        <v>166</v>
      </c>
      <c r="K12" s="276" t="s">
        <v>167</v>
      </c>
      <c r="L12" s="276" t="s">
        <v>147</v>
      </c>
      <c r="M12" s="276" t="s">
        <v>157</v>
      </c>
      <c r="N12" s="276" t="s">
        <v>147</v>
      </c>
      <c r="O12" s="276" t="s">
        <v>168</v>
      </c>
      <c r="P12" s="276"/>
    </row>
    <row r="13" s="86" customFormat="1" ht="21" customHeight="1" spans="1:16">
      <c r="A13" s="75" t="s">
        <v>169</v>
      </c>
      <c r="B13" s="283">
        <f>C13-0.6</f>
        <v>58.6</v>
      </c>
      <c r="C13" s="283">
        <f>D13-0.6</f>
        <v>59.2</v>
      </c>
      <c r="D13" s="283">
        <f>E13-1.2</f>
        <v>59.8</v>
      </c>
      <c r="E13" s="283">
        <v>61</v>
      </c>
      <c r="F13" s="283">
        <f>E13+1.2</f>
        <v>62.2</v>
      </c>
      <c r="G13" s="283">
        <f>F13+1.2</f>
        <v>63.4</v>
      </c>
      <c r="H13" s="283">
        <f>G13+0.6</f>
        <v>64</v>
      </c>
      <c r="I13" s="276"/>
      <c r="J13" s="276" t="s">
        <v>170</v>
      </c>
      <c r="K13" s="276" t="s">
        <v>171</v>
      </c>
      <c r="L13" s="276" t="s">
        <v>171</v>
      </c>
      <c r="M13" s="276" t="s">
        <v>171</v>
      </c>
      <c r="N13" s="276" t="s">
        <v>171</v>
      </c>
      <c r="O13" s="276" t="s">
        <v>171</v>
      </c>
      <c r="P13" s="276"/>
    </row>
    <row r="14" s="86" customFormat="1" ht="21" customHeight="1" spans="1:16">
      <c r="A14" s="75" t="s">
        <v>172</v>
      </c>
      <c r="B14" s="283">
        <f>C14-0.8</f>
        <v>23.1</v>
      </c>
      <c r="C14" s="283">
        <f>D14-0.8</f>
        <v>23.9</v>
      </c>
      <c r="D14" s="283">
        <f>E14-0.8</f>
        <v>24.7</v>
      </c>
      <c r="E14" s="283">
        <v>25.5</v>
      </c>
      <c r="F14" s="283">
        <f>E14+0.8</f>
        <v>26.3</v>
      </c>
      <c r="G14" s="283">
        <f>F14+0.8</f>
        <v>27.1</v>
      </c>
      <c r="H14" s="283">
        <f>G14+1.3</f>
        <v>28.4</v>
      </c>
      <c r="I14" s="276"/>
      <c r="J14" s="276" t="s">
        <v>148</v>
      </c>
      <c r="K14" s="276" t="s">
        <v>147</v>
      </c>
      <c r="L14" s="276" t="s">
        <v>170</v>
      </c>
      <c r="M14" s="276" t="s">
        <v>170</v>
      </c>
      <c r="N14" s="276" t="s">
        <v>171</v>
      </c>
      <c r="O14" s="276" t="s">
        <v>171</v>
      </c>
      <c r="P14" s="276"/>
    </row>
    <row r="15" s="86" customFormat="1" ht="21" customHeight="1" spans="1:16">
      <c r="A15" s="75" t="s">
        <v>173</v>
      </c>
      <c r="B15" s="283">
        <f>C15-0.7</f>
        <v>19.1</v>
      </c>
      <c r="C15" s="283">
        <f>D15-0.7</f>
        <v>19.8</v>
      </c>
      <c r="D15" s="283">
        <f>E15-0.7</f>
        <v>20.5</v>
      </c>
      <c r="E15" s="283">
        <v>21.2</v>
      </c>
      <c r="F15" s="283">
        <f>E15+0.7</f>
        <v>21.9</v>
      </c>
      <c r="G15" s="283">
        <f>F15+0.7</f>
        <v>22.6</v>
      </c>
      <c r="H15" s="283">
        <f>G15+1</f>
        <v>23.6</v>
      </c>
      <c r="I15" s="276"/>
      <c r="J15" s="276" t="s">
        <v>147</v>
      </c>
      <c r="K15" s="276" t="s">
        <v>147</v>
      </c>
      <c r="L15" s="276" t="s">
        <v>147</v>
      </c>
      <c r="M15" s="276" t="s">
        <v>147</v>
      </c>
      <c r="N15" s="276" t="s">
        <v>147</v>
      </c>
      <c r="O15" s="276" t="s">
        <v>147</v>
      </c>
      <c r="P15" s="276"/>
    </row>
    <row r="16" s="86" customFormat="1" ht="21" customHeight="1" spans="1:16">
      <c r="A16" s="75" t="s">
        <v>174</v>
      </c>
      <c r="B16" s="283">
        <f t="shared" ref="B16:B20" si="11">C16-0.5</f>
        <v>13.5</v>
      </c>
      <c r="C16" s="283">
        <f t="shared" ref="C16:C20" si="12">D16-0.5</f>
        <v>14</v>
      </c>
      <c r="D16" s="283">
        <f t="shared" ref="D16:D20" si="13">E16-0.5</f>
        <v>14.5</v>
      </c>
      <c r="E16" s="283">
        <v>15</v>
      </c>
      <c r="F16" s="283">
        <f>E16+0.5</f>
        <v>15.5</v>
      </c>
      <c r="G16" s="283">
        <f>F16+0.5</f>
        <v>16</v>
      </c>
      <c r="H16" s="283">
        <f>G16+0.7</f>
        <v>16.7</v>
      </c>
      <c r="I16" s="276"/>
      <c r="J16" s="276" t="s">
        <v>147</v>
      </c>
      <c r="K16" s="276" t="s">
        <v>147</v>
      </c>
      <c r="L16" s="276" t="s">
        <v>147</v>
      </c>
      <c r="M16" s="276" t="s">
        <v>147</v>
      </c>
      <c r="N16" s="276" t="s">
        <v>147</v>
      </c>
      <c r="O16" s="276" t="s">
        <v>147</v>
      </c>
      <c r="P16" s="276"/>
    </row>
    <row r="17" s="86" customFormat="1" ht="21" customHeight="1" spans="1:16">
      <c r="A17" s="75" t="s">
        <v>175</v>
      </c>
      <c r="B17" s="283">
        <f>C17-1</f>
        <v>56</v>
      </c>
      <c r="C17" s="283">
        <f>D17-1</f>
        <v>57</v>
      </c>
      <c r="D17" s="283">
        <f>E17-1</f>
        <v>58</v>
      </c>
      <c r="E17" s="283">
        <v>59</v>
      </c>
      <c r="F17" s="283">
        <f>E17+1</f>
        <v>60</v>
      </c>
      <c r="G17" s="283">
        <f>F17+1</f>
        <v>61</v>
      </c>
      <c r="H17" s="283">
        <f>G17+1.5</f>
        <v>62.5</v>
      </c>
      <c r="I17" s="276"/>
      <c r="J17" s="276"/>
      <c r="K17" s="276" t="s">
        <v>147</v>
      </c>
      <c r="L17" s="276" t="s">
        <v>147</v>
      </c>
      <c r="M17" s="276" t="s">
        <v>147</v>
      </c>
      <c r="N17" s="276" t="s">
        <v>147</v>
      </c>
      <c r="O17" s="276" t="s">
        <v>147</v>
      </c>
      <c r="P17" s="276"/>
    </row>
    <row r="18" s="86" customFormat="1" ht="21" customHeight="1" spans="1:16">
      <c r="A18" s="75" t="s">
        <v>176</v>
      </c>
      <c r="B18" s="283">
        <f>C18</f>
        <v>12</v>
      </c>
      <c r="C18" s="283">
        <f>E18</f>
        <v>12</v>
      </c>
      <c r="D18" s="283">
        <f>E18</f>
        <v>12</v>
      </c>
      <c r="E18" s="283">
        <v>12</v>
      </c>
      <c r="F18" s="283">
        <f>E18</f>
        <v>12</v>
      </c>
      <c r="G18" s="283">
        <f>E18</f>
        <v>12</v>
      </c>
      <c r="H18" s="283">
        <f>E18</f>
        <v>12</v>
      </c>
      <c r="I18" s="276"/>
      <c r="J18" s="276" t="s">
        <v>177</v>
      </c>
      <c r="K18" s="276" t="s">
        <v>171</v>
      </c>
      <c r="L18" s="276" t="s">
        <v>171</v>
      </c>
      <c r="M18" s="276" t="s">
        <v>178</v>
      </c>
      <c r="N18" s="276" t="s">
        <v>171</v>
      </c>
      <c r="O18" s="276" t="s">
        <v>146</v>
      </c>
      <c r="P18" s="276"/>
    </row>
    <row r="19" s="86" customFormat="1" ht="21" customHeight="1" spans="1:16">
      <c r="A19" s="75" t="s">
        <v>179</v>
      </c>
      <c r="B19" s="283">
        <f t="shared" si="11"/>
        <v>34.5</v>
      </c>
      <c r="C19" s="283">
        <f t="shared" si="12"/>
        <v>35</v>
      </c>
      <c r="D19" s="283">
        <f t="shared" si="13"/>
        <v>35.5</v>
      </c>
      <c r="E19" s="283">
        <v>36</v>
      </c>
      <c r="F19" s="283">
        <f t="shared" ref="F19:H19" si="14">E19+0.5</f>
        <v>36.5</v>
      </c>
      <c r="G19" s="283">
        <f t="shared" si="14"/>
        <v>37</v>
      </c>
      <c r="H19" s="283">
        <f t="shared" si="14"/>
        <v>37.5</v>
      </c>
      <c r="I19" s="276"/>
      <c r="J19" s="276" t="s">
        <v>148</v>
      </c>
      <c r="K19" s="276" t="s">
        <v>147</v>
      </c>
      <c r="L19" s="276" t="s">
        <v>170</v>
      </c>
      <c r="M19" s="276" t="s">
        <v>170</v>
      </c>
      <c r="N19" s="276" t="s">
        <v>171</v>
      </c>
      <c r="O19" s="276" t="s">
        <v>171</v>
      </c>
      <c r="P19" s="276"/>
    </row>
    <row r="20" s="86" customFormat="1" ht="21" customHeight="1" spans="1:16">
      <c r="A20" s="75" t="s">
        <v>180</v>
      </c>
      <c r="B20" s="283">
        <f t="shared" si="11"/>
        <v>25</v>
      </c>
      <c r="C20" s="283">
        <f t="shared" si="12"/>
        <v>25.5</v>
      </c>
      <c r="D20" s="283">
        <f t="shared" si="13"/>
        <v>26</v>
      </c>
      <c r="E20" s="283">
        <v>26.5</v>
      </c>
      <c r="F20" s="283">
        <f>E20+0.5</f>
        <v>27</v>
      </c>
      <c r="G20" s="283">
        <f>F20+0.5</f>
        <v>27.5</v>
      </c>
      <c r="H20" s="283">
        <f>G20+0.75</f>
        <v>28.25</v>
      </c>
      <c r="I20" s="276"/>
      <c r="J20" s="276" t="s">
        <v>166</v>
      </c>
      <c r="K20" s="276" t="s">
        <v>167</v>
      </c>
      <c r="L20" s="276" t="s">
        <v>147</v>
      </c>
      <c r="M20" s="276" t="s">
        <v>157</v>
      </c>
      <c r="N20" s="276" t="s">
        <v>147</v>
      </c>
      <c r="O20" s="276" t="s">
        <v>168</v>
      </c>
      <c r="P20" s="276"/>
    </row>
    <row r="21" s="86" customFormat="1" ht="19" customHeight="1" spans="1:16">
      <c r="A21" s="75" t="s">
        <v>181</v>
      </c>
      <c r="B21" s="283">
        <f>C21</f>
        <v>19.5</v>
      </c>
      <c r="C21" s="283">
        <f>E21-1</f>
        <v>19.5</v>
      </c>
      <c r="D21" s="283">
        <f t="shared" ref="D21:H21" si="15">C21</f>
        <v>19.5</v>
      </c>
      <c r="E21" s="283">
        <v>20.5</v>
      </c>
      <c r="F21" s="283">
        <f t="shared" si="15"/>
        <v>20.5</v>
      </c>
      <c r="G21" s="283">
        <f>E21+1.5</f>
        <v>22</v>
      </c>
      <c r="H21" s="283">
        <f t="shared" si="15"/>
        <v>22</v>
      </c>
      <c r="I21" s="290"/>
      <c r="J21" s="276" t="s">
        <v>170</v>
      </c>
      <c r="K21" s="276" t="s">
        <v>171</v>
      </c>
      <c r="L21" s="276" t="s">
        <v>171</v>
      </c>
      <c r="M21" s="276" t="s">
        <v>171</v>
      </c>
      <c r="N21" s="276" t="s">
        <v>171</v>
      </c>
      <c r="O21" s="276" t="s">
        <v>171</v>
      </c>
      <c r="P21" s="291"/>
    </row>
    <row r="22" s="84" customFormat="1" ht="47" customHeight="1" spans="1:14">
      <c r="A22" s="284"/>
      <c r="B22" s="284"/>
      <c r="C22" s="284"/>
      <c r="D22" s="284"/>
      <c r="E22" s="284"/>
      <c r="F22" s="284"/>
      <c r="G22" s="284"/>
      <c r="H22" s="284"/>
      <c r="I22" s="284"/>
      <c r="J22" s="84" t="s">
        <v>182</v>
      </c>
      <c r="K22" s="85"/>
      <c r="L22" s="84" t="s">
        <v>183</v>
      </c>
      <c r="N22" s="84" t="s">
        <v>184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M8" sqref="M8"/>
    </sheetView>
  </sheetViews>
  <sheetFormatPr defaultColWidth="10" defaultRowHeight="16.5" customHeight="1"/>
  <cols>
    <col min="1" max="1" width="10.875" style="176" customWidth="1"/>
    <col min="2" max="6" width="10" style="176"/>
    <col min="7" max="7" width="10.1" style="176"/>
    <col min="8" max="16384" width="10" style="176"/>
  </cols>
  <sheetData>
    <row r="1" ht="22.5" customHeight="1" spans="1:11">
      <c r="A1" s="177" t="s">
        <v>185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17.25" customHeight="1" spans="1:11">
      <c r="A2" s="178" t="s">
        <v>37</v>
      </c>
      <c r="B2" s="179" t="s">
        <v>38</v>
      </c>
      <c r="C2" s="179"/>
      <c r="D2" s="180" t="s">
        <v>39</v>
      </c>
      <c r="E2" s="180"/>
      <c r="F2" s="179" t="s">
        <v>40</v>
      </c>
      <c r="G2" s="179"/>
      <c r="H2" s="181" t="s">
        <v>41</v>
      </c>
      <c r="I2" s="254" t="s">
        <v>42</v>
      </c>
      <c r="J2" s="254"/>
      <c r="K2" s="255"/>
    </row>
    <row r="3" customHeight="1" spans="1:11">
      <c r="A3" s="182" t="s">
        <v>43</v>
      </c>
      <c r="B3" s="183"/>
      <c r="C3" s="184"/>
      <c r="D3" s="185" t="s">
        <v>44</v>
      </c>
      <c r="E3" s="186"/>
      <c r="F3" s="186"/>
      <c r="G3" s="187"/>
      <c r="H3" s="185" t="s">
        <v>45</v>
      </c>
      <c r="I3" s="186"/>
      <c r="J3" s="186"/>
      <c r="K3" s="187"/>
    </row>
    <row r="4" customHeight="1" spans="1:11">
      <c r="A4" s="188" t="s">
        <v>46</v>
      </c>
      <c r="B4" s="189" t="s">
        <v>47</v>
      </c>
      <c r="C4" s="190"/>
      <c r="D4" s="188" t="s">
        <v>48</v>
      </c>
      <c r="E4" s="191"/>
      <c r="F4" s="192">
        <v>45422</v>
      </c>
      <c r="G4" s="193"/>
      <c r="H4" s="188" t="s">
        <v>186</v>
      </c>
      <c r="I4" s="191"/>
      <c r="J4" s="189" t="s">
        <v>50</v>
      </c>
      <c r="K4" s="190" t="s">
        <v>51</v>
      </c>
    </row>
    <row r="5" customHeight="1" spans="1:11">
      <c r="A5" s="194" t="s">
        <v>52</v>
      </c>
      <c r="B5" s="96" t="s">
        <v>53</v>
      </c>
      <c r="C5" s="96"/>
      <c r="D5" s="188" t="s">
        <v>187</v>
      </c>
      <c r="E5" s="191"/>
      <c r="F5" s="195">
        <v>1</v>
      </c>
      <c r="G5" s="196"/>
      <c r="H5" s="188" t="s">
        <v>188</v>
      </c>
      <c r="I5" s="191"/>
      <c r="J5" s="189" t="s">
        <v>50</v>
      </c>
      <c r="K5" s="190" t="s">
        <v>51</v>
      </c>
    </row>
    <row r="6" customHeight="1" spans="1:11">
      <c r="A6" s="188" t="s">
        <v>56</v>
      </c>
      <c r="B6" s="189">
        <v>4</v>
      </c>
      <c r="C6" s="190">
        <v>7</v>
      </c>
      <c r="D6" s="188" t="s">
        <v>189</v>
      </c>
      <c r="E6" s="191"/>
      <c r="F6" s="197">
        <v>0.9</v>
      </c>
      <c r="G6" s="196"/>
      <c r="H6" s="198" t="s">
        <v>190</v>
      </c>
      <c r="I6" s="232"/>
      <c r="J6" s="232"/>
      <c r="K6" s="256"/>
    </row>
    <row r="7" customHeight="1" spans="1:11">
      <c r="A7" s="188" t="s">
        <v>59</v>
      </c>
      <c r="B7" s="199">
        <v>16000</v>
      </c>
      <c r="C7" s="200"/>
      <c r="D7" s="188" t="s">
        <v>191</v>
      </c>
      <c r="E7" s="191"/>
      <c r="F7" s="197">
        <v>0.8</v>
      </c>
      <c r="G7" s="196"/>
      <c r="H7" s="201"/>
      <c r="I7" s="189"/>
      <c r="J7" s="189"/>
      <c r="K7" s="190"/>
    </row>
    <row r="8" ht="34" customHeight="1" spans="1:11">
      <c r="A8" s="202" t="s">
        <v>62</v>
      </c>
      <c r="B8" s="203" t="s">
        <v>63</v>
      </c>
      <c r="C8" s="204"/>
      <c r="D8" s="205" t="s">
        <v>64</v>
      </c>
      <c r="E8" s="206"/>
      <c r="F8" s="207">
        <v>45420</v>
      </c>
      <c r="G8" s="208"/>
      <c r="H8" s="205" t="s">
        <v>192</v>
      </c>
      <c r="I8" s="206"/>
      <c r="J8" s="206"/>
      <c r="K8" s="257"/>
    </row>
    <row r="9" customHeight="1" spans="1:11">
      <c r="A9" s="209" t="s">
        <v>193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68</v>
      </c>
      <c r="B10" s="211" t="s">
        <v>69</v>
      </c>
      <c r="C10" s="212" t="s">
        <v>70</v>
      </c>
      <c r="D10" s="213"/>
      <c r="E10" s="214" t="s">
        <v>73</v>
      </c>
      <c r="F10" s="211" t="s">
        <v>69</v>
      </c>
      <c r="G10" s="212" t="s">
        <v>70</v>
      </c>
      <c r="H10" s="211"/>
      <c r="I10" s="214" t="s">
        <v>71</v>
      </c>
      <c r="J10" s="211" t="s">
        <v>69</v>
      </c>
      <c r="K10" s="258" t="s">
        <v>70</v>
      </c>
    </row>
    <row r="11" customHeight="1" spans="1:11">
      <c r="A11" s="194" t="s">
        <v>74</v>
      </c>
      <c r="B11" s="215" t="s">
        <v>69</v>
      </c>
      <c r="C11" s="189" t="s">
        <v>70</v>
      </c>
      <c r="D11" s="216"/>
      <c r="E11" s="217" t="s">
        <v>76</v>
      </c>
      <c r="F11" s="215" t="s">
        <v>69</v>
      </c>
      <c r="G11" s="189" t="s">
        <v>70</v>
      </c>
      <c r="H11" s="215"/>
      <c r="I11" s="217" t="s">
        <v>81</v>
      </c>
      <c r="J11" s="215" t="s">
        <v>69</v>
      </c>
      <c r="K11" s="190" t="s">
        <v>70</v>
      </c>
    </row>
    <row r="12" customHeight="1" spans="1:11">
      <c r="A12" s="205" t="s">
        <v>111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57"/>
    </row>
    <row r="13" customHeight="1" spans="1:11">
      <c r="A13" s="218" t="s">
        <v>194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 t="s">
        <v>195</v>
      </c>
      <c r="B14" s="220"/>
      <c r="C14" s="220"/>
      <c r="D14" s="220"/>
      <c r="E14" s="220"/>
      <c r="F14" s="220"/>
      <c r="G14" s="220"/>
      <c r="H14" s="220"/>
      <c r="I14" s="259"/>
      <c r="J14" s="259"/>
      <c r="K14" s="260"/>
    </row>
    <row r="15" customHeight="1" spans="1:11">
      <c r="A15" s="221"/>
      <c r="B15" s="222"/>
      <c r="C15" s="222"/>
      <c r="D15" s="223"/>
      <c r="E15" s="224"/>
      <c r="F15" s="222"/>
      <c r="G15" s="222"/>
      <c r="H15" s="223"/>
      <c r="I15" s="261"/>
      <c r="J15" s="262"/>
      <c r="K15" s="263"/>
    </row>
    <row r="16" customHeight="1" spans="1:11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64"/>
    </row>
    <row r="17" customHeight="1" spans="1:11">
      <c r="A17" s="218" t="s">
        <v>196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19" t="s">
        <v>192</v>
      </c>
      <c r="B18" s="220"/>
      <c r="C18" s="220"/>
      <c r="D18" s="220"/>
      <c r="E18" s="220"/>
      <c r="F18" s="220"/>
      <c r="G18" s="220"/>
      <c r="H18" s="220"/>
      <c r="I18" s="259"/>
      <c r="J18" s="259"/>
      <c r="K18" s="260"/>
    </row>
    <row r="19" customHeight="1" spans="1:11">
      <c r="A19" s="221"/>
      <c r="B19" s="222"/>
      <c r="C19" s="222"/>
      <c r="D19" s="223"/>
      <c r="E19" s="224"/>
      <c r="F19" s="222"/>
      <c r="G19" s="222"/>
      <c r="H19" s="223"/>
      <c r="I19" s="261"/>
      <c r="J19" s="262"/>
      <c r="K19" s="263"/>
    </row>
    <row r="20" customHeight="1" spans="1:11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64"/>
    </row>
    <row r="21" customHeight="1" spans="1:11">
      <c r="A21" s="227" t="s">
        <v>108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customHeight="1" spans="1:11">
      <c r="A22" s="91" t="s">
        <v>109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4"/>
    </row>
    <row r="23" customHeight="1" spans="1:11">
      <c r="A23" s="102" t="s">
        <v>110</v>
      </c>
      <c r="B23" s="104"/>
      <c r="C23" s="189" t="s">
        <v>50</v>
      </c>
      <c r="D23" s="189" t="s">
        <v>51</v>
      </c>
      <c r="E23" s="101"/>
      <c r="F23" s="101"/>
      <c r="G23" s="101"/>
      <c r="H23" s="101"/>
      <c r="I23" s="101"/>
      <c r="J23" s="101"/>
      <c r="K23" s="148"/>
    </row>
    <row r="24" customHeight="1" spans="1:11">
      <c r="A24" s="228" t="s">
        <v>197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5"/>
    </row>
    <row r="25" customHeight="1" spans="1:11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66"/>
    </row>
    <row r="26" customHeight="1" spans="1:11">
      <c r="A26" s="209" t="s">
        <v>119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2" t="s">
        <v>120</v>
      </c>
      <c r="B27" s="212" t="s">
        <v>79</v>
      </c>
      <c r="C27" s="212" t="s">
        <v>80</v>
      </c>
      <c r="D27" s="212" t="s">
        <v>72</v>
      </c>
      <c r="E27" s="183" t="s">
        <v>121</v>
      </c>
      <c r="F27" s="212" t="s">
        <v>79</v>
      </c>
      <c r="G27" s="212" t="s">
        <v>80</v>
      </c>
      <c r="H27" s="212" t="s">
        <v>72</v>
      </c>
      <c r="I27" s="183" t="s">
        <v>122</v>
      </c>
      <c r="J27" s="212" t="s">
        <v>79</v>
      </c>
      <c r="K27" s="258" t="s">
        <v>80</v>
      </c>
    </row>
    <row r="28" customHeight="1" spans="1:11">
      <c r="A28" s="198" t="s">
        <v>71</v>
      </c>
      <c r="B28" s="189" t="s">
        <v>79</v>
      </c>
      <c r="C28" s="189" t="s">
        <v>80</v>
      </c>
      <c r="D28" s="189" t="s">
        <v>72</v>
      </c>
      <c r="E28" s="232" t="s">
        <v>78</v>
      </c>
      <c r="F28" s="189" t="s">
        <v>79</v>
      </c>
      <c r="G28" s="189" t="s">
        <v>80</v>
      </c>
      <c r="H28" s="189" t="s">
        <v>72</v>
      </c>
      <c r="I28" s="232" t="s">
        <v>89</v>
      </c>
      <c r="J28" s="189" t="s">
        <v>79</v>
      </c>
      <c r="K28" s="190" t="s">
        <v>80</v>
      </c>
    </row>
    <row r="29" customHeight="1" spans="1:11">
      <c r="A29" s="188" t="s">
        <v>82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67"/>
    </row>
    <row r="30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68"/>
    </row>
    <row r="31" customHeight="1" spans="1:11">
      <c r="A31" s="236" t="s">
        <v>198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237" t="s">
        <v>199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00"/>
    </row>
    <row r="33" ht="17.25" customHeight="1" spans="1:11">
      <c r="A33" s="237" t="s">
        <v>200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00"/>
    </row>
    <row r="34" ht="17.25" customHeight="1" spans="1:1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00"/>
    </row>
    <row r="35" ht="17.25" customHeight="1" spans="1:1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00"/>
    </row>
    <row r="36" ht="17.25" customHeight="1" spans="1:1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00"/>
    </row>
    <row r="37" ht="17.25" customHeight="1" spans="1:1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00"/>
    </row>
    <row r="38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00"/>
    </row>
    <row r="39" ht="17.25" customHeight="1" spans="1:1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00"/>
    </row>
    <row r="40" ht="17.25" customHeight="1" spans="1:1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00"/>
    </row>
    <row r="41" ht="17.25" customHeight="1" spans="1:1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00"/>
    </row>
    <row r="42" ht="17.25" customHeight="1" spans="1:1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00"/>
    </row>
    <row r="43" ht="17.25" customHeight="1" spans="1:11">
      <c r="A43" s="234" t="s">
        <v>118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8"/>
    </row>
    <row r="44" customHeight="1" spans="1:11">
      <c r="A44" s="236" t="s">
        <v>201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239" t="s">
        <v>111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69"/>
    </row>
    <row r="46" ht="18" customHeight="1" spans="1:11">
      <c r="A46" s="239"/>
      <c r="B46" s="240"/>
      <c r="C46" s="240"/>
      <c r="D46" s="240"/>
      <c r="E46" s="240"/>
      <c r="F46" s="240"/>
      <c r="G46" s="240"/>
      <c r="H46" s="240"/>
      <c r="I46" s="240"/>
      <c r="J46" s="240"/>
      <c r="K46" s="269"/>
    </row>
    <row r="47" ht="18" customHeight="1" spans="1:1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66"/>
    </row>
    <row r="48" ht="21" customHeight="1" spans="1:11">
      <c r="A48" s="241" t="s">
        <v>124</v>
      </c>
      <c r="B48" s="242" t="s">
        <v>202</v>
      </c>
      <c r="C48" s="242"/>
      <c r="D48" s="243" t="s">
        <v>126</v>
      </c>
      <c r="E48" s="244"/>
      <c r="F48" s="243" t="s">
        <v>127</v>
      </c>
      <c r="G48" s="245"/>
      <c r="H48" s="246" t="s">
        <v>128</v>
      </c>
      <c r="I48" s="246"/>
      <c r="J48" s="242"/>
      <c r="K48" s="270"/>
    </row>
    <row r="49" customHeight="1" spans="1:11">
      <c r="A49" s="247" t="s">
        <v>130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71"/>
    </row>
    <row r="50" customHeight="1" spans="1:11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72"/>
    </row>
    <row r="51" customHeight="1" spans="1:1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73"/>
    </row>
    <row r="52" ht="21" customHeight="1" spans="1:11">
      <c r="A52" s="241" t="s">
        <v>124</v>
      </c>
      <c r="B52" s="242" t="s">
        <v>202</v>
      </c>
      <c r="C52" s="242"/>
      <c r="D52" s="243" t="s">
        <v>126</v>
      </c>
      <c r="E52" s="243" t="s">
        <v>203</v>
      </c>
      <c r="F52" s="243" t="s">
        <v>127</v>
      </c>
      <c r="G52" s="253">
        <v>45399</v>
      </c>
      <c r="H52" s="246" t="s">
        <v>128</v>
      </c>
      <c r="I52" s="246"/>
      <c r="J52" s="274" t="s">
        <v>129</v>
      </c>
      <c r="K52" s="27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view="pageBreakPreview" zoomScale="80" zoomScaleNormal="90" workbookViewId="0">
      <selection activeCell="U11" sqref="U11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1" width="11.125" style="64" customWidth="1"/>
    <col min="12" max="12" width="12.75" style="64" customWidth="1"/>
    <col min="13" max="13" width="13.125" style="64" customWidth="1"/>
    <col min="14" max="15" width="10.875" style="64" customWidth="1"/>
    <col min="16" max="16" width="9.375" style="64" customWidth="1"/>
    <col min="17" max="16384" width="9" style="64"/>
  </cols>
  <sheetData>
    <row r="1" s="64" customFormat="1" ht="30" customHeight="1" spans="1:16">
      <c r="A1" s="164" t="s">
        <v>132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="163" customFormat="1" ht="25" customHeight="1" spans="1:16">
      <c r="A2" s="66" t="s">
        <v>46</v>
      </c>
      <c r="B2" s="166" t="s">
        <v>47</v>
      </c>
      <c r="C2" s="167"/>
      <c r="D2" s="71" t="s">
        <v>133</v>
      </c>
      <c r="E2" s="71"/>
      <c r="F2" s="71"/>
      <c r="G2" s="71"/>
      <c r="H2" s="71"/>
      <c r="I2" s="168"/>
      <c r="J2" s="80" t="s">
        <v>41</v>
      </c>
      <c r="K2" s="169"/>
      <c r="L2" s="170"/>
      <c r="M2" s="170"/>
      <c r="N2" s="170"/>
      <c r="O2" s="170"/>
      <c r="P2" s="171"/>
    </row>
    <row r="3" s="163" customFormat="1" ht="23" customHeight="1" spans="1:16">
      <c r="A3" s="72" t="s">
        <v>134</v>
      </c>
      <c r="B3" s="73" t="s">
        <v>135</v>
      </c>
      <c r="C3" s="74"/>
      <c r="D3" s="74"/>
      <c r="E3" s="74"/>
      <c r="F3" s="74"/>
      <c r="G3" s="74"/>
      <c r="H3" s="74"/>
      <c r="I3" s="66"/>
      <c r="J3" s="73" t="s">
        <v>136</v>
      </c>
      <c r="K3" s="74"/>
      <c r="L3" s="74"/>
      <c r="M3" s="74"/>
      <c r="N3" s="74"/>
      <c r="O3" s="74"/>
      <c r="P3" s="74"/>
    </row>
    <row r="4" s="163" customFormat="1" ht="23" customHeight="1" spans="1:16">
      <c r="A4" s="74"/>
      <c r="B4" s="75" t="s">
        <v>137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66"/>
      <c r="J4" s="75" t="s">
        <v>137</v>
      </c>
      <c r="K4" s="75" t="s">
        <v>94</v>
      </c>
      <c r="L4" s="75" t="s">
        <v>95</v>
      </c>
      <c r="M4" s="75" t="s">
        <v>96</v>
      </c>
      <c r="N4" s="75" t="s">
        <v>97</v>
      </c>
      <c r="O4" s="75" t="s">
        <v>98</v>
      </c>
      <c r="P4" s="75" t="s">
        <v>99</v>
      </c>
    </row>
    <row r="5" s="163" customFormat="1" ht="23" customHeight="1" spans="1:16">
      <c r="A5" s="72"/>
      <c r="B5" s="75" t="s">
        <v>138</v>
      </c>
      <c r="C5" s="75" t="s">
        <v>139</v>
      </c>
      <c r="D5" s="75" t="s">
        <v>140</v>
      </c>
      <c r="E5" s="75" t="s">
        <v>141</v>
      </c>
      <c r="F5" s="75" t="s">
        <v>142</v>
      </c>
      <c r="G5" s="75" t="s">
        <v>143</v>
      </c>
      <c r="H5" s="75" t="s">
        <v>144</v>
      </c>
      <c r="I5" s="66"/>
      <c r="J5" s="75" t="s">
        <v>138</v>
      </c>
      <c r="K5" s="75" t="s">
        <v>139</v>
      </c>
      <c r="L5" s="75" t="s">
        <v>140</v>
      </c>
      <c r="M5" s="75" t="s">
        <v>141</v>
      </c>
      <c r="N5" s="75" t="s">
        <v>142</v>
      </c>
      <c r="O5" s="75" t="s">
        <v>143</v>
      </c>
      <c r="P5" s="75" t="s">
        <v>144</v>
      </c>
    </row>
    <row r="6" s="163" customFormat="1" ht="21" customHeight="1" spans="1:16">
      <c r="A6" s="75" t="s">
        <v>145</v>
      </c>
      <c r="B6" s="75">
        <f t="shared" ref="B6:B8" si="0">C6-1</f>
        <v>71</v>
      </c>
      <c r="C6" s="75">
        <f t="shared" ref="C6:C8" si="1">D6-1</f>
        <v>72</v>
      </c>
      <c r="D6" s="75">
        <f t="shared" ref="D6:D8" si="2">E6-2</f>
        <v>73</v>
      </c>
      <c r="E6" s="75">
        <v>75</v>
      </c>
      <c r="F6" s="75">
        <f t="shared" ref="F6:F8" si="3">E6+2</f>
        <v>77</v>
      </c>
      <c r="G6" s="75">
        <f t="shared" ref="G6:G8" si="4">F6+2</f>
        <v>79</v>
      </c>
      <c r="H6" s="75">
        <f t="shared" ref="H6:H8" si="5">G6+1</f>
        <v>80</v>
      </c>
      <c r="I6" s="66"/>
      <c r="J6" s="66" t="s">
        <v>146</v>
      </c>
      <c r="K6" s="66" t="s">
        <v>147</v>
      </c>
      <c r="L6" s="66" t="s">
        <v>148</v>
      </c>
      <c r="M6" s="66" t="s">
        <v>147</v>
      </c>
      <c r="N6" s="66" t="s">
        <v>146</v>
      </c>
      <c r="O6" s="66" t="s">
        <v>149</v>
      </c>
      <c r="P6" s="66"/>
    </row>
    <row r="7" s="163" customFormat="1" ht="21" customHeight="1" spans="1:16">
      <c r="A7" s="75" t="s">
        <v>150</v>
      </c>
      <c r="B7" s="75">
        <f t="shared" si="0"/>
        <v>69</v>
      </c>
      <c r="C7" s="75">
        <f t="shared" si="1"/>
        <v>70</v>
      </c>
      <c r="D7" s="75">
        <f t="shared" si="2"/>
        <v>71</v>
      </c>
      <c r="E7" s="75">
        <v>73</v>
      </c>
      <c r="F7" s="75">
        <f t="shared" si="3"/>
        <v>75</v>
      </c>
      <c r="G7" s="75">
        <f t="shared" si="4"/>
        <v>77</v>
      </c>
      <c r="H7" s="75">
        <f t="shared" si="5"/>
        <v>78</v>
      </c>
      <c r="I7" s="66"/>
      <c r="J7" s="66" t="s">
        <v>151</v>
      </c>
      <c r="K7" s="66" t="s">
        <v>147</v>
      </c>
      <c r="L7" s="66">
        <f>0.3/0.3</f>
        <v>1</v>
      </c>
      <c r="M7" s="66" t="s">
        <v>148</v>
      </c>
      <c r="N7" s="66" t="s">
        <v>152</v>
      </c>
      <c r="O7" s="66" t="s">
        <v>153</v>
      </c>
      <c r="P7" s="66"/>
    </row>
    <row r="8" s="163" customFormat="1" ht="21" customHeight="1" spans="1:16">
      <c r="A8" s="75" t="s">
        <v>154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66"/>
      <c r="J8" s="66" t="s">
        <v>155</v>
      </c>
      <c r="K8" s="66" t="s">
        <v>147</v>
      </c>
      <c r="L8" s="66" t="s">
        <v>147</v>
      </c>
      <c r="M8" s="66" t="s">
        <v>147</v>
      </c>
      <c r="N8" s="66" t="s">
        <v>147</v>
      </c>
      <c r="O8" s="66" t="s">
        <v>147</v>
      </c>
      <c r="P8" s="66"/>
    </row>
    <row r="9" s="163" customFormat="1" ht="21" customHeight="1" spans="1:16">
      <c r="A9" s="75" t="s">
        <v>156</v>
      </c>
      <c r="B9" s="75">
        <f t="shared" ref="B9:B11" si="6">C9-4</f>
        <v>112</v>
      </c>
      <c r="C9" s="75">
        <f t="shared" ref="C9:C11" si="7">D9-4</f>
        <v>116</v>
      </c>
      <c r="D9" s="75">
        <f t="shared" ref="D9:D11" si="8">E9-4</f>
        <v>120</v>
      </c>
      <c r="E9" s="75">
        <v>124</v>
      </c>
      <c r="F9" s="75">
        <f t="shared" ref="F9:F11" si="9">E9+4</f>
        <v>128</v>
      </c>
      <c r="G9" s="75">
        <f>F9+4</f>
        <v>132</v>
      </c>
      <c r="H9" s="75">
        <f t="shared" ref="H9:H11" si="10">G9+6</f>
        <v>138</v>
      </c>
      <c r="I9" s="66"/>
      <c r="J9" s="66" t="s">
        <v>147</v>
      </c>
      <c r="K9" s="66" t="s">
        <v>147</v>
      </c>
      <c r="L9" s="66" t="s">
        <v>147</v>
      </c>
      <c r="M9" s="66" t="s">
        <v>157</v>
      </c>
      <c r="N9" s="66" t="s">
        <v>147</v>
      </c>
      <c r="O9" s="66" t="s">
        <v>147</v>
      </c>
      <c r="P9" s="66"/>
    </row>
    <row r="10" s="163" customFormat="1" ht="21" customHeight="1" spans="1:16">
      <c r="A10" s="75" t="s">
        <v>158</v>
      </c>
      <c r="B10" s="75">
        <f t="shared" si="6"/>
        <v>108</v>
      </c>
      <c r="C10" s="75">
        <f t="shared" si="7"/>
        <v>112</v>
      </c>
      <c r="D10" s="75">
        <f t="shared" si="8"/>
        <v>116</v>
      </c>
      <c r="E10" s="75">
        <v>120</v>
      </c>
      <c r="F10" s="75">
        <f t="shared" si="9"/>
        <v>124</v>
      </c>
      <c r="G10" s="75">
        <f>F10+5</f>
        <v>129</v>
      </c>
      <c r="H10" s="75">
        <f t="shared" si="10"/>
        <v>135</v>
      </c>
      <c r="I10" s="66"/>
      <c r="J10" s="66" t="s">
        <v>147</v>
      </c>
      <c r="K10" s="66" t="s">
        <v>147</v>
      </c>
      <c r="L10" s="66" t="s">
        <v>147</v>
      </c>
      <c r="M10" s="66" t="s">
        <v>147</v>
      </c>
      <c r="N10" s="66" t="s">
        <v>147</v>
      </c>
      <c r="O10" s="66" t="s">
        <v>147</v>
      </c>
      <c r="P10" s="66"/>
    </row>
    <row r="11" s="163" customFormat="1" ht="21" customHeight="1" spans="1:16">
      <c r="A11" s="75" t="s">
        <v>159</v>
      </c>
      <c r="B11" s="75">
        <f t="shared" si="6"/>
        <v>108</v>
      </c>
      <c r="C11" s="75">
        <f t="shared" si="7"/>
        <v>112</v>
      </c>
      <c r="D11" s="75">
        <f t="shared" si="8"/>
        <v>116</v>
      </c>
      <c r="E11" s="75">
        <v>120</v>
      </c>
      <c r="F11" s="75">
        <f t="shared" si="9"/>
        <v>124</v>
      </c>
      <c r="G11" s="75">
        <f>F11+5</f>
        <v>129</v>
      </c>
      <c r="H11" s="75">
        <f t="shared" si="10"/>
        <v>135</v>
      </c>
      <c r="I11" s="66"/>
      <c r="J11" s="66" t="s">
        <v>160</v>
      </c>
      <c r="K11" s="66" t="s">
        <v>161</v>
      </c>
      <c r="L11" s="66" t="s">
        <v>162</v>
      </c>
      <c r="M11" s="66" t="s">
        <v>163</v>
      </c>
      <c r="N11" s="66" t="s">
        <v>161</v>
      </c>
      <c r="O11" s="66">
        <f>-0.8/-0.8</f>
        <v>1</v>
      </c>
      <c r="P11" s="66"/>
    </row>
    <row r="12" s="163" customFormat="1" ht="21" customHeight="1" spans="1:16">
      <c r="A12" s="75" t="s">
        <v>165</v>
      </c>
      <c r="B12" s="75">
        <f>C12-1.2</f>
        <v>54.4</v>
      </c>
      <c r="C12" s="75">
        <f>D12-1.2</f>
        <v>55.6</v>
      </c>
      <c r="D12" s="75">
        <f>E12-1.2</f>
        <v>56.8</v>
      </c>
      <c r="E12" s="75">
        <v>58</v>
      </c>
      <c r="F12" s="75">
        <f>E12+1.2</f>
        <v>59.2</v>
      </c>
      <c r="G12" s="75">
        <f>F12+1.2</f>
        <v>60.4</v>
      </c>
      <c r="H12" s="75">
        <f>G12+1.4</f>
        <v>61.8</v>
      </c>
      <c r="I12" s="66"/>
      <c r="J12" s="66" t="s">
        <v>166</v>
      </c>
      <c r="K12" s="66" t="s">
        <v>167</v>
      </c>
      <c r="L12" s="66" t="s">
        <v>147</v>
      </c>
      <c r="M12" s="66" t="s">
        <v>157</v>
      </c>
      <c r="N12" s="66" t="s">
        <v>147</v>
      </c>
      <c r="O12" s="66" t="s">
        <v>168</v>
      </c>
      <c r="P12" s="66"/>
    </row>
    <row r="13" s="163" customFormat="1" ht="21" customHeight="1" spans="1:16">
      <c r="A13" s="75" t="s">
        <v>169</v>
      </c>
      <c r="B13" s="75">
        <f>C13-0.6</f>
        <v>58.6</v>
      </c>
      <c r="C13" s="75">
        <f>D13-0.6</f>
        <v>59.2</v>
      </c>
      <c r="D13" s="75">
        <f>E13-1.2</f>
        <v>59.8</v>
      </c>
      <c r="E13" s="75">
        <v>61</v>
      </c>
      <c r="F13" s="75">
        <f>E13+1.2</f>
        <v>62.2</v>
      </c>
      <c r="G13" s="75">
        <f>F13+1.2</f>
        <v>63.4</v>
      </c>
      <c r="H13" s="75">
        <f>G13+0.6</f>
        <v>64</v>
      </c>
      <c r="I13" s="66"/>
      <c r="J13" s="66" t="s">
        <v>170</v>
      </c>
      <c r="K13" s="66" t="s">
        <v>171</v>
      </c>
      <c r="L13" s="66" t="s">
        <v>171</v>
      </c>
      <c r="M13" s="66" t="s">
        <v>171</v>
      </c>
      <c r="N13" s="66" t="s">
        <v>171</v>
      </c>
      <c r="O13" s="66" t="s">
        <v>171</v>
      </c>
      <c r="P13" s="66"/>
    </row>
    <row r="14" s="163" customFormat="1" ht="21" customHeight="1" spans="1:16">
      <c r="A14" s="75" t="s">
        <v>172</v>
      </c>
      <c r="B14" s="75">
        <f>C14-0.8</f>
        <v>23.1</v>
      </c>
      <c r="C14" s="75">
        <f>D14-0.8</f>
        <v>23.9</v>
      </c>
      <c r="D14" s="75">
        <f>E14-0.8</f>
        <v>24.7</v>
      </c>
      <c r="E14" s="75">
        <v>25.5</v>
      </c>
      <c r="F14" s="75">
        <f>E14+0.8</f>
        <v>26.3</v>
      </c>
      <c r="G14" s="75">
        <f>F14+0.8</f>
        <v>27.1</v>
      </c>
      <c r="H14" s="75">
        <f>G14+1.3</f>
        <v>28.4</v>
      </c>
      <c r="I14" s="66"/>
      <c r="J14" s="66" t="s">
        <v>148</v>
      </c>
      <c r="K14" s="66" t="s">
        <v>147</v>
      </c>
      <c r="L14" s="66" t="s">
        <v>170</v>
      </c>
      <c r="M14" s="66" t="s">
        <v>170</v>
      </c>
      <c r="N14" s="66" t="s">
        <v>171</v>
      </c>
      <c r="O14" s="66" t="s">
        <v>171</v>
      </c>
      <c r="P14" s="66"/>
    </row>
    <row r="15" s="163" customFormat="1" ht="21" customHeight="1" spans="1:16">
      <c r="A15" s="75" t="s">
        <v>173</v>
      </c>
      <c r="B15" s="75">
        <f>C15-0.7</f>
        <v>19.1</v>
      </c>
      <c r="C15" s="75">
        <f>D15-0.7</f>
        <v>19.8</v>
      </c>
      <c r="D15" s="75">
        <f>E15-0.7</f>
        <v>20.5</v>
      </c>
      <c r="E15" s="75">
        <v>21.2</v>
      </c>
      <c r="F15" s="75">
        <f>E15+0.7</f>
        <v>21.9</v>
      </c>
      <c r="G15" s="75">
        <f>F15+0.7</f>
        <v>22.6</v>
      </c>
      <c r="H15" s="75">
        <f>G15+1</f>
        <v>23.6</v>
      </c>
      <c r="I15" s="66"/>
      <c r="J15" s="66" t="s">
        <v>147</v>
      </c>
      <c r="K15" s="66" t="s">
        <v>147</v>
      </c>
      <c r="L15" s="66" t="s">
        <v>147</v>
      </c>
      <c r="M15" s="66" t="s">
        <v>147</v>
      </c>
      <c r="N15" s="66" t="s">
        <v>147</v>
      </c>
      <c r="O15" s="66" t="s">
        <v>147</v>
      </c>
      <c r="P15" s="66"/>
    </row>
    <row r="16" s="163" customFormat="1" ht="21" customHeight="1" spans="1:16">
      <c r="A16" s="75" t="s">
        <v>174</v>
      </c>
      <c r="B16" s="75">
        <f t="shared" ref="B16:B20" si="11">C16-0.5</f>
        <v>13.5</v>
      </c>
      <c r="C16" s="75">
        <f t="shared" ref="C16:C20" si="12">D16-0.5</f>
        <v>14</v>
      </c>
      <c r="D16" s="75">
        <f t="shared" ref="D16:D20" si="13">E16-0.5</f>
        <v>14.5</v>
      </c>
      <c r="E16" s="75">
        <v>15</v>
      </c>
      <c r="F16" s="75">
        <f>E16+0.5</f>
        <v>15.5</v>
      </c>
      <c r="G16" s="75">
        <f>F16+0.5</f>
        <v>16</v>
      </c>
      <c r="H16" s="75">
        <f>G16+0.7</f>
        <v>16.7</v>
      </c>
      <c r="I16" s="66"/>
      <c r="J16" s="66" t="s">
        <v>147</v>
      </c>
      <c r="K16" s="66" t="s">
        <v>147</v>
      </c>
      <c r="L16" s="66" t="s">
        <v>147</v>
      </c>
      <c r="M16" s="66" t="s">
        <v>147</v>
      </c>
      <c r="N16" s="66" t="s">
        <v>147</v>
      </c>
      <c r="O16" s="66" t="s">
        <v>147</v>
      </c>
      <c r="P16" s="66"/>
    </row>
    <row r="17" s="163" customFormat="1" ht="21" customHeight="1" spans="1:16">
      <c r="A17" s="75" t="s">
        <v>175</v>
      </c>
      <c r="B17" s="75">
        <f>C17-1</f>
        <v>56</v>
      </c>
      <c r="C17" s="75">
        <f>D17-1</f>
        <v>57</v>
      </c>
      <c r="D17" s="75">
        <f>E17-1</f>
        <v>58</v>
      </c>
      <c r="E17" s="75">
        <v>59</v>
      </c>
      <c r="F17" s="75">
        <f>E17+1</f>
        <v>60</v>
      </c>
      <c r="G17" s="75">
        <f>F17+1</f>
        <v>61</v>
      </c>
      <c r="H17" s="75">
        <f>G17+1.5</f>
        <v>62.5</v>
      </c>
      <c r="I17" s="66"/>
      <c r="J17" s="66"/>
      <c r="K17" s="66" t="s">
        <v>147</v>
      </c>
      <c r="L17" s="66" t="s">
        <v>147</v>
      </c>
      <c r="M17" s="66" t="s">
        <v>147</v>
      </c>
      <c r="N17" s="66" t="s">
        <v>147</v>
      </c>
      <c r="O17" s="66" t="s">
        <v>147</v>
      </c>
      <c r="P17" s="66"/>
    </row>
    <row r="18" s="163" customFormat="1" ht="21" customHeight="1" spans="1:16">
      <c r="A18" s="75" t="s">
        <v>176</v>
      </c>
      <c r="B18" s="75">
        <f>C18</f>
        <v>12</v>
      </c>
      <c r="C18" s="75">
        <f>E18</f>
        <v>12</v>
      </c>
      <c r="D18" s="75">
        <f>E18</f>
        <v>12</v>
      </c>
      <c r="E18" s="75">
        <v>12</v>
      </c>
      <c r="F18" s="75">
        <f>E18</f>
        <v>12</v>
      </c>
      <c r="G18" s="75">
        <f>E18</f>
        <v>12</v>
      </c>
      <c r="H18" s="75">
        <f>E18</f>
        <v>12</v>
      </c>
      <c r="I18" s="66"/>
      <c r="J18" s="66" t="s">
        <v>177</v>
      </c>
      <c r="K18" s="66" t="s">
        <v>171</v>
      </c>
      <c r="L18" s="66" t="s">
        <v>171</v>
      </c>
      <c r="M18" s="66" t="s">
        <v>178</v>
      </c>
      <c r="N18" s="66" t="s">
        <v>171</v>
      </c>
      <c r="O18" s="66" t="s">
        <v>146</v>
      </c>
      <c r="P18" s="66"/>
    </row>
    <row r="19" s="163" customFormat="1" ht="21" customHeight="1" spans="1:16">
      <c r="A19" s="75" t="s">
        <v>179</v>
      </c>
      <c r="B19" s="75">
        <f t="shared" si="11"/>
        <v>34.5</v>
      </c>
      <c r="C19" s="75">
        <f t="shared" si="12"/>
        <v>35</v>
      </c>
      <c r="D19" s="75">
        <f t="shared" si="13"/>
        <v>35.5</v>
      </c>
      <c r="E19" s="75">
        <v>36</v>
      </c>
      <c r="F19" s="75">
        <f t="shared" ref="F19:H19" si="14">E19+0.5</f>
        <v>36.5</v>
      </c>
      <c r="G19" s="75">
        <f t="shared" si="14"/>
        <v>37</v>
      </c>
      <c r="H19" s="75">
        <f t="shared" si="14"/>
        <v>37.5</v>
      </c>
      <c r="I19" s="66"/>
      <c r="J19" s="66" t="s">
        <v>148</v>
      </c>
      <c r="K19" s="66" t="s">
        <v>147</v>
      </c>
      <c r="L19" s="66" t="s">
        <v>170</v>
      </c>
      <c r="M19" s="66" t="s">
        <v>170</v>
      </c>
      <c r="N19" s="66" t="s">
        <v>171</v>
      </c>
      <c r="O19" s="66" t="s">
        <v>171</v>
      </c>
      <c r="P19" s="66"/>
    </row>
    <row r="20" s="163" customFormat="1" ht="21" customHeight="1" spans="1:16">
      <c r="A20" s="75" t="s">
        <v>180</v>
      </c>
      <c r="B20" s="75">
        <f t="shared" si="11"/>
        <v>25</v>
      </c>
      <c r="C20" s="75">
        <f t="shared" si="12"/>
        <v>25.5</v>
      </c>
      <c r="D20" s="75">
        <f t="shared" si="13"/>
        <v>26</v>
      </c>
      <c r="E20" s="75">
        <v>26.5</v>
      </c>
      <c r="F20" s="75">
        <f>E20+0.5</f>
        <v>27</v>
      </c>
      <c r="G20" s="75">
        <f>F20+0.5</f>
        <v>27.5</v>
      </c>
      <c r="H20" s="75">
        <f>G20+0.75</f>
        <v>28.25</v>
      </c>
      <c r="I20" s="66"/>
      <c r="J20" s="66" t="s">
        <v>166</v>
      </c>
      <c r="K20" s="66" t="s">
        <v>167</v>
      </c>
      <c r="L20" s="66" t="s">
        <v>147</v>
      </c>
      <c r="M20" s="66" t="s">
        <v>157</v>
      </c>
      <c r="N20" s="66" t="s">
        <v>147</v>
      </c>
      <c r="O20" s="66" t="s">
        <v>168</v>
      </c>
      <c r="P20" s="66"/>
    </row>
    <row r="21" s="163" customFormat="1" ht="29" customHeight="1" spans="1:16">
      <c r="A21" s="75" t="s">
        <v>181</v>
      </c>
      <c r="B21" s="75">
        <f>C21</f>
        <v>19.5</v>
      </c>
      <c r="C21" s="75">
        <f>E21-1</f>
        <v>19.5</v>
      </c>
      <c r="D21" s="75">
        <f t="shared" ref="D21:H21" si="15">C21</f>
        <v>19.5</v>
      </c>
      <c r="E21" s="75">
        <v>20.5</v>
      </c>
      <c r="F21" s="75">
        <f t="shared" si="15"/>
        <v>20.5</v>
      </c>
      <c r="G21" s="75">
        <f>E21+1.5</f>
        <v>22</v>
      </c>
      <c r="H21" s="75">
        <f t="shared" si="15"/>
        <v>22</v>
      </c>
      <c r="I21" s="172"/>
      <c r="J21" s="66" t="s">
        <v>170</v>
      </c>
      <c r="K21" s="66" t="s">
        <v>171</v>
      </c>
      <c r="L21" s="66" t="s">
        <v>171</v>
      </c>
      <c r="M21" s="66" t="s">
        <v>171</v>
      </c>
      <c r="N21" s="66" t="s">
        <v>171</v>
      </c>
      <c r="O21" s="66" t="s">
        <v>171</v>
      </c>
      <c r="P21" s="173"/>
    </row>
    <row r="22" s="64" customFormat="1" ht="15.75" spans="1:15">
      <c r="A22" s="77"/>
      <c r="B22" s="77"/>
      <c r="C22" s="77"/>
      <c r="D22" s="77"/>
      <c r="E22" s="77"/>
      <c r="F22" s="77"/>
      <c r="G22" s="77"/>
      <c r="H22" s="77"/>
      <c r="I22" s="77"/>
      <c r="J22" s="174" t="s">
        <v>182</v>
      </c>
      <c r="K22" s="175"/>
      <c r="L22" s="174" t="s">
        <v>183</v>
      </c>
      <c r="M22" s="174"/>
      <c r="N22" s="174" t="s">
        <v>184</v>
      </c>
      <c r="O22" s="17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11" sqref="A11:K11"/>
    </sheetView>
  </sheetViews>
  <sheetFormatPr defaultColWidth="10.1666666666667" defaultRowHeight="15"/>
  <cols>
    <col min="1" max="1" width="9.66666666666667" style="89" customWidth="1"/>
    <col min="2" max="2" width="11.1666666666667" style="89" customWidth="1"/>
    <col min="3" max="3" width="9.16666666666667" style="89" customWidth="1"/>
    <col min="4" max="4" width="9.5" style="89" customWidth="1"/>
    <col min="5" max="5" width="10.6833333333333" style="89" customWidth="1"/>
    <col min="6" max="6" width="18.6" style="89" customWidth="1"/>
    <col min="7" max="7" width="9.5" style="89" customWidth="1"/>
    <col min="8" max="8" width="9.16666666666667" style="89" customWidth="1"/>
    <col min="9" max="9" width="8.16666666666667" style="89" customWidth="1"/>
    <col min="10" max="10" width="10.5" style="89" customWidth="1"/>
    <col min="11" max="11" width="12.1666666666667" style="89" customWidth="1"/>
    <col min="12" max="16384" width="10.1666666666667" style="89"/>
  </cols>
  <sheetData>
    <row r="1" ht="26.25" spans="1:11">
      <c r="A1" s="90" t="s">
        <v>204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>
      <c r="A2" s="91" t="s">
        <v>37</v>
      </c>
      <c r="B2" s="92" t="s">
        <v>38</v>
      </c>
      <c r="C2" s="92"/>
      <c r="D2" s="93" t="s">
        <v>46</v>
      </c>
      <c r="E2" s="94" t="s">
        <v>47</v>
      </c>
      <c r="F2" s="95" t="s">
        <v>205</v>
      </c>
      <c r="G2" s="96" t="s">
        <v>206</v>
      </c>
      <c r="H2" s="96"/>
      <c r="I2" s="126" t="s">
        <v>41</v>
      </c>
      <c r="J2" s="96" t="s">
        <v>42</v>
      </c>
      <c r="K2" s="147"/>
    </row>
    <row r="3" spans="1:11">
      <c r="A3" s="97" t="s">
        <v>59</v>
      </c>
      <c r="B3" s="98">
        <v>16000</v>
      </c>
      <c r="C3" s="98"/>
      <c r="D3" s="99" t="s">
        <v>207</v>
      </c>
      <c r="E3" s="100">
        <v>45422</v>
      </c>
      <c r="F3" s="100"/>
      <c r="G3" s="100"/>
      <c r="H3" s="101" t="s">
        <v>208</v>
      </c>
      <c r="I3" s="101"/>
      <c r="J3" s="101"/>
      <c r="K3" s="148"/>
    </row>
    <row r="4" spans="1:11">
      <c r="A4" s="102" t="s">
        <v>56</v>
      </c>
      <c r="B4" s="103">
        <v>4</v>
      </c>
      <c r="C4" s="103">
        <v>7</v>
      </c>
      <c r="D4" s="104" t="s">
        <v>209</v>
      </c>
      <c r="E4" s="105" t="s">
        <v>210</v>
      </c>
      <c r="F4" s="105"/>
      <c r="G4" s="105"/>
      <c r="H4" s="104" t="s">
        <v>211</v>
      </c>
      <c r="I4" s="104"/>
      <c r="J4" s="118" t="s">
        <v>50</v>
      </c>
      <c r="K4" s="149" t="s">
        <v>51</v>
      </c>
    </row>
    <row r="5" spans="1:11">
      <c r="A5" s="102" t="s">
        <v>212</v>
      </c>
      <c r="B5" s="98">
        <v>2</v>
      </c>
      <c r="C5" s="98"/>
      <c r="D5" s="99" t="s">
        <v>210</v>
      </c>
      <c r="E5" s="99" t="s">
        <v>213</v>
      </c>
      <c r="F5" s="99" t="s">
        <v>214</v>
      </c>
      <c r="G5" s="99" t="s">
        <v>215</v>
      </c>
      <c r="H5" s="104" t="s">
        <v>216</v>
      </c>
      <c r="I5" s="104"/>
      <c r="J5" s="118" t="s">
        <v>50</v>
      </c>
      <c r="K5" s="149" t="s">
        <v>51</v>
      </c>
    </row>
    <row r="6" spans="1:11">
      <c r="A6" s="106" t="s">
        <v>217</v>
      </c>
      <c r="B6" s="107">
        <v>120</v>
      </c>
      <c r="C6" s="107"/>
      <c r="D6" s="108" t="s">
        <v>218</v>
      </c>
      <c r="E6" s="109"/>
      <c r="F6" s="110">
        <v>3720</v>
      </c>
      <c r="G6" s="108"/>
      <c r="H6" s="111" t="s">
        <v>219</v>
      </c>
      <c r="I6" s="111"/>
      <c r="J6" s="124" t="s">
        <v>50</v>
      </c>
      <c r="K6" s="150" t="s">
        <v>51</v>
      </c>
    </row>
    <row r="7" ht="15.75" spans="1:11">
      <c r="A7" s="112"/>
      <c r="B7" s="113"/>
      <c r="C7" s="113"/>
      <c r="D7" s="112"/>
      <c r="E7" s="113"/>
      <c r="F7" s="114"/>
      <c r="G7" s="112"/>
      <c r="H7" s="114"/>
      <c r="I7" s="113"/>
      <c r="J7" s="113"/>
      <c r="K7" s="113"/>
    </row>
    <row r="8" spans="1:11">
      <c r="A8" s="115" t="s">
        <v>220</v>
      </c>
      <c r="B8" s="95" t="s">
        <v>221</v>
      </c>
      <c r="C8" s="95" t="s">
        <v>222</v>
      </c>
      <c r="D8" s="95" t="s">
        <v>223</v>
      </c>
      <c r="E8" s="95" t="s">
        <v>224</v>
      </c>
      <c r="F8" s="95" t="s">
        <v>225</v>
      </c>
      <c r="G8" s="116" t="s">
        <v>226</v>
      </c>
      <c r="H8" s="117"/>
      <c r="I8" s="117"/>
      <c r="J8" s="117"/>
      <c r="K8" s="151"/>
    </row>
    <row r="9" spans="1:11">
      <c r="A9" s="102" t="s">
        <v>227</v>
      </c>
      <c r="B9" s="104"/>
      <c r="C9" s="118" t="s">
        <v>50</v>
      </c>
      <c r="D9" s="118" t="s">
        <v>51</v>
      </c>
      <c r="E9" s="99" t="s">
        <v>228</v>
      </c>
      <c r="F9" s="119" t="s">
        <v>229</v>
      </c>
      <c r="G9" s="120"/>
      <c r="H9" s="121"/>
      <c r="I9" s="121"/>
      <c r="J9" s="121"/>
      <c r="K9" s="152"/>
    </row>
    <row r="10" spans="1:11">
      <c r="A10" s="102" t="s">
        <v>230</v>
      </c>
      <c r="B10" s="104"/>
      <c r="C10" s="118" t="s">
        <v>50</v>
      </c>
      <c r="D10" s="118" t="s">
        <v>51</v>
      </c>
      <c r="E10" s="99" t="s">
        <v>231</v>
      </c>
      <c r="F10" s="119" t="s">
        <v>192</v>
      </c>
      <c r="G10" s="120" t="s">
        <v>232</v>
      </c>
      <c r="H10" s="121"/>
      <c r="I10" s="121"/>
      <c r="J10" s="121"/>
      <c r="K10" s="152"/>
    </row>
    <row r="11" spans="1:11">
      <c r="A11" s="122" t="s">
        <v>193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53"/>
    </row>
    <row r="12" spans="1:11">
      <c r="A12" s="97" t="s">
        <v>73</v>
      </c>
      <c r="B12" s="118" t="s">
        <v>69</v>
      </c>
      <c r="C12" s="118" t="s">
        <v>70</v>
      </c>
      <c r="D12" s="119"/>
      <c r="E12" s="99" t="s">
        <v>71</v>
      </c>
      <c r="F12" s="118" t="s">
        <v>69</v>
      </c>
      <c r="G12" s="118" t="s">
        <v>70</v>
      </c>
      <c r="H12" s="118"/>
      <c r="I12" s="99" t="s">
        <v>233</v>
      </c>
      <c r="J12" s="118" t="s">
        <v>69</v>
      </c>
      <c r="K12" s="149" t="s">
        <v>70</v>
      </c>
    </row>
    <row r="13" spans="1:11">
      <c r="A13" s="97" t="s">
        <v>76</v>
      </c>
      <c r="B13" s="118" t="s">
        <v>69</v>
      </c>
      <c r="C13" s="118" t="s">
        <v>70</v>
      </c>
      <c r="D13" s="119"/>
      <c r="E13" s="99" t="s">
        <v>81</v>
      </c>
      <c r="F13" s="118" t="s">
        <v>69</v>
      </c>
      <c r="G13" s="118" t="s">
        <v>70</v>
      </c>
      <c r="H13" s="118"/>
      <c r="I13" s="99" t="s">
        <v>234</v>
      </c>
      <c r="J13" s="118" t="s">
        <v>69</v>
      </c>
      <c r="K13" s="149" t="s">
        <v>70</v>
      </c>
    </row>
    <row r="14" ht="15.75" spans="1:11">
      <c r="A14" s="106" t="s">
        <v>235</v>
      </c>
      <c r="B14" s="124" t="s">
        <v>69</v>
      </c>
      <c r="C14" s="124" t="s">
        <v>70</v>
      </c>
      <c r="D14" s="109"/>
      <c r="E14" s="108" t="s">
        <v>236</v>
      </c>
      <c r="F14" s="124" t="s">
        <v>69</v>
      </c>
      <c r="G14" s="124" t="s">
        <v>70</v>
      </c>
      <c r="H14" s="124"/>
      <c r="I14" s="108" t="s">
        <v>237</v>
      </c>
      <c r="J14" s="124" t="s">
        <v>69</v>
      </c>
      <c r="K14" s="150" t="s">
        <v>70</v>
      </c>
    </row>
    <row r="15" ht="15.75" spans="1:11">
      <c r="A15" s="112"/>
      <c r="B15" s="125"/>
      <c r="C15" s="125"/>
      <c r="D15" s="113"/>
      <c r="E15" s="112"/>
      <c r="F15" s="125"/>
      <c r="G15" s="125"/>
      <c r="H15" s="125"/>
      <c r="I15" s="112"/>
      <c r="J15" s="125"/>
      <c r="K15" s="125"/>
    </row>
    <row r="16" s="87" customFormat="1" spans="1:11">
      <c r="A16" s="91" t="s">
        <v>238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4"/>
    </row>
    <row r="17" spans="1:11">
      <c r="A17" s="102" t="s">
        <v>239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5"/>
    </row>
    <row r="18" spans="1:11">
      <c r="A18" s="102" t="s">
        <v>240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5"/>
    </row>
    <row r="19" spans="1:11">
      <c r="A19" s="127" t="s">
        <v>241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49"/>
    </row>
    <row r="20" spans="1:11">
      <c r="A20" s="128" t="s">
        <v>242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56"/>
    </row>
    <row r="21" spans="1:11">
      <c r="A21" s="128" t="s">
        <v>243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56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6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57"/>
    </row>
    <row r="24" spans="1:11">
      <c r="A24" s="102" t="s">
        <v>110</v>
      </c>
      <c r="B24" s="104"/>
      <c r="C24" s="118" t="s">
        <v>50</v>
      </c>
      <c r="D24" s="118" t="s">
        <v>51</v>
      </c>
      <c r="E24" s="101"/>
      <c r="F24" s="101"/>
      <c r="G24" s="101"/>
      <c r="H24" s="101"/>
      <c r="I24" s="101"/>
      <c r="J24" s="101"/>
      <c r="K24" s="148"/>
    </row>
    <row r="25" ht="15.75" spans="1:11">
      <c r="A25" s="132" t="s">
        <v>244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58"/>
    </row>
    <row r="26" ht="15.7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245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51"/>
    </row>
    <row r="28" spans="1:11">
      <c r="A28" s="127" t="s">
        <v>246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49"/>
    </row>
    <row r="29" spans="1:11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56"/>
    </row>
    <row r="30" spans="1:1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59"/>
    </row>
    <row r="3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59"/>
    </row>
    <row r="32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59"/>
    </row>
    <row r="33" ht="23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59"/>
    </row>
    <row r="34" ht="23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56"/>
    </row>
    <row r="35" ht="23" customHeight="1" spans="1:11">
      <c r="A35" s="138"/>
      <c r="B35" s="129"/>
      <c r="C35" s="129"/>
      <c r="D35" s="129"/>
      <c r="E35" s="129"/>
      <c r="F35" s="129"/>
      <c r="G35" s="129"/>
      <c r="H35" s="129"/>
      <c r="I35" s="129"/>
      <c r="J35" s="129"/>
      <c r="K35" s="156"/>
    </row>
    <row r="36" ht="23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60"/>
    </row>
    <row r="37" ht="18.75" customHeight="1" spans="1:11">
      <c r="A37" s="141" t="s">
        <v>247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61"/>
    </row>
    <row r="38" s="88" customFormat="1" ht="18.75" customHeight="1" spans="1:11">
      <c r="A38" s="102" t="s">
        <v>248</v>
      </c>
      <c r="B38" s="104"/>
      <c r="C38" s="104"/>
      <c r="D38" s="101" t="s">
        <v>249</v>
      </c>
      <c r="E38" s="101"/>
      <c r="F38" s="143" t="s">
        <v>250</v>
      </c>
      <c r="G38" s="144"/>
      <c r="H38" s="104" t="s">
        <v>251</v>
      </c>
      <c r="I38" s="104"/>
      <c r="J38" s="104" t="s">
        <v>252</v>
      </c>
      <c r="K38" s="155"/>
    </row>
    <row r="39" ht="18.75" customHeight="1" spans="1:13">
      <c r="A39" s="102" t="s">
        <v>111</v>
      </c>
      <c r="B39" s="104" t="s">
        <v>253</v>
      </c>
      <c r="C39" s="104"/>
      <c r="D39" s="104"/>
      <c r="E39" s="104"/>
      <c r="F39" s="104"/>
      <c r="G39" s="104"/>
      <c r="H39" s="104"/>
      <c r="I39" s="104"/>
      <c r="J39" s="104"/>
      <c r="K39" s="155"/>
      <c r="M39" s="88"/>
    </row>
    <row r="40" ht="31" customHeight="1" spans="1:11">
      <c r="A40" s="102" t="s">
        <v>254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55"/>
    </row>
    <row r="41" ht="18.75" customHeight="1" spans="1:11">
      <c r="A41" s="102"/>
      <c r="B41" s="104"/>
      <c r="C41" s="104"/>
      <c r="D41" s="104"/>
      <c r="E41" s="104"/>
      <c r="F41" s="104"/>
      <c r="G41" s="104"/>
      <c r="H41" s="104"/>
      <c r="I41" s="104"/>
      <c r="J41" s="104"/>
      <c r="K41" s="155"/>
    </row>
    <row r="42" ht="32" customHeight="1" spans="1:11">
      <c r="A42" s="106" t="s">
        <v>124</v>
      </c>
      <c r="B42" s="110" t="s">
        <v>202</v>
      </c>
      <c r="C42" s="110"/>
      <c r="D42" s="108" t="s">
        <v>255</v>
      </c>
      <c r="E42" s="109" t="s">
        <v>203</v>
      </c>
      <c r="F42" s="108" t="s">
        <v>127</v>
      </c>
      <c r="G42" s="145">
        <v>45398</v>
      </c>
      <c r="H42" s="146" t="s">
        <v>128</v>
      </c>
      <c r="I42" s="146"/>
      <c r="J42" s="110" t="s">
        <v>129</v>
      </c>
      <c r="K42" s="16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3"/>
  <sheetViews>
    <sheetView zoomScale="80" zoomScaleNormal="80" topLeftCell="A3" workbookViewId="0">
      <selection activeCell="T14" sqref="T14"/>
    </sheetView>
  </sheetViews>
  <sheetFormatPr defaultColWidth="9" defaultRowHeight="26" customHeight="1"/>
  <cols>
    <col min="1" max="1" width="17.1666666666667" style="63" customWidth="1"/>
    <col min="2" max="2" width="11.125" style="64" customWidth="1"/>
    <col min="3" max="8" width="11.125" style="63" customWidth="1"/>
    <col min="9" max="9" width="1.33333333333333" style="63" customWidth="1"/>
    <col min="10" max="10" width="11.375" style="63" customWidth="1"/>
    <col min="11" max="11" width="11.5" style="63" customWidth="1"/>
    <col min="12" max="12" width="11.25" style="63" customWidth="1"/>
    <col min="13" max="13" width="10.5" style="63" customWidth="1"/>
    <col min="14" max="14" width="8.375" style="63" customWidth="1"/>
    <col min="15" max="15" width="13.25" style="63" customWidth="1"/>
    <col min="16" max="16" width="10.875" style="63" customWidth="1"/>
    <col min="17" max="16384" width="9" style="63"/>
  </cols>
  <sheetData>
    <row r="1" s="63" customFormat="1" ht="30" customHeight="1" spans="1:16">
      <c r="A1" s="65" t="s">
        <v>132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4" customFormat="1" ht="25" customHeight="1" spans="1:16">
      <c r="A2" s="66" t="s">
        <v>46</v>
      </c>
      <c r="B2" s="67"/>
      <c r="C2" s="68" t="s">
        <v>47</v>
      </c>
      <c r="D2" s="69"/>
      <c r="E2" s="70" t="s">
        <v>133</v>
      </c>
      <c r="F2" s="71" t="s">
        <v>256</v>
      </c>
      <c r="G2" s="71"/>
      <c r="H2" s="71"/>
      <c r="I2" s="78"/>
      <c r="J2" s="78"/>
      <c r="K2" s="79" t="s">
        <v>41</v>
      </c>
      <c r="L2" s="80" t="s">
        <v>257</v>
      </c>
      <c r="M2" s="80"/>
      <c r="N2" s="80"/>
      <c r="O2" s="80"/>
      <c r="P2" s="80"/>
    </row>
    <row r="3" s="4" customFormat="1" ht="23" customHeight="1" spans="1:16">
      <c r="A3" s="72" t="s">
        <v>134</v>
      </c>
      <c r="B3" s="73"/>
      <c r="C3" s="73" t="s">
        <v>135</v>
      </c>
      <c r="D3" s="74"/>
      <c r="E3" s="74"/>
      <c r="F3" s="74"/>
      <c r="G3" s="74"/>
      <c r="H3" s="74"/>
      <c r="I3" s="66"/>
      <c r="J3" s="66"/>
      <c r="K3" s="73" t="s">
        <v>136</v>
      </c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137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66"/>
      <c r="J4" s="75" t="s">
        <v>137</v>
      </c>
      <c r="K4" s="75" t="s">
        <v>94</v>
      </c>
      <c r="L4" s="75" t="s">
        <v>95</v>
      </c>
      <c r="M4" s="75" t="s">
        <v>96</v>
      </c>
      <c r="N4" s="75" t="s">
        <v>97</v>
      </c>
      <c r="O4" s="75" t="s">
        <v>98</v>
      </c>
      <c r="P4" s="75" t="s">
        <v>99</v>
      </c>
    </row>
    <row r="5" s="4" customFormat="1" ht="23" customHeight="1" spans="1:16">
      <c r="A5" s="72"/>
      <c r="B5" s="75" t="s">
        <v>138</v>
      </c>
      <c r="C5" s="75" t="s">
        <v>139</v>
      </c>
      <c r="D5" s="75" t="s">
        <v>140</v>
      </c>
      <c r="E5" s="75" t="s">
        <v>141</v>
      </c>
      <c r="F5" s="75" t="s">
        <v>142</v>
      </c>
      <c r="G5" s="75" t="s">
        <v>143</v>
      </c>
      <c r="H5" s="75" t="s">
        <v>144</v>
      </c>
      <c r="I5" s="66"/>
      <c r="J5" s="75" t="s">
        <v>138</v>
      </c>
      <c r="K5" s="75" t="s">
        <v>139</v>
      </c>
      <c r="L5" s="75" t="s">
        <v>140</v>
      </c>
      <c r="M5" s="75" t="s">
        <v>141</v>
      </c>
      <c r="N5" s="75" t="s">
        <v>142</v>
      </c>
      <c r="O5" s="75" t="s">
        <v>143</v>
      </c>
      <c r="P5" s="75" t="s">
        <v>144</v>
      </c>
    </row>
    <row r="6" s="4" customFormat="1" ht="21" customHeight="1" spans="1:16">
      <c r="A6" s="75" t="s">
        <v>145</v>
      </c>
      <c r="B6" s="75">
        <f t="shared" ref="B6:B8" si="0">C6-1</f>
        <v>71</v>
      </c>
      <c r="C6" s="75">
        <f t="shared" ref="C6:C8" si="1">D6-1</f>
        <v>72</v>
      </c>
      <c r="D6" s="75">
        <f t="shared" ref="D6:D8" si="2">E6-2</f>
        <v>73</v>
      </c>
      <c r="E6" s="75">
        <v>75</v>
      </c>
      <c r="F6" s="75">
        <f t="shared" ref="F6:F8" si="3">E6+2</f>
        <v>77</v>
      </c>
      <c r="G6" s="75">
        <f t="shared" ref="G6:G8" si="4">F6+2</f>
        <v>79</v>
      </c>
      <c r="H6" s="75">
        <f t="shared" ref="H6:H8" si="5">G6+1</f>
        <v>80</v>
      </c>
      <c r="I6" s="66"/>
      <c r="J6" s="81" t="s">
        <v>147</v>
      </c>
      <c r="K6" s="81" t="s">
        <v>258</v>
      </c>
      <c r="L6" s="81" t="s">
        <v>259</v>
      </c>
      <c r="M6" s="81" t="s">
        <v>148</v>
      </c>
      <c r="N6" s="81" t="s">
        <v>147</v>
      </c>
      <c r="O6" s="81" t="s">
        <v>260</v>
      </c>
      <c r="P6" s="81" t="s">
        <v>149</v>
      </c>
    </row>
    <row r="7" s="4" customFormat="1" ht="21" customHeight="1" spans="1:16">
      <c r="A7" s="75" t="s">
        <v>150</v>
      </c>
      <c r="B7" s="75">
        <f t="shared" si="0"/>
        <v>69</v>
      </c>
      <c r="C7" s="75">
        <f t="shared" si="1"/>
        <v>70</v>
      </c>
      <c r="D7" s="75">
        <f t="shared" si="2"/>
        <v>71</v>
      </c>
      <c r="E7" s="75">
        <v>73</v>
      </c>
      <c r="F7" s="75">
        <f t="shared" si="3"/>
        <v>75</v>
      </c>
      <c r="G7" s="75">
        <f t="shared" si="4"/>
        <v>77</v>
      </c>
      <c r="H7" s="75">
        <f t="shared" si="5"/>
        <v>78</v>
      </c>
      <c r="I7" s="66"/>
      <c r="J7" s="81" t="s">
        <v>147</v>
      </c>
      <c r="K7" s="81" t="s">
        <v>261</v>
      </c>
      <c r="L7" s="81" t="s">
        <v>262</v>
      </c>
      <c r="M7" s="81" t="s">
        <v>151</v>
      </c>
      <c r="N7" s="81" t="s">
        <v>148</v>
      </c>
      <c r="O7" s="81" t="s">
        <v>152</v>
      </c>
      <c r="P7" s="81" t="s">
        <v>153</v>
      </c>
    </row>
    <row r="8" s="4" customFormat="1" ht="21" customHeight="1" spans="1:16">
      <c r="A8" s="75" t="s">
        <v>154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66"/>
      <c r="J8" s="81" t="s">
        <v>263</v>
      </c>
      <c r="K8" s="81" t="s">
        <v>258</v>
      </c>
      <c r="L8" s="81" t="s">
        <v>264</v>
      </c>
      <c r="M8" s="81" t="s">
        <v>265</v>
      </c>
      <c r="N8" s="81" t="s">
        <v>266</v>
      </c>
      <c r="O8" s="81" t="s">
        <v>267</v>
      </c>
      <c r="P8" s="81" t="s">
        <v>268</v>
      </c>
    </row>
    <row r="9" s="4" customFormat="1" ht="21" customHeight="1" spans="1:16">
      <c r="A9" s="75" t="s">
        <v>156</v>
      </c>
      <c r="B9" s="75">
        <f t="shared" ref="B9:B11" si="6">C9-4</f>
        <v>112</v>
      </c>
      <c r="C9" s="75">
        <f t="shared" ref="C9:C11" si="7">D9-4</f>
        <v>116</v>
      </c>
      <c r="D9" s="75">
        <f t="shared" ref="D9:D11" si="8">E9-4</f>
        <v>120</v>
      </c>
      <c r="E9" s="75">
        <v>124</v>
      </c>
      <c r="F9" s="75">
        <f t="shared" ref="F9:F11" si="9">E9+4</f>
        <v>128</v>
      </c>
      <c r="G9" s="75">
        <f>F9+4</f>
        <v>132</v>
      </c>
      <c r="H9" s="75">
        <f t="shared" ref="H9:H11" si="10">G9+6</f>
        <v>138</v>
      </c>
      <c r="I9" s="66"/>
      <c r="J9" s="81" t="s">
        <v>269</v>
      </c>
      <c r="K9" s="81" t="s">
        <v>258</v>
      </c>
      <c r="L9" s="81" t="s">
        <v>264</v>
      </c>
      <c r="M9" s="81" t="s">
        <v>265</v>
      </c>
      <c r="N9" s="81" t="s">
        <v>270</v>
      </c>
      <c r="O9" s="81" t="s">
        <v>267</v>
      </c>
      <c r="P9" s="81" t="s">
        <v>268</v>
      </c>
    </row>
    <row r="10" s="4" customFormat="1" ht="21" customHeight="1" spans="1:16">
      <c r="A10" s="75" t="s">
        <v>158</v>
      </c>
      <c r="B10" s="75">
        <f t="shared" si="6"/>
        <v>108</v>
      </c>
      <c r="C10" s="75">
        <f t="shared" si="7"/>
        <v>112</v>
      </c>
      <c r="D10" s="75">
        <f t="shared" si="8"/>
        <v>116</v>
      </c>
      <c r="E10" s="75">
        <v>120</v>
      </c>
      <c r="F10" s="75">
        <f t="shared" si="9"/>
        <v>124</v>
      </c>
      <c r="G10" s="75">
        <f>F10+5</f>
        <v>129</v>
      </c>
      <c r="H10" s="75">
        <f t="shared" si="10"/>
        <v>135</v>
      </c>
      <c r="I10" s="66"/>
      <c r="J10" s="81" t="s">
        <v>161</v>
      </c>
      <c r="K10" s="81" t="s">
        <v>160</v>
      </c>
      <c r="L10" s="81" t="s">
        <v>271</v>
      </c>
      <c r="M10" s="81" t="s">
        <v>162</v>
      </c>
      <c r="N10" s="81" t="s">
        <v>163</v>
      </c>
      <c r="O10" s="81" t="s">
        <v>161</v>
      </c>
      <c r="P10" s="81" t="s">
        <v>164</v>
      </c>
    </row>
    <row r="11" s="4" customFormat="1" ht="21" customHeight="1" spans="1:16">
      <c r="A11" s="75" t="s">
        <v>159</v>
      </c>
      <c r="B11" s="75">
        <f t="shared" si="6"/>
        <v>108</v>
      </c>
      <c r="C11" s="75">
        <f t="shared" si="7"/>
        <v>112</v>
      </c>
      <c r="D11" s="75">
        <f t="shared" si="8"/>
        <v>116</v>
      </c>
      <c r="E11" s="75">
        <v>120</v>
      </c>
      <c r="F11" s="75">
        <f t="shared" si="9"/>
        <v>124</v>
      </c>
      <c r="G11" s="75">
        <f>F11+5</f>
        <v>129</v>
      </c>
      <c r="H11" s="75">
        <f t="shared" si="10"/>
        <v>135</v>
      </c>
      <c r="I11" s="66"/>
      <c r="J11" s="81" t="s">
        <v>167</v>
      </c>
      <c r="K11" s="81" t="s">
        <v>272</v>
      </c>
      <c r="L11" s="81" t="s">
        <v>273</v>
      </c>
      <c r="M11" s="81" t="s">
        <v>147</v>
      </c>
      <c r="N11" s="81" t="s">
        <v>157</v>
      </c>
      <c r="O11" s="81" t="s">
        <v>147</v>
      </c>
      <c r="P11" s="81" t="s">
        <v>168</v>
      </c>
    </row>
    <row r="12" s="4" customFormat="1" ht="21" customHeight="1" spans="1:23">
      <c r="A12" s="75" t="s">
        <v>165</v>
      </c>
      <c r="B12" s="75">
        <f>C12-1.2</f>
        <v>54.4</v>
      </c>
      <c r="C12" s="75">
        <f>D12-1.2</f>
        <v>55.6</v>
      </c>
      <c r="D12" s="75">
        <f>E12-1.2</f>
        <v>56.8</v>
      </c>
      <c r="E12" s="75">
        <v>58</v>
      </c>
      <c r="F12" s="75">
        <f>E12+1.2</f>
        <v>59.2</v>
      </c>
      <c r="G12" s="75">
        <f>F12+1.2</f>
        <v>60.4</v>
      </c>
      <c r="H12" s="75">
        <f>G12+1.4</f>
        <v>61.8</v>
      </c>
      <c r="I12" s="66"/>
      <c r="J12" s="81" t="s">
        <v>171</v>
      </c>
      <c r="K12" s="81" t="s">
        <v>170</v>
      </c>
      <c r="L12" s="81" t="s">
        <v>274</v>
      </c>
      <c r="M12" s="81" t="s">
        <v>275</v>
      </c>
      <c r="N12" s="81" t="s">
        <v>275</v>
      </c>
      <c r="O12" s="81" t="s">
        <v>267</v>
      </c>
      <c r="P12" s="81" t="s">
        <v>171</v>
      </c>
      <c r="W12" s="86"/>
    </row>
    <row r="13" s="4" customFormat="1" ht="21" customHeight="1" spans="1:16">
      <c r="A13" s="75" t="s">
        <v>169</v>
      </c>
      <c r="B13" s="75">
        <f>C13-0.6</f>
        <v>58.6</v>
      </c>
      <c r="C13" s="75">
        <f>D13-0.6</f>
        <v>59.2</v>
      </c>
      <c r="D13" s="75">
        <f>E13-1.2</f>
        <v>59.8</v>
      </c>
      <c r="E13" s="75">
        <v>61</v>
      </c>
      <c r="F13" s="75">
        <f>E13+1.2</f>
        <v>62.2</v>
      </c>
      <c r="G13" s="75">
        <f>F13+1.2</f>
        <v>63.4</v>
      </c>
      <c r="H13" s="75">
        <f>G13+0.6</f>
        <v>64</v>
      </c>
      <c r="I13" s="66"/>
      <c r="J13" s="81" t="s">
        <v>147</v>
      </c>
      <c r="K13" s="81" t="s">
        <v>148</v>
      </c>
      <c r="L13" s="81" t="s">
        <v>276</v>
      </c>
      <c r="M13" s="81" t="s">
        <v>277</v>
      </c>
      <c r="N13" s="81" t="s">
        <v>277</v>
      </c>
      <c r="O13" s="81" t="s">
        <v>267</v>
      </c>
      <c r="P13" s="81" t="s">
        <v>171</v>
      </c>
    </row>
    <row r="14" s="4" customFormat="1" ht="21" customHeight="1" spans="1:16">
      <c r="A14" s="75" t="s">
        <v>172</v>
      </c>
      <c r="B14" s="75">
        <f>C14-0.8</f>
        <v>23.1</v>
      </c>
      <c r="C14" s="75">
        <f>D14-0.8</f>
        <v>23.9</v>
      </c>
      <c r="D14" s="75">
        <f>E14-0.8</f>
        <v>24.7</v>
      </c>
      <c r="E14" s="75">
        <v>25.5</v>
      </c>
      <c r="F14" s="75">
        <f>E14+0.8</f>
        <v>26.3</v>
      </c>
      <c r="G14" s="75">
        <f>F14+0.8</f>
        <v>27.1</v>
      </c>
      <c r="H14" s="75">
        <f>G14+1.3</f>
        <v>28.4</v>
      </c>
      <c r="I14" s="66"/>
      <c r="J14" s="81" t="s">
        <v>147</v>
      </c>
      <c r="K14" s="81" t="s">
        <v>274</v>
      </c>
      <c r="L14" s="81" t="s">
        <v>273</v>
      </c>
      <c r="M14" s="81" t="s">
        <v>147</v>
      </c>
      <c r="N14" s="81" t="s">
        <v>147</v>
      </c>
      <c r="O14" s="81" t="s">
        <v>147</v>
      </c>
      <c r="P14" s="81" t="s">
        <v>147</v>
      </c>
    </row>
    <row r="15" s="4" customFormat="1" ht="21" customHeight="1" spans="1:16">
      <c r="A15" s="75" t="s">
        <v>173</v>
      </c>
      <c r="B15" s="75">
        <f>C15-0.7</f>
        <v>19.1</v>
      </c>
      <c r="C15" s="75">
        <f>D15-0.7</f>
        <v>19.8</v>
      </c>
      <c r="D15" s="75">
        <f>E15-0.7</f>
        <v>20.5</v>
      </c>
      <c r="E15" s="75">
        <v>21.2</v>
      </c>
      <c r="F15" s="75">
        <f>E15+0.7</f>
        <v>21.9</v>
      </c>
      <c r="G15" s="75">
        <f>F15+0.7</f>
        <v>22.6</v>
      </c>
      <c r="H15" s="75">
        <f>G15+1</f>
        <v>23.6</v>
      </c>
      <c r="I15" s="66"/>
      <c r="J15" s="81" t="s">
        <v>147</v>
      </c>
      <c r="K15" s="81" t="s">
        <v>275</v>
      </c>
      <c r="L15" s="81" t="s">
        <v>273</v>
      </c>
      <c r="M15" s="81" t="s">
        <v>147</v>
      </c>
      <c r="N15" s="81" t="s">
        <v>147</v>
      </c>
      <c r="O15" s="81" t="s">
        <v>147</v>
      </c>
      <c r="P15" s="81" t="s">
        <v>147</v>
      </c>
    </row>
    <row r="16" s="4" customFormat="1" ht="21" customHeight="1" spans="1:16">
      <c r="A16" s="75" t="s">
        <v>174</v>
      </c>
      <c r="B16" s="75">
        <f t="shared" ref="B16:B20" si="11">C16-0.5</f>
        <v>13.5</v>
      </c>
      <c r="C16" s="75">
        <f t="shared" ref="C16:C20" si="12">D16-0.5</f>
        <v>14</v>
      </c>
      <c r="D16" s="75">
        <f t="shared" ref="D16:D20" si="13">E16-0.5</f>
        <v>14.5</v>
      </c>
      <c r="E16" s="75">
        <v>15</v>
      </c>
      <c r="F16" s="75">
        <f>E16+0.5</f>
        <v>15.5</v>
      </c>
      <c r="G16" s="75">
        <f>F16+0.5</f>
        <v>16</v>
      </c>
      <c r="H16" s="75">
        <f>G16+0.7</f>
        <v>16.7</v>
      </c>
      <c r="I16" s="66"/>
      <c r="J16" s="81" t="s">
        <v>147</v>
      </c>
      <c r="K16" s="81" t="s">
        <v>148</v>
      </c>
      <c r="L16" s="81" t="s">
        <v>278</v>
      </c>
      <c r="M16" s="81" t="s">
        <v>171</v>
      </c>
      <c r="N16" s="81" t="s">
        <v>279</v>
      </c>
      <c r="O16" s="81" t="s">
        <v>277</v>
      </c>
      <c r="P16" s="81" t="s">
        <v>147</v>
      </c>
    </row>
    <row r="17" s="4" customFormat="1" ht="21" customHeight="1" spans="1:16">
      <c r="A17" s="75" t="s">
        <v>175</v>
      </c>
      <c r="B17" s="75">
        <f>C17-1</f>
        <v>56</v>
      </c>
      <c r="C17" s="75">
        <f>D17-1</f>
        <v>57</v>
      </c>
      <c r="D17" s="75">
        <f>E17-1</f>
        <v>58</v>
      </c>
      <c r="E17" s="75">
        <v>59</v>
      </c>
      <c r="F17" s="75">
        <f>E17+1</f>
        <v>60</v>
      </c>
      <c r="G17" s="75">
        <f>F17+1</f>
        <v>61</v>
      </c>
      <c r="H17" s="75">
        <f>G17+1.5</f>
        <v>62.5</v>
      </c>
      <c r="I17" s="66"/>
      <c r="J17" s="81" t="s">
        <v>171</v>
      </c>
      <c r="K17" s="81" t="s">
        <v>280</v>
      </c>
      <c r="L17" s="81" t="s">
        <v>278</v>
      </c>
      <c r="M17" s="81" t="s">
        <v>171</v>
      </c>
      <c r="N17" s="81" t="s">
        <v>178</v>
      </c>
      <c r="O17" s="81">
        <v>1</v>
      </c>
      <c r="P17" s="81" t="s">
        <v>146</v>
      </c>
    </row>
    <row r="18" s="4" customFormat="1" ht="21" customHeight="1" spans="1:16">
      <c r="A18" s="75" t="s">
        <v>176</v>
      </c>
      <c r="B18" s="75">
        <f>C18</f>
        <v>12</v>
      </c>
      <c r="C18" s="75">
        <f>E18</f>
        <v>12</v>
      </c>
      <c r="D18" s="75">
        <f>E18</f>
        <v>12</v>
      </c>
      <c r="E18" s="75">
        <v>12</v>
      </c>
      <c r="F18" s="75">
        <f>E18</f>
        <v>12</v>
      </c>
      <c r="G18" s="75">
        <f>E18</f>
        <v>12</v>
      </c>
      <c r="H18" s="75">
        <f>E18</f>
        <v>12</v>
      </c>
      <c r="I18" s="66"/>
      <c r="J18" s="81" t="s">
        <v>147</v>
      </c>
      <c r="K18" s="81" t="s">
        <v>148</v>
      </c>
      <c r="L18" s="81" t="s">
        <v>278</v>
      </c>
      <c r="M18" s="81" t="s">
        <v>171</v>
      </c>
      <c r="N18" s="81" t="s">
        <v>170</v>
      </c>
      <c r="O18" s="81">
        <v>1</v>
      </c>
      <c r="P18" s="81" t="s">
        <v>171</v>
      </c>
    </row>
    <row r="19" s="4" customFormat="1" ht="21" customHeight="1" spans="1:16">
      <c r="A19" s="75" t="s">
        <v>179</v>
      </c>
      <c r="B19" s="75">
        <f t="shared" si="11"/>
        <v>34.5</v>
      </c>
      <c r="C19" s="75">
        <f t="shared" si="12"/>
        <v>35</v>
      </c>
      <c r="D19" s="75">
        <f t="shared" si="13"/>
        <v>35.5</v>
      </c>
      <c r="E19" s="75">
        <v>36</v>
      </c>
      <c r="F19" s="75">
        <f t="shared" ref="F19:H19" si="14">E19+0.5</f>
        <v>36.5</v>
      </c>
      <c r="G19" s="75">
        <f t="shared" si="14"/>
        <v>37</v>
      </c>
      <c r="H19" s="75">
        <f t="shared" si="14"/>
        <v>37.5</v>
      </c>
      <c r="I19" s="66"/>
      <c r="J19" s="81" t="s">
        <v>161</v>
      </c>
      <c r="K19" s="81" t="s">
        <v>160</v>
      </c>
      <c r="L19" s="81" t="s">
        <v>271</v>
      </c>
      <c r="M19" s="81" t="s">
        <v>162</v>
      </c>
      <c r="N19" s="81" t="s">
        <v>163</v>
      </c>
      <c r="O19" s="81" t="s">
        <v>161</v>
      </c>
      <c r="P19" s="81" t="s">
        <v>164</v>
      </c>
    </row>
    <row r="20" s="4" customFormat="1" ht="29" customHeight="1" spans="1:16">
      <c r="A20" s="75" t="s">
        <v>180</v>
      </c>
      <c r="B20" s="75">
        <f t="shared" si="11"/>
        <v>25</v>
      </c>
      <c r="C20" s="75">
        <f t="shared" si="12"/>
        <v>25.5</v>
      </c>
      <c r="D20" s="75">
        <f t="shared" si="13"/>
        <v>26</v>
      </c>
      <c r="E20" s="75">
        <v>26.5</v>
      </c>
      <c r="F20" s="75">
        <f>E20+0.5</f>
        <v>27</v>
      </c>
      <c r="G20" s="75">
        <f>F20+0.5</f>
        <v>27.5</v>
      </c>
      <c r="H20" s="75">
        <f>G20+0.75</f>
        <v>28.25</v>
      </c>
      <c r="I20" s="82"/>
      <c r="J20" s="81" t="s">
        <v>167</v>
      </c>
      <c r="K20" s="81" t="s">
        <v>272</v>
      </c>
      <c r="L20" s="81" t="s">
        <v>273</v>
      </c>
      <c r="M20" s="81" t="s">
        <v>147</v>
      </c>
      <c r="N20" s="81" t="s">
        <v>157</v>
      </c>
      <c r="O20" s="81" t="s">
        <v>147</v>
      </c>
      <c r="P20" s="81" t="s">
        <v>168</v>
      </c>
    </row>
    <row r="21" s="63" customFormat="1" ht="18" spans="1:16">
      <c r="A21" s="75" t="s">
        <v>181</v>
      </c>
      <c r="B21" s="75">
        <f>C21</f>
        <v>19.5</v>
      </c>
      <c r="C21" s="75">
        <f>E21-1</f>
        <v>19.5</v>
      </c>
      <c r="D21" s="75">
        <f t="shared" ref="D21:H21" si="15">C21</f>
        <v>19.5</v>
      </c>
      <c r="E21" s="75">
        <v>20.5</v>
      </c>
      <c r="F21" s="75">
        <f t="shared" si="15"/>
        <v>20.5</v>
      </c>
      <c r="G21" s="75">
        <f>E21+1.5</f>
        <v>22</v>
      </c>
      <c r="H21" s="75">
        <f t="shared" si="15"/>
        <v>22</v>
      </c>
      <c r="I21" s="76"/>
      <c r="J21" s="83"/>
      <c r="K21" s="83"/>
      <c r="L21" s="83"/>
      <c r="M21" s="83"/>
      <c r="N21" s="83"/>
      <c r="O21" s="83"/>
      <c r="P21" s="83"/>
    </row>
    <row r="22" s="63" customFormat="1" ht="15" spans="1:16">
      <c r="A22" s="63" t="s">
        <v>281</v>
      </c>
      <c r="B22" s="64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="63" customFormat="1" ht="15" spans="1:16">
      <c r="A23" s="76"/>
      <c r="B23" s="77"/>
      <c r="C23" s="76"/>
      <c r="D23" s="76"/>
      <c r="E23" s="76"/>
      <c r="F23" s="76"/>
      <c r="G23" s="76"/>
      <c r="H23" s="76"/>
      <c r="I23" s="76"/>
      <c r="J23" s="76"/>
      <c r="K23" s="84" t="s">
        <v>182</v>
      </c>
      <c r="L23" s="85">
        <v>45291</v>
      </c>
      <c r="M23" s="84" t="s">
        <v>183</v>
      </c>
      <c r="N23" s="84" t="s">
        <v>203</v>
      </c>
      <c r="O23" s="84" t="s">
        <v>184</v>
      </c>
      <c r="P23" s="84" t="s">
        <v>129</v>
      </c>
    </row>
  </sheetData>
  <mergeCells count="8">
    <mergeCell ref="A1:P1"/>
    <mergeCell ref="C2:D2"/>
    <mergeCell ref="F2:H2"/>
    <mergeCell ref="L2:P2"/>
    <mergeCell ref="C3:H3"/>
    <mergeCell ref="K3:P3"/>
    <mergeCell ref="A3:A5"/>
    <mergeCell ref="I2:I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D4" sqref="D4:D7"/>
    </sheetView>
  </sheetViews>
  <sheetFormatPr defaultColWidth="8.1" defaultRowHeight="1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283</v>
      </c>
      <c r="B2" s="7" t="s">
        <v>284</v>
      </c>
      <c r="C2" s="7" t="s">
        <v>285</v>
      </c>
      <c r="D2" s="7" t="s">
        <v>286</v>
      </c>
      <c r="E2" s="7" t="s">
        <v>287</v>
      </c>
      <c r="F2" s="7" t="s">
        <v>288</v>
      </c>
      <c r="G2" s="7" t="s">
        <v>289</v>
      </c>
      <c r="H2" s="7" t="s">
        <v>290</v>
      </c>
      <c r="I2" s="6" t="s">
        <v>291</v>
      </c>
      <c r="J2" s="6" t="s">
        <v>292</v>
      </c>
      <c r="K2" s="6" t="s">
        <v>293</v>
      </c>
      <c r="L2" s="6" t="s">
        <v>294</v>
      </c>
      <c r="M2" s="6" t="s">
        <v>295</v>
      </c>
      <c r="N2" s="7" t="s">
        <v>296</v>
      </c>
      <c r="O2" s="7" t="s">
        <v>297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298</v>
      </c>
      <c r="J3" s="6" t="s">
        <v>298</v>
      </c>
      <c r="K3" s="6" t="s">
        <v>298</v>
      </c>
      <c r="L3" s="6" t="s">
        <v>298</v>
      </c>
      <c r="M3" s="6" t="s">
        <v>298</v>
      </c>
      <c r="N3" s="9"/>
      <c r="O3" s="9"/>
    </row>
    <row r="4" s="2" customFormat="1" ht="18" customHeight="1" spans="1:15">
      <c r="A4" s="35">
        <v>1</v>
      </c>
      <c r="B4" s="30" t="s">
        <v>299</v>
      </c>
      <c r="C4" s="31" t="s">
        <v>300</v>
      </c>
      <c r="D4" s="12" t="s">
        <v>101</v>
      </c>
      <c r="E4" s="13" t="s">
        <v>47</v>
      </c>
      <c r="F4" s="11" t="s">
        <v>301</v>
      </c>
      <c r="G4" s="61" t="s">
        <v>79</v>
      </c>
      <c r="H4" s="62"/>
      <c r="I4" s="35">
        <v>1</v>
      </c>
      <c r="J4" s="35"/>
      <c r="K4" s="35">
        <v>1</v>
      </c>
      <c r="L4" s="35"/>
      <c r="M4" s="35">
        <v>1</v>
      </c>
      <c r="N4" s="62">
        <f>SUM(I4:M4)</f>
        <v>3</v>
      </c>
      <c r="O4" s="62"/>
    </row>
    <row r="5" s="2" customFormat="1" ht="18" customHeight="1" spans="1:15">
      <c r="A5" s="35">
        <v>2</v>
      </c>
      <c r="B5" s="30" t="s">
        <v>302</v>
      </c>
      <c r="C5" s="31" t="s">
        <v>300</v>
      </c>
      <c r="D5" s="12" t="s">
        <v>104</v>
      </c>
      <c r="E5" s="13" t="s">
        <v>47</v>
      </c>
      <c r="F5" s="11" t="s">
        <v>301</v>
      </c>
      <c r="G5" s="61" t="s">
        <v>79</v>
      </c>
      <c r="H5" s="62"/>
      <c r="I5" s="35"/>
      <c r="J5" s="35">
        <v>1</v>
      </c>
      <c r="K5" s="35"/>
      <c r="L5" s="35">
        <v>1</v>
      </c>
      <c r="M5" s="35">
        <v>1</v>
      </c>
      <c r="N5" s="62">
        <f>SUM(I5:M5)</f>
        <v>3</v>
      </c>
      <c r="O5" s="62"/>
    </row>
    <row r="6" s="2" customFormat="1" ht="18" customHeight="1" spans="1:15">
      <c r="A6" s="35">
        <v>3</v>
      </c>
      <c r="B6" s="30" t="s">
        <v>303</v>
      </c>
      <c r="C6" s="31" t="s">
        <v>300</v>
      </c>
      <c r="D6" s="12" t="s">
        <v>105</v>
      </c>
      <c r="E6" s="13" t="s">
        <v>47</v>
      </c>
      <c r="F6" s="11" t="s">
        <v>301</v>
      </c>
      <c r="G6" s="61" t="s">
        <v>79</v>
      </c>
      <c r="H6" s="62"/>
      <c r="I6" s="35">
        <v>1</v>
      </c>
      <c r="J6" s="35">
        <v>1</v>
      </c>
      <c r="K6" s="35"/>
      <c r="L6" s="35">
        <v>1</v>
      </c>
      <c r="M6" s="35"/>
      <c r="N6" s="62">
        <f>SUM(I6:M6)</f>
        <v>3</v>
      </c>
      <c r="O6" s="62"/>
    </row>
    <row r="7" s="2" customFormat="1" ht="18" customHeight="1" spans="1:15">
      <c r="A7" s="35">
        <v>4</v>
      </c>
      <c r="B7" s="30" t="s">
        <v>304</v>
      </c>
      <c r="C7" s="31" t="s">
        <v>300</v>
      </c>
      <c r="D7" s="12" t="s">
        <v>103</v>
      </c>
      <c r="E7" s="13" t="s">
        <v>47</v>
      </c>
      <c r="F7" s="11" t="s">
        <v>301</v>
      </c>
      <c r="G7" s="61" t="s">
        <v>79</v>
      </c>
      <c r="H7" s="62"/>
      <c r="I7" s="35">
        <v>1</v>
      </c>
      <c r="J7" s="35"/>
      <c r="K7" s="35">
        <v>1</v>
      </c>
      <c r="L7" s="35"/>
      <c r="M7" s="35">
        <v>1</v>
      </c>
      <c r="N7" s="62">
        <f>SUM(I7:M7)</f>
        <v>3</v>
      </c>
      <c r="O7" s="62"/>
    </row>
    <row r="8" s="2" customFormat="1" ht="18" customHeight="1" spans="1:15">
      <c r="A8" s="35"/>
      <c r="B8" s="30"/>
      <c r="C8" s="31"/>
      <c r="D8" s="12"/>
      <c r="E8" s="13"/>
      <c r="F8" s="11"/>
      <c r="G8" s="61"/>
      <c r="H8" s="62"/>
      <c r="I8" s="35"/>
      <c r="J8" s="35"/>
      <c r="K8" s="35"/>
      <c r="L8" s="35"/>
      <c r="M8" s="35"/>
      <c r="N8" s="62"/>
      <c r="O8" s="62"/>
    </row>
    <row r="9" s="2" customFormat="1" ht="18" customHeight="1" spans="1:15">
      <c r="A9" s="35"/>
      <c r="B9" s="13"/>
      <c r="C9" s="31"/>
      <c r="D9" s="12"/>
      <c r="E9" s="13"/>
      <c r="F9" s="11"/>
      <c r="G9" s="61"/>
      <c r="H9" s="62"/>
      <c r="I9" s="35"/>
      <c r="J9" s="35"/>
      <c r="K9" s="35"/>
      <c r="L9" s="35"/>
      <c r="M9" s="35"/>
      <c r="N9" s="62"/>
      <c r="O9" s="62"/>
    </row>
    <row r="10" s="1" customFormat="1" ht="14.2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="4" customFormat="1" ht="29.25" customHeight="1" spans="1:15">
      <c r="A11" s="19" t="s">
        <v>305</v>
      </c>
      <c r="B11" s="20"/>
      <c r="C11" s="20"/>
      <c r="D11" s="21"/>
      <c r="E11" s="22"/>
      <c r="F11" s="40"/>
      <c r="G11" s="40"/>
      <c r="H11" s="40"/>
      <c r="I11" s="33"/>
      <c r="J11" s="19" t="s">
        <v>306</v>
      </c>
      <c r="K11" s="20"/>
      <c r="L11" s="20"/>
      <c r="M11" s="21"/>
      <c r="N11" s="20"/>
      <c r="O11" s="28"/>
    </row>
    <row r="12" s="1" customFormat="1" ht="72.95" customHeight="1" spans="1:15">
      <c r="A12" s="23" t="s">
        <v>307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2024-05-08T06:11:36Z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