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0" activeTab="8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洗水后尺寸" sheetId="16" r:id="rId7"/>
    <sheet name="尾期" sheetId="5" r:id="rId8"/>
    <sheet name="尾期尺寸表" sheetId="15" r:id="rId9"/>
    <sheet name="1.面料验布" sheetId="7" r:id="rId10"/>
    <sheet name="2.面料缩率" sheetId="8" r:id="rId11"/>
    <sheet name="5.特殊工艺测试" sheetId="11" r:id="rId12"/>
    <sheet name="3.面料互染" sheetId="9" r:id="rId13"/>
    <sheet name="4.面料静水压" sheetId="10" r:id="rId14"/>
    <sheet name="6.织带类缩率测试" sheetId="12" r:id="rId15"/>
  </sheets>
  <definedNames>
    <definedName name="CELL_RANGE">#REF!</definedName>
  </definedNames>
  <calcPr calcId="144525" concurrentCalc="0"/>
</workbook>
</file>

<file path=xl/sharedStrings.xml><?xml version="1.0" encoding="utf-8"?>
<sst xmlns="http://schemas.openxmlformats.org/spreadsheetml/2006/main" count="1032" uniqueCount="349">
  <si>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</si>
  <si>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</si>
  <si>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</si>
  <si>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</si>
  <si>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</si>
  <si>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</si>
  <si>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</si>
  <si>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</si>
  <si>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</si>
  <si>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</si>
  <si>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</si>
  <si>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</si>
  <si>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</si>
  <si>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</si>
  <si>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</si>
  <si>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</si>
  <si>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</si>
  <si>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</si>
  <si>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</si>
  <si>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</si>
  <si>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</si>
  <si>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</si>
  <si>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</si>
  <si>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</si>
  <si>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</si>
  <si>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</si>
  <si>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</si>
  <si>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</si>
  <si>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</si>
  <si>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</si>
  <si>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</si>
  <si>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</si>
  <si>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</si>
  <si>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</si>
  <si>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</si>
  <si>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</si>
  <si>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</si>
  <si>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</si>
  <si>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</si>
  <si>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</si>
  <si>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</si>
  <si>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</si>
  <si>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</si>
  <si>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</si>
  <si>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</si>
  <si>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</si>
  <si>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</si>
  <si>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</si>
  <si>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</si>
  <si>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</si>
  <si>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</si>
  <si>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</si>
  <si>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</si>
  <si>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佛山市源莱美纺织服饰有限公司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</si>
  <si>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</si>
  <si>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</si>
  <si>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</si>
  <si>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</si>
  <si>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</si>
  <si>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</si>
  <si>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TAJJAL81573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</si>
  <si>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</si>
  <si>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</si>
  <si>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</si>
  <si>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</si>
  <si>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</si>
  <si>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</si>
  <si>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</si>
  <si>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</si>
  <si>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</si>
  <si>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</si>
  <si>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</si>
  <si>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</si>
  <si>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</si>
  <si>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</si>
  <si>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</si>
  <si>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</si>
  <si>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</si>
  <si>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</si>
  <si>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</si>
  <si>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</si>
  <si>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</si>
  <si>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</si>
  <si>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</si>
  <si>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</si>
  <si>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</si>
  <si>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</si>
  <si>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</si>
  <si>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</si>
  <si>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</si>
  <si>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</si>
  <si>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</si>
  <si>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</si>
  <si>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</si>
  <si>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</si>
  <si>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</si>
  <si>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</si>
  <si>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</si>
  <si>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</si>
  <si>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</si>
  <si>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</si>
  <si>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</si>
  <si>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</si>
  <si>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</si>
  <si>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</si>
  <si>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</si>
  <si>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</si>
  <si>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</si>
  <si>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</si>
  <si>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</si>
  <si>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</si>
  <si>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</si>
  <si>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</si>
  <si>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</si>
  <si>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</si>
  <si>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迷雾绿</t>
  </si>
  <si>
    <t>高级灰</t>
  </si>
  <si>
    <t>黑色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</si>
  <si>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</si>
  <si>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</si>
  <si>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高级灰10件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</si>
  <si>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</si>
  <si>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</si>
  <si>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</si>
  <si>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</si>
  <si>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</si>
  <si>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1、圆领不顺起纽</t>
  </si>
  <si>
    <t>2、袖笼不圆顺起皱</t>
  </si>
  <si>
    <t>3、整烫倒骨不整齐</t>
  </si>
  <si>
    <t>4、注意色点、脏污</t>
  </si>
  <si>
    <t>5、大身前后幅整烫要对齐不能有高低</t>
  </si>
  <si>
    <t>6、侧骨下摆有高低大货必须留意改善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</si>
  <si>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</si>
  <si>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</si>
  <si>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</si>
  <si>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</si>
  <si>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</si>
  <si>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</si>
  <si>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</si>
  <si>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</si>
  <si>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</si>
  <si>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</si>
  <si>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</si>
  <si>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4、18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</si>
  <si>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</si>
  <si>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</si>
  <si>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</si>
  <si>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</si>
  <si>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</si>
  <si>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</si>
  <si>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</si>
  <si>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</si>
  <si>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XXL高级灰</t>
  </si>
  <si>
    <t>大货首件</t>
  </si>
  <si>
    <t>后中长</t>
  </si>
  <si>
    <t>+0</t>
  </si>
  <si>
    <t>胸围</t>
  </si>
  <si>
    <t>腰围</t>
  </si>
  <si>
    <t>摆围</t>
  </si>
  <si>
    <t>肩宽</t>
  </si>
  <si>
    <t>-0.4</t>
  </si>
  <si>
    <t>肩点短袖长</t>
  </si>
  <si>
    <t>-1</t>
  </si>
  <si>
    <t>袖肥/2（参考值）</t>
  </si>
  <si>
    <t>短袖口/2</t>
  </si>
  <si>
    <t>+0.5</t>
  </si>
  <si>
    <t>圆领T恤前领宽</t>
  </si>
  <si>
    <t>圆领T恤前领深</t>
  </si>
  <si>
    <t>-0.3</t>
  </si>
  <si>
    <t>圆领高</t>
  </si>
  <si>
    <t>无缝袖口高</t>
  </si>
  <si>
    <t>无缝下摆高</t>
  </si>
  <si>
    <t xml:space="preserve">     初期请洗测2-3件，有问题的另加测量数量。</t>
  </si>
  <si>
    <t>验货时间：4/18</t>
  </si>
  <si>
    <t>跟单QC:周志刚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</si>
  <si>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</si>
  <si>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</si>
  <si>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</si>
  <si>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</si>
  <si>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</si>
  <si>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</si>
  <si>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</si>
  <si>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</si>
  <si>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</si>
  <si>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</si>
  <si>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迷雾绿；每码各10件</t>
  </si>
  <si>
    <t>高级灰；每码各10件</t>
  </si>
  <si>
    <t>黑色；每码各10件</t>
  </si>
  <si>
    <t>白色；每码各10件</t>
  </si>
  <si>
    <t>【耐水洗测试】：耐洗水测试明细（要求齐色、齐号）</t>
  </si>
  <si>
    <t>说明：</t>
  </si>
  <si>
    <t>补充事项：前胸转印OK，袖口、下摆、无开胶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</si>
  <si>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</si>
  <si>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1、领了不圆顺、整烫有压折</t>
  </si>
  <si>
    <t>2、两侧骨位藏子口</t>
  </si>
  <si>
    <t>3、下摆压胶起波浪</t>
  </si>
  <si>
    <t>4、袖子合缝起皱容量不均</t>
  </si>
  <si>
    <t>【整改的严重缺陷及整改复核时间】</t>
  </si>
  <si>
    <t>+1.5</t>
  </si>
  <si>
    <t>+1</t>
  </si>
  <si>
    <t>-0.5</t>
  </si>
  <si>
    <t>+0.3</t>
  </si>
  <si>
    <t>-0.1</t>
  </si>
  <si>
    <t>-0.2</t>
  </si>
  <si>
    <t>验货时间：</t>
  </si>
  <si>
    <t>跟单QC:</t>
  </si>
  <si>
    <t>-0.6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</si>
  <si>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</si>
  <si>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</si>
  <si>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</si>
  <si>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</si>
  <si>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</si>
  <si>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</si>
  <si>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</si>
  <si>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</si>
  <si>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</si>
  <si>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</si>
  <si>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</si>
  <si>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</si>
  <si>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</si>
  <si>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</si>
  <si>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</si>
  <si>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</si>
  <si>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</si>
  <si>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</si>
  <si>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</si>
  <si>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</si>
  <si>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</si>
  <si>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</si>
  <si>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</si>
  <si>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</si>
  <si>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</si>
  <si>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</si>
  <si>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</si>
  <si>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</si>
  <si>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</si>
  <si>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</si>
  <si>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</si>
  <si>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</si>
  <si>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</si>
  <si>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</si>
  <si>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</si>
  <si>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</si>
  <si>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迷雾绿；L/11件、XL/11件、XXL/11件、XXXL/11件</t>
  </si>
  <si>
    <t>高级灰；S/11件、M/11件、L/11件、XL/11件、XXL/11件、XXXL/11件</t>
  </si>
  <si>
    <t>黑色；M/11件、L/11件、XL/11件、XXL/11件、XXXL/11件</t>
  </si>
  <si>
    <t>白色；L/11件、XL/11件、XXL/11件、XXXL/11件</t>
  </si>
  <si>
    <t>情况说明：</t>
  </si>
  <si>
    <t xml:space="preserve">【问题点描述】  </t>
  </si>
  <si>
    <t>1、线头不干净4件</t>
  </si>
  <si>
    <t>2、勾丝1件</t>
  </si>
  <si>
    <t>3、前领不平2件</t>
  </si>
  <si>
    <t>4、袖笼起皱3件</t>
  </si>
  <si>
    <t>5、下摆不齐2件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</si>
  <si>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</si>
  <si>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</si>
  <si>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</si>
  <si>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</si>
  <si>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</si>
  <si>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</si>
  <si>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</si>
  <si>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以上问题点已经修正。</t>
  </si>
  <si>
    <t>服装QC部门</t>
  </si>
  <si>
    <t>检验人</t>
  </si>
  <si>
    <t>+0.6</t>
  </si>
  <si>
    <t>+1.2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</si>
  <si>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</si>
  <si>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</si>
  <si>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</si>
  <si>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</si>
  <si>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</si>
  <si>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</si>
  <si>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</si>
  <si>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</si>
  <si>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</si>
  <si>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</si>
  <si>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</si>
  <si>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</si>
  <si>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</si>
  <si>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</si>
  <si>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</si>
  <si>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</si>
  <si>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</si>
  <si>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T4012平纹布</t>
  </si>
  <si>
    <t>源莱美</t>
  </si>
  <si>
    <t>YES</t>
  </si>
  <si>
    <t>制表时间：2024年3月26日</t>
  </si>
  <si>
    <t>测试人签名：周志刚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</si>
  <si>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</si>
  <si>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</si>
  <si>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</si>
  <si>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</si>
  <si>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</si>
  <si>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</si>
  <si>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</si>
  <si>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</si>
  <si>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</si>
  <si>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</si>
  <si>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</si>
  <si>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TOREAD-特殊工艺测试报告登记表</t>
  </si>
  <si>
    <t>项目</t>
  </si>
  <si>
    <t>使用部位</t>
  </si>
  <si>
    <t>物料工艺1</t>
  </si>
  <si>
    <t>物料工艺2</t>
  </si>
  <si>
    <t>物料工艺3</t>
  </si>
  <si>
    <t>结果</t>
  </si>
  <si>
    <t>前胸</t>
  </si>
  <si>
    <t>热转印标</t>
  </si>
  <si>
    <t>未脱色</t>
  </si>
  <si>
    <t>后领下</t>
  </si>
  <si>
    <t>未脱落</t>
  </si>
  <si>
    <t>袖口/下摆</t>
  </si>
  <si>
    <t>无缝工艺</t>
  </si>
  <si>
    <t>制表时间：2024年3月25日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</si>
  <si>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</si>
  <si>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</si>
  <si>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TOREAD-面辅料互染测试报告登记表</t>
  </si>
  <si>
    <t>物料1</t>
  </si>
  <si>
    <t>物料2</t>
  </si>
  <si>
    <t>物料3</t>
  </si>
  <si>
    <t>物料4</t>
  </si>
  <si>
    <t>物料5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</si>
  <si>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</si>
  <si>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</si>
  <si>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</si>
  <si>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</si>
  <si>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</si>
  <si>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</si>
  <si>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</si>
  <si>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</si>
  <si>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</si>
  <si>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</si>
  <si>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</si>
  <si>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</si>
  <si>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</si>
  <si>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</si>
  <si>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</si>
  <si>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</si>
  <si>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</si>
  <si>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</si>
  <si>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</si>
  <si>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</si>
  <si>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</si>
  <si>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</si>
  <si>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</si>
  <si>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</si>
  <si>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</si>
  <si>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制表时间：2022年10月10日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</si>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</sst>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5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8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13" borderId="86" applyNumberFormat="0" applyFon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7" applyNumberFormat="0" applyFill="0" applyAlignment="0" applyProtection="0">
      <alignment vertical="center"/>
    </xf>
    <xf numFmtId="0" fontId="42" fillId="0" borderId="8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7" fillId="0" borderId="8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3" fillId="17" borderId="89" applyNumberFormat="0" applyAlignment="0" applyProtection="0">
      <alignment vertical="center"/>
    </xf>
    <xf numFmtId="0" fontId="44" fillId="17" borderId="85" applyNumberFormat="0" applyAlignment="0" applyProtection="0">
      <alignment vertical="center"/>
    </xf>
    <xf numFmtId="0" fontId="45" fillId="18" borderId="90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6" fillId="0" borderId="91" applyNumberFormat="0" applyFill="0" applyAlignment="0" applyProtection="0">
      <alignment vertical="center"/>
    </xf>
    <xf numFmtId="0" fontId="47" fillId="0" borderId="92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" fillId="0" borderId="0">
      <alignment vertical="center"/>
    </xf>
  </cellStyleXfs>
  <cellXfs count="40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1" fillId="3" borderId="0" xfId="51" applyFont="1" applyFill="1" applyBorder="1" applyAlignment="1">
      <alignment horizontal="center"/>
    </xf>
    <xf numFmtId="0" fontId="12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2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2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2" fillId="3" borderId="13" xfId="51" applyFont="1" applyFill="1" applyBorder="1" applyAlignment="1"/>
    <xf numFmtId="49" fontId="12" fillId="3" borderId="14" xfId="51" applyNumberFormat="1" applyFont="1" applyFill="1" applyBorder="1" applyAlignment="1">
      <alignment horizontal="center"/>
    </xf>
    <xf numFmtId="49" fontId="12" fillId="3" borderId="14" xfId="51" applyNumberFormat="1" applyFont="1" applyFill="1" applyBorder="1" applyAlignment="1">
      <alignment horizontal="right"/>
    </xf>
    <xf numFmtId="49" fontId="12" fillId="3" borderId="14" xfId="51" applyNumberFormat="1" applyFont="1" applyFill="1" applyBorder="1" applyAlignment="1">
      <alignment horizontal="right" vertical="center"/>
    </xf>
    <xf numFmtId="0" fontId="12" fillId="3" borderId="14" xfId="51" applyFont="1" applyFill="1" applyBorder="1" applyAlignment="1">
      <alignment horizontal="center"/>
    </xf>
    <xf numFmtId="0" fontId="11" fillId="3" borderId="0" xfId="51" applyFont="1" applyFill="1"/>
    <xf numFmtId="0" fontId="12" fillId="3" borderId="0" xfId="51" applyFont="1" applyFill="1"/>
    <xf numFmtId="0" fontId="0" fillId="3" borderId="0" xfId="52" applyFont="1" applyFill="1">
      <alignment vertical="center"/>
    </xf>
    <xf numFmtId="0" fontId="11" fillId="3" borderId="10" xfId="50" applyFont="1" applyFill="1" applyBorder="1" applyAlignment="1">
      <alignment horizontal="left" vertical="center"/>
    </xf>
    <xf numFmtId="0" fontId="12" fillId="3" borderId="15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16" xfId="51" applyFont="1" applyFill="1" applyBorder="1" applyAlignment="1" applyProtection="1">
      <alignment horizontal="center" vertical="center"/>
    </xf>
    <xf numFmtId="0" fontId="12" fillId="3" borderId="2" xfId="51" applyFont="1" applyFill="1" applyBorder="1" applyAlignment="1" applyProtection="1">
      <alignment horizontal="center" vertical="center"/>
    </xf>
    <xf numFmtId="49" fontId="12" fillId="3" borderId="17" xfId="51" applyNumberFormat="1" applyFont="1" applyFill="1" applyBorder="1" applyAlignment="1" applyProtection="1">
      <alignment horizontal="center" vertical="center"/>
    </xf>
    <xf numFmtId="0" fontId="12" fillId="3" borderId="2" xfId="52" applyFont="1" applyFill="1" applyBorder="1" applyAlignment="1">
      <alignment horizontal="center" vertical="center"/>
    </xf>
    <xf numFmtId="49" fontId="12" fillId="3" borderId="17" xfId="52" applyNumberFormat="1" applyFont="1" applyFill="1" applyBorder="1" applyAlignment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18" xfId="52" applyNumberFormat="1" applyFont="1" applyFill="1" applyBorder="1" applyAlignment="1">
      <alignment horizontal="center" vertical="center"/>
    </xf>
    <xf numFmtId="49" fontId="12" fillId="3" borderId="5" xfId="52" applyNumberFormat="1" applyFont="1" applyFill="1" applyBorder="1" applyAlignment="1">
      <alignment horizontal="center" vertical="center"/>
    </xf>
    <xf numFmtId="49" fontId="12" fillId="3" borderId="16" xfId="52" applyNumberFormat="1" applyFont="1" applyFill="1" applyBorder="1" applyAlignment="1">
      <alignment horizontal="center" vertical="center"/>
    </xf>
    <xf numFmtId="49" fontId="12" fillId="3" borderId="14" xfId="52" applyNumberFormat="1" applyFont="1" applyFill="1" applyBorder="1" applyAlignment="1">
      <alignment horizontal="center" vertical="center"/>
    </xf>
    <xf numFmtId="49" fontId="12" fillId="3" borderId="19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17" fillId="0" borderId="0" xfId="50" applyFill="1" applyBorder="1" applyAlignment="1">
      <alignment horizontal="left" vertical="center"/>
    </xf>
    <xf numFmtId="0" fontId="17" fillId="0" borderId="0" xfId="50" applyFont="1" applyFill="1" applyAlignment="1">
      <alignment horizontal="left" vertical="center"/>
    </xf>
    <xf numFmtId="0" fontId="17" fillId="0" borderId="0" xfId="50" applyFill="1" applyAlignment="1">
      <alignment horizontal="left" vertical="center"/>
    </xf>
    <xf numFmtId="0" fontId="18" fillId="0" borderId="20" xfId="50" applyFont="1" applyFill="1" applyBorder="1" applyAlignment="1">
      <alignment horizontal="center" vertical="top"/>
    </xf>
    <xf numFmtId="0" fontId="19" fillId="0" borderId="21" xfId="50" applyFont="1" applyFill="1" applyBorder="1" applyAlignment="1">
      <alignment horizontal="left" vertical="center"/>
    </xf>
    <xf numFmtId="0" fontId="14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center" vertical="center"/>
    </xf>
    <xf numFmtId="0" fontId="10" fillId="0" borderId="22" xfId="50" applyFont="1" applyFill="1" applyBorder="1" applyAlignment="1">
      <alignment vertical="center"/>
    </xf>
    <xf numFmtId="0" fontId="19" fillId="0" borderId="22" xfId="50" applyFont="1" applyFill="1" applyBorder="1" applyAlignment="1">
      <alignment vertical="center"/>
    </xf>
    <xf numFmtId="0" fontId="10" fillId="0" borderId="22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vertical="center"/>
    </xf>
    <xf numFmtId="0" fontId="14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vertical="center"/>
    </xf>
    <xf numFmtId="58" fontId="10" fillId="0" borderId="24" xfId="50" applyNumberFormat="1" applyFont="1" applyFill="1" applyBorder="1" applyAlignment="1">
      <alignment horizontal="center" vertical="center"/>
    </xf>
    <xf numFmtId="0" fontId="10" fillId="0" borderId="24" xfId="50" applyFont="1" applyFill="1" applyBorder="1" applyAlignment="1">
      <alignment horizontal="center" vertical="center"/>
    </xf>
    <xf numFmtId="0" fontId="19" fillId="0" borderId="24" xfId="50" applyFont="1" applyFill="1" applyBorder="1" applyAlignment="1">
      <alignment horizontal="center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24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vertical="center"/>
    </xf>
    <xf numFmtId="0" fontId="14" fillId="0" borderId="26" xfId="50" applyFont="1" applyFill="1" applyBorder="1" applyAlignment="1">
      <alignment horizontal="center" vertical="center"/>
    </xf>
    <xf numFmtId="0" fontId="19" fillId="0" borderId="26" xfId="50" applyFont="1" applyFill="1" applyBorder="1" applyAlignment="1">
      <alignment vertical="center"/>
    </xf>
    <xf numFmtId="0" fontId="10" fillId="0" borderId="26" xfId="50" applyFont="1" applyFill="1" applyBorder="1" applyAlignment="1">
      <alignment vertical="center"/>
    </xf>
    <xf numFmtId="0" fontId="10" fillId="0" borderId="26" xfId="50" applyFont="1" applyFill="1" applyBorder="1" applyAlignment="1">
      <alignment horizontal="left" vertical="center"/>
    </xf>
    <xf numFmtId="0" fontId="19" fillId="0" borderId="26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0" fillId="0" borderId="0" xfId="50" applyFont="1" applyFill="1" applyBorder="1" applyAlignment="1">
      <alignment vertical="center"/>
    </xf>
    <xf numFmtId="0" fontId="10" fillId="0" borderId="0" xfId="50" applyFont="1" applyFill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0" fillId="0" borderId="27" xfId="50" applyFont="1" applyFill="1" applyBorder="1" applyAlignment="1">
      <alignment horizontal="center" vertical="center"/>
    </xf>
    <xf numFmtId="0" fontId="10" fillId="0" borderId="28" xfId="50" applyFont="1" applyFill="1" applyBorder="1" applyAlignment="1">
      <alignment horizontal="center" vertical="center"/>
    </xf>
    <xf numFmtId="0" fontId="10" fillId="0" borderId="24" xfId="50" applyFont="1" applyFill="1" applyBorder="1" applyAlignment="1">
      <alignment horizontal="left" vertical="center"/>
    </xf>
    <xf numFmtId="0" fontId="10" fillId="0" borderId="24" xfId="50" applyFont="1" applyFill="1" applyBorder="1" applyAlignment="1">
      <alignment vertical="center"/>
    </xf>
    <xf numFmtId="0" fontId="10" fillId="0" borderId="29" xfId="50" applyFont="1" applyFill="1" applyBorder="1" applyAlignment="1">
      <alignment horizontal="center" vertical="center"/>
    </xf>
    <xf numFmtId="0" fontId="10" fillId="0" borderId="30" xfId="50" applyFont="1" applyFill="1" applyBorder="1" applyAlignment="1">
      <alignment horizontal="center" vertical="center"/>
    </xf>
    <xf numFmtId="0" fontId="13" fillId="0" borderId="31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0" fillId="0" borderId="0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/>
    </xf>
    <xf numFmtId="0" fontId="10" fillId="0" borderId="23" xfId="50" applyFont="1" applyFill="1" applyBorder="1" applyAlignment="1">
      <alignment horizontal="left" vertical="center"/>
    </xf>
    <xf numFmtId="0" fontId="10" fillId="0" borderId="31" xfId="50" applyFont="1" applyFill="1" applyBorder="1" applyAlignment="1">
      <alignment horizontal="left" vertical="center"/>
    </xf>
    <xf numFmtId="0" fontId="10" fillId="0" borderId="30" xfId="50" applyFont="1" applyFill="1" applyBorder="1" applyAlignment="1">
      <alignment horizontal="left" vertical="center"/>
    </xf>
    <xf numFmtId="0" fontId="10" fillId="0" borderId="23" xfId="50" applyFont="1" applyFill="1" applyBorder="1" applyAlignment="1">
      <alignment horizontal="left" vertical="center" wrapText="1"/>
    </xf>
    <xf numFmtId="0" fontId="10" fillId="0" borderId="24" xfId="50" applyFont="1" applyFill="1" applyBorder="1" applyAlignment="1">
      <alignment horizontal="left" vertical="center" wrapText="1"/>
    </xf>
    <xf numFmtId="0" fontId="19" fillId="0" borderId="25" xfId="50" applyFont="1" applyFill="1" applyBorder="1" applyAlignment="1">
      <alignment horizontal="left" vertical="center"/>
    </xf>
    <xf numFmtId="0" fontId="17" fillId="0" borderId="26" xfId="50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28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left" vertical="center"/>
    </xf>
    <xf numFmtId="0" fontId="17" fillId="0" borderId="30" xfId="50" applyFont="1" applyFill="1" applyBorder="1" applyAlignment="1">
      <alignment horizontal="left" vertical="center"/>
    </xf>
    <xf numFmtId="0" fontId="20" fillId="0" borderId="31" xfId="50" applyFont="1" applyFill="1" applyBorder="1" applyAlignment="1">
      <alignment horizontal="left" vertical="center"/>
    </xf>
    <xf numFmtId="0" fontId="10" fillId="0" borderId="34" xfId="50" applyFont="1" applyFill="1" applyBorder="1" applyAlignment="1">
      <alignment horizontal="left" vertical="center"/>
    </xf>
    <xf numFmtId="0" fontId="10" fillId="0" borderId="35" xfId="50" applyFont="1" applyFill="1" applyBorder="1" applyAlignment="1">
      <alignment horizontal="left" vertical="center"/>
    </xf>
    <xf numFmtId="0" fontId="13" fillId="0" borderId="21" xfId="50" applyFont="1" applyFill="1" applyBorder="1" applyAlignment="1">
      <alignment horizontal="left" vertical="center"/>
    </xf>
    <xf numFmtId="0" fontId="13" fillId="0" borderId="22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10" fillId="0" borderId="26" xfId="50" applyFont="1" applyFill="1" applyBorder="1" applyAlignment="1">
      <alignment horizontal="center" vertical="center"/>
    </xf>
    <xf numFmtId="58" fontId="10" fillId="0" borderId="26" xfId="50" applyNumberFormat="1" applyFont="1" applyFill="1" applyBorder="1" applyAlignment="1">
      <alignment vertical="center"/>
    </xf>
    <xf numFmtId="0" fontId="19" fillId="0" borderId="26" xfId="50" applyFont="1" applyFill="1" applyBorder="1" applyAlignment="1">
      <alignment horizontal="center" vertical="center"/>
    </xf>
    <xf numFmtId="0" fontId="10" fillId="0" borderId="37" xfId="50" applyFont="1" applyFill="1" applyBorder="1" applyAlignment="1">
      <alignment horizontal="center" vertical="center"/>
    </xf>
    <xf numFmtId="0" fontId="19" fillId="0" borderId="38" xfId="50" applyFont="1" applyFill="1" applyBorder="1" applyAlignment="1">
      <alignment horizontal="center" vertical="center"/>
    </xf>
    <xf numFmtId="0" fontId="10" fillId="0" borderId="38" xfId="50" applyFont="1" applyFill="1" applyBorder="1" applyAlignment="1">
      <alignment horizontal="left" vertical="center"/>
    </xf>
    <xf numFmtId="0" fontId="10" fillId="0" borderId="39" xfId="50" applyFont="1" applyFill="1" applyBorder="1" applyAlignment="1">
      <alignment horizontal="left" vertical="center"/>
    </xf>
    <xf numFmtId="0" fontId="10" fillId="0" borderId="40" xfId="50" applyFont="1" applyFill="1" applyBorder="1" applyAlignment="1">
      <alignment horizontal="center" vertical="center"/>
    </xf>
    <xf numFmtId="0" fontId="10" fillId="0" borderId="41" xfId="50" applyFont="1" applyFill="1" applyBorder="1" applyAlignment="1">
      <alignment horizontal="center" vertical="center"/>
    </xf>
    <xf numFmtId="0" fontId="13" fillId="0" borderId="41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9" fillId="0" borderId="38" xfId="50" applyFont="1" applyFill="1" applyBorder="1" applyAlignment="1">
      <alignment horizontal="left" vertical="center"/>
    </xf>
    <xf numFmtId="0" fontId="10" fillId="0" borderId="41" xfId="50" applyFont="1" applyFill="1" applyBorder="1" applyAlignment="1">
      <alignment horizontal="left" vertical="center"/>
    </xf>
    <xf numFmtId="0" fontId="10" fillId="0" borderId="38" xfId="50" applyFont="1" applyFill="1" applyBorder="1" applyAlignment="1">
      <alignment horizontal="left" vertical="center" wrapText="1"/>
    </xf>
    <xf numFmtId="0" fontId="17" fillId="0" borderId="39" xfId="50" applyFill="1" applyBorder="1" applyAlignment="1">
      <alignment horizontal="center" vertical="center"/>
    </xf>
    <xf numFmtId="0" fontId="19" fillId="0" borderId="40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0" fillId="0" borderId="42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10" fillId="0" borderId="39" xfId="50" applyFont="1" applyFill="1" applyBorder="1" applyAlignment="1">
      <alignment horizontal="center" vertical="center"/>
    </xf>
    <xf numFmtId="0" fontId="17" fillId="0" borderId="0" xfId="50" applyFont="1" applyAlignment="1">
      <alignment horizontal="left" vertical="center"/>
    </xf>
    <xf numFmtId="0" fontId="21" fillId="0" borderId="20" xfId="50" applyFont="1" applyBorder="1" applyAlignment="1">
      <alignment horizontal="center" vertical="top"/>
    </xf>
    <xf numFmtId="0" fontId="20" fillId="0" borderId="43" xfId="50" applyFont="1" applyBorder="1" applyAlignment="1">
      <alignment horizontal="left" vertical="center"/>
    </xf>
    <xf numFmtId="0" fontId="14" fillId="0" borderId="44" xfId="50" applyFont="1" applyBorder="1" applyAlignment="1">
      <alignment horizontal="center" vertical="center"/>
    </xf>
    <xf numFmtId="0" fontId="20" fillId="0" borderId="44" xfId="50" applyFont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13" fillId="0" borderId="44" xfId="50" applyFont="1" applyBorder="1" applyAlignment="1">
      <alignment horizontal="left" vertical="center"/>
    </xf>
    <xf numFmtId="0" fontId="13" fillId="0" borderId="21" xfId="50" applyFont="1" applyBorder="1" applyAlignment="1">
      <alignment horizontal="center" vertical="center"/>
    </xf>
    <xf numFmtId="0" fontId="13" fillId="0" borderId="22" xfId="50" applyFont="1" applyBorder="1" applyAlignment="1">
      <alignment horizontal="center" vertical="center"/>
    </xf>
    <xf numFmtId="0" fontId="13" fillId="0" borderId="37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37" xfId="50" applyFont="1" applyBorder="1" applyAlignment="1">
      <alignment horizontal="center" vertical="center"/>
    </xf>
    <xf numFmtId="0" fontId="13" fillId="0" borderId="23" xfId="50" applyFont="1" applyBorder="1" applyAlignment="1">
      <alignment horizontal="left" vertical="center"/>
    </xf>
    <xf numFmtId="0" fontId="14" fillId="0" borderId="24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3" fillId="0" borderId="24" xfId="50" applyFont="1" applyBorder="1" applyAlignment="1">
      <alignment horizontal="left" vertical="center"/>
    </xf>
    <xf numFmtId="14" fontId="14" fillId="0" borderId="24" xfId="50" applyNumberFormat="1" applyFont="1" applyBorder="1" applyAlignment="1">
      <alignment horizontal="center" vertical="center"/>
    </xf>
    <xf numFmtId="14" fontId="14" fillId="0" borderId="38" xfId="50" applyNumberFormat="1" applyFont="1" applyBorder="1" applyAlignment="1">
      <alignment horizontal="center" vertical="center"/>
    </xf>
    <xf numFmtId="0" fontId="13" fillId="0" borderId="23" xfId="50" applyFont="1" applyBorder="1" applyAlignment="1">
      <alignment vertical="center"/>
    </xf>
    <xf numFmtId="0" fontId="10" fillId="0" borderId="24" xfId="50" applyFont="1" applyBorder="1" applyAlignment="1">
      <alignment horizontal="center" vertical="center"/>
    </xf>
    <xf numFmtId="0" fontId="10" fillId="0" borderId="38" xfId="50" applyFont="1" applyBorder="1" applyAlignment="1">
      <alignment horizontal="center" vertical="center"/>
    </xf>
    <xf numFmtId="58" fontId="14" fillId="0" borderId="24" xfId="50" applyNumberFormat="1" applyFont="1" applyBorder="1" applyAlignment="1">
      <alignment horizontal="center" vertical="center"/>
    </xf>
    <xf numFmtId="0" fontId="13" fillId="0" borderId="23" xfId="50" applyFont="1" applyBorder="1" applyAlignment="1">
      <alignment horizontal="center" vertical="center"/>
    </xf>
    <xf numFmtId="0" fontId="14" fillId="0" borderId="23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14" fillId="0" borderId="26" xfId="50" applyFont="1" applyBorder="1" applyAlignment="1">
      <alignment horizontal="center" vertical="center"/>
    </xf>
    <xf numFmtId="0" fontId="14" fillId="0" borderId="39" xfId="50" applyFont="1" applyBorder="1" applyAlignment="1">
      <alignment horizontal="center" vertical="center"/>
    </xf>
    <xf numFmtId="0" fontId="13" fillId="0" borderId="26" xfId="50" applyFont="1" applyBorder="1" applyAlignment="1">
      <alignment horizontal="left" vertical="center"/>
    </xf>
    <xf numFmtId="14" fontId="14" fillId="0" borderId="26" xfId="50" applyNumberFormat="1" applyFont="1" applyBorder="1" applyAlignment="1">
      <alignment horizontal="center" vertical="center"/>
    </xf>
    <xf numFmtId="14" fontId="14" fillId="0" borderId="39" xfId="50" applyNumberFormat="1" applyFont="1" applyBorder="1" applyAlignment="1">
      <alignment horizontal="center" vertical="center"/>
    </xf>
    <xf numFmtId="0" fontId="14" fillId="0" borderId="25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3" fillId="0" borderId="21" xfId="50" applyFont="1" applyBorder="1" applyAlignment="1">
      <alignment vertical="center"/>
    </xf>
    <xf numFmtId="0" fontId="17" fillId="0" borderId="22" xfId="50" applyFont="1" applyBorder="1" applyAlignment="1">
      <alignment horizontal="left" vertical="center"/>
    </xf>
    <xf numFmtId="0" fontId="14" fillId="0" borderId="22" xfId="50" applyFont="1" applyBorder="1" applyAlignment="1">
      <alignment horizontal="left" vertical="center"/>
    </xf>
    <xf numFmtId="0" fontId="17" fillId="0" borderId="22" xfId="50" applyFont="1" applyBorder="1" applyAlignment="1">
      <alignment vertical="center"/>
    </xf>
    <xf numFmtId="0" fontId="13" fillId="0" borderId="22" xfId="50" applyFont="1" applyBorder="1" applyAlignment="1">
      <alignment vertical="center"/>
    </xf>
    <xf numFmtId="0" fontId="17" fillId="0" borderId="24" xfId="50" applyFont="1" applyBorder="1" applyAlignment="1">
      <alignment horizontal="left" vertical="center"/>
    </xf>
    <xf numFmtId="0" fontId="14" fillId="0" borderId="24" xfId="50" applyFont="1" applyBorder="1" applyAlignment="1">
      <alignment horizontal="left" vertical="center"/>
    </xf>
    <xf numFmtId="0" fontId="17" fillId="0" borderId="24" xfId="50" applyFont="1" applyBorder="1" applyAlignment="1">
      <alignment vertical="center"/>
    </xf>
    <xf numFmtId="0" fontId="13" fillId="0" borderId="24" xfId="50" applyFont="1" applyBorder="1" applyAlignment="1">
      <alignment vertical="center"/>
    </xf>
    <xf numFmtId="0" fontId="13" fillId="0" borderId="0" xfId="50" applyFont="1" applyBorder="1" applyAlignment="1">
      <alignment horizontal="left" vertical="center"/>
    </xf>
    <xf numFmtId="0" fontId="10" fillId="0" borderId="21" xfId="50" applyFont="1" applyBorder="1" applyAlignment="1">
      <alignment horizontal="left" vertical="center"/>
    </xf>
    <xf numFmtId="0" fontId="10" fillId="0" borderId="22" xfId="50" applyFont="1" applyBorder="1" applyAlignment="1">
      <alignment horizontal="left" vertical="center"/>
    </xf>
    <xf numFmtId="0" fontId="10" fillId="0" borderId="31" xfId="50" applyFont="1" applyBorder="1" applyAlignment="1">
      <alignment horizontal="left" vertical="center"/>
    </xf>
    <xf numFmtId="0" fontId="10" fillId="0" borderId="30" xfId="50" applyFont="1" applyBorder="1" applyAlignment="1">
      <alignment horizontal="left" vertical="center"/>
    </xf>
    <xf numFmtId="0" fontId="10" fillId="0" borderId="36" xfId="50" applyFont="1" applyBorder="1" applyAlignment="1">
      <alignment horizontal="left" vertical="center"/>
    </xf>
    <xf numFmtId="0" fontId="10" fillId="0" borderId="29" xfId="50" applyFont="1" applyBorder="1" applyAlignment="1">
      <alignment horizontal="left" vertical="center"/>
    </xf>
    <xf numFmtId="0" fontId="10" fillId="0" borderId="45" xfId="50" applyFont="1" applyBorder="1" applyAlignment="1">
      <alignment horizontal="left" vertical="center"/>
    </xf>
    <xf numFmtId="0" fontId="10" fillId="0" borderId="46" xfId="50" applyFont="1" applyBorder="1" applyAlignment="1">
      <alignment horizontal="left" vertical="center"/>
    </xf>
    <xf numFmtId="0" fontId="10" fillId="0" borderId="47" xfId="50" applyFont="1" applyBorder="1" applyAlignment="1">
      <alignment horizontal="left" vertical="center"/>
    </xf>
    <xf numFmtId="0" fontId="10" fillId="0" borderId="48" xfId="50" applyFont="1" applyBorder="1" applyAlignment="1">
      <alignment horizontal="left" vertical="center"/>
    </xf>
    <xf numFmtId="0" fontId="10" fillId="0" borderId="25" xfId="50" applyFont="1" applyBorder="1" applyAlignment="1">
      <alignment horizontal="left" vertical="center"/>
    </xf>
    <xf numFmtId="0" fontId="10" fillId="0" borderId="26" xfId="50" applyFont="1" applyBorder="1" applyAlignment="1">
      <alignment horizontal="left" vertical="center"/>
    </xf>
    <xf numFmtId="0" fontId="14" fillId="0" borderId="26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3" fillId="0" borderId="23" xfId="50" applyFont="1" applyFill="1" applyBorder="1" applyAlignment="1">
      <alignment horizontal="left" vertical="center"/>
    </xf>
    <xf numFmtId="0" fontId="14" fillId="0" borderId="24" xfId="50" applyFont="1" applyFill="1" applyBorder="1" applyAlignment="1">
      <alignment horizontal="left" vertical="center"/>
    </xf>
    <xf numFmtId="0" fontId="13" fillId="0" borderId="25" xfId="50" applyFont="1" applyBorder="1" applyAlignment="1">
      <alignment horizontal="center" vertical="center"/>
    </xf>
    <xf numFmtId="0" fontId="13" fillId="0" borderId="26" xfId="50" applyFont="1" applyBorder="1" applyAlignment="1">
      <alignment horizontal="center" vertical="center"/>
    </xf>
    <xf numFmtId="0" fontId="13" fillId="0" borderId="24" xfId="50" applyFont="1" applyBorder="1" applyAlignment="1">
      <alignment horizontal="center" vertical="center"/>
    </xf>
    <xf numFmtId="0" fontId="19" fillId="0" borderId="24" xfId="50" applyFont="1" applyBorder="1" applyAlignment="1">
      <alignment horizontal="left" vertical="center"/>
    </xf>
    <xf numFmtId="0" fontId="13" fillId="0" borderId="34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14" fillId="0" borderId="28" xfId="50" applyFont="1" applyFill="1" applyBorder="1" applyAlignment="1">
      <alignment horizontal="left" vertical="center"/>
    </xf>
    <xf numFmtId="0" fontId="14" fillId="0" borderId="31" xfId="50" applyFont="1" applyFill="1" applyBorder="1" applyAlignment="1">
      <alignment horizontal="left" vertical="center"/>
    </xf>
    <xf numFmtId="0" fontId="14" fillId="0" borderId="30" xfId="50" applyFont="1" applyFill="1" applyBorder="1" applyAlignment="1">
      <alignment horizontal="left" vertical="center"/>
    </xf>
    <xf numFmtId="0" fontId="13" fillId="0" borderId="31" xfId="50" applyFont="1" applyBorder="1" applyAlignment="1">
      <alignment horizontal="left" vertical="center"/>
    </xf>
    <xf numFmtId="0" fontId="13" fillId="0" borderId="30" xfId="50" applyFont="1" applyBorder="1" applyAlignment="1">
      <alignment horizontal="left" vertical="center"/>
    </xf>
    <xf numFmtId="0" fontId="20" fillId="0" borderId="49" xfId="50" applyFont="1" applyBorder="1" applyAlignment="1">
      <alignment vertical="center"/>
    </xf>
    <xf numFmtId="0" fontId="14" fillId="0" borderId="50" xfId="50" applyFont="1" applyBorder="1" applyAlignment="1">
      <alignment horizontal="center" vertical="center"/>
    </xf>
    <xf numFmtId="0" fontId="20" fillId="0" borderId="50" xfId="50" applyFont="1" applyBorder="1" applyAlignment="1">
      <alignment vertical="center"/>
    </xf>
    <xf numFmtId="0" fontId="14" fillId="0" borderId="50" xfId="50" applyFont="1" applyBorder="1" applyAlignment="1">
      <alignment vertical="center"/>
    </xf>
    <xf numFmtId="58" fontId="17" fillId="0" borderId="50" xfId="50" applyNumberFormat="1" applyFont="1" applyBorder="1" applyAlignment="1">
      <alignment vertical="center"/>
    </xf>
    <xf numFmtId="0" fontId="20" fillId="0" borderId="50" xfId="50" applyFont="1" applyBorder="1" applyAlignment="1">
      <alignment horizontal="center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0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center" vertical="center"/>
    </xf>
    <xf numFmtId="0" fontId="20" fillId="0" borderId="53" xfId="50" applyFont="1" applyFill="1" applyBorder="1" applyAlignment="1">
      <alignment horizontal="center" vertical="center"/>
    </xf>
    <xf numFmtId="0" fontId="20" fillId="0" borderId="25" xfId="50" applyFont="1" applyFill="1" applyBorder="1" applyAlignment="1">
      <alignment horizontal="center" vertical="center"/>
    </xf>
    <xf numFmtId="0" fontId="20" fillId="0" borderId="26" xfId="50" applyFont="1" applyFill="1" applyBorder="1" applyAlignment="1">
      <alignment horizontal="center" vertical="center"/>
    </xf>
    <xf numFmtId="0" fontId="17" fillId="0" borderId="44" xfId="50" applyFont="1" applyBorder="1" applyAlignment="1">
      <alignment horizontal="center" vertical="center"/>
    </xf>
    <xf numFmtId="0" fontId="17" fillId="0" borderId="54" xfId="50" applyFont="1" applyBorder="1" applyAlignment="1">
      <alignment horizontal="center" vertical="center"/>
    </xf>
    <xf numFmtId="0" fontId="14" fillId="0" borderId="38" xfId="50" applyFont="1" applyBorder="1" applyAlignment="1">
      <alignment horizontal="left" vertical="center"/>
    </xf>
    <xf numFmtId="0" fontId="13" fillId="0" borderId="38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4" fillId="0" borderId="37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37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48" xfId="50" applyFont="1" applyBorder="1" applyAlignment="1">
      <alignment horizontal="left" vertical="center"/>
    </xf>
    <xf numFmtId="0" fontId="19" fillId="0" borderId="46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4" fillId="0" borderId="38" xfId="50" applyFont="1" applyFill="1" applyBorder="1" applyAlignment="1">
      <alignment horizontal="left" vertical="center"/>
    </xf>
    <xf numFmtId="0" fontId="13" fillId="0" borderId="39" xfId="50" applyFont="1" applyBorder="1" applyAlignment="1">
      <alignment horizontal="center" vertical="center"/>
    </xf>
    <xf numFmtId="0" fontId="19" fillId="0" borderId="38" xfId="50" applyFont="1" applyBorder="1" applyAlignment="1">
      <alignment horizontal="left" vertical="center"/>
    </xf>
    <xf numFmtId="0" fontId="13" fillId="0" borderId="42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3" fillId="0" borderId="41" xfId="50" applyFont="1" applyBorder="1" applyAlignment="1">
      <alignment horizontal="left" vertical="center"/>
    </xf>
    <xf numFmtId="0" fontId="14" fillId="0" borderId="56" xfId="50" applyFont="1" applyBorder="1" applyAlignment="1">
      <alignment horizontal="center" vertical="center"/>
    </xf>
    <xf numFmtId="0" fontId="20" fillId="0" borderId="57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center" vertical="center"/>
    </xf>
    <xf numFmtId="0" fontId="17" fillId="0" borderId="50" xfId="50" applyFont="1" applyBorder="1" applyAlignment="1">
      <alignment horizontal="center" vertical="center"/>
    </xf>
    <xf numFmtId="0" fontId="17" fillId="0" borderId="56" xfId="50" applyFont="1" applyBorder="1" applyAlignment="1">
      <alignment horizontal="center" vertical="center"/>
    </xf>
    <xf numFmtId="0" fontId="12" fillId="3" borderId="59" xfId="51" applyFont="1" applyFill="1" applyBorder="1" applyAlignment="1">
      <alignment horizontal="center"/>
    </xf>
    <xf numFmtId="49" fontId="12" fillId="3" borderId="3" xfId="51" applyNumberFormat="1" applyFont="1" applyFill="1" applyBorder="1" applyAlignment="1">
      <alignment horizontal="center"/>
    </xf>
    <xf numFmtId="49" fontId="12" fillId="3" borderId="3" xfId="51" applyNumberFormat="1" applyFont="1" applyFill="1" applyBorder="1" applyAlignment="1">
      <alignment horizontal="right"/>
    </xf>
    <xf numFmtId="49" fontId="12" fillId="3" borderId="3" xfId="51" applyNumberFormat="1" applyFont="1" applyFill="1" applyBorder="1" applyAlignment="1">
      <alignment horizontal="right" vertical="center"/>
    </xf>
    <xf numFmtId="0" fontId="11" fillId="3" borderId="60" xfId="51" applyFont="1" applyFill="1" applyBorder="1"/>
    <xf numFmtId="0" fontId="12" fillId="3" borderId="60" xfId="51" applyFont="1" applyFill="1" applyBorder="1"/>
    <xf numFmtId="0" fontId="0" fillId="3" borderId="60" xfId="52" applyFont="1" applyFill="1" applyBorder="1">
      <alignment vertical="center"/>
    </xf>
    <xf numFmtId="49" fontId="12" fillId="3" borderId="2" xfId="51" applyNumberFormat="1" applyFont="1" applyFill="1" applyBorder="1" applyAlignment="1" applyProtection="1">
      <alignment horizontal="center" vertical="center"/>
    </xf>
    <xf numFmtId="0" fontId="12" fillId="3" borderId="1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17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18" xfId="52" applyNumberFormat="1" applyFont="1" applyFill="1" applyBorder="1" applyAlignment="1">
      <alignment horizontal="center" vertical="center"/>
    </xf>
    <xf numFmtId="49" fontId="12" fillId="3" borderId="61" xfId="52" applyNumberFormat="1" applyFont="1" applyFill="1" applyBorder="1" applyAlignment="1">
      <alignment horizontal="center" vertical="center"/>
    </xf>
    <xf numFmtId="49" fontId="11" fillId="3" borderId="5" xfId="52" applyNumberFormat="1" applyFont="1" applyFill="1" applyBorder="1" applyAlignment="1">
      <alignment horizontal="center" vertical="center"/>
    </xf>
    <xf numFmtId="49" fontId="11" fillId="3" borderId="16" xfId="52" applyNumberFormat="1" applyFont="1" applyFill="1" applyBorder="1" applyAlignment="1">
      <alignment horizontal="center" vertical="center"/>
    </xf>
    <xf numFmtId="49" fontId="12" fillId="3" borderId="62" xfId="52" applyNumberFormat="1" applyFont="1" applyFill="1" applyBorder="1" applyAlignment="1">
      <alignment horizontal="center" vertical="center"/>
    </xf>
    <xf numFmtId="49" fontId="12" fillId="3" borderId="63" xfId="51" applyNumberFormat="1" applyFont="1" applyFill="1" applyBorder="1" applyAlignment="1">
      <alignment horizontal="center"/>
    </xf>
    <xf numFmtId="49" fontId="12" fillId="3" borderId="64" xfId="51" applyNumberFormat="1" applyFont="1" applyFill="1" applyBorder="1" applyAlignment="1">
      <alignment horizontal="center"/>
    </xf>
    <xf numFmtId="49" fontId="12" fillId="3" borderId="65" xfId="52" applyNumberFormat="1" applyFont="1" applyFill="1" applyBorder="1" applyAlignment="1">
      <alignment horizontal="center" vertical="center"/>
    </xf>
    <xf numFmtId="49" fontId="12" fillId="3" borderId="66" xfId="51" applyNumberFormat="1" applyFont="1" applyFill="1" applyBorder="1" applyAlignment="1">
      <alignment horizontal="center"/>
    </xf>
    <xf numFmtId="49" fontId="12" fillId="3" borderId="67" xfId="51" applyNumberFormat="1" applyFont="1" applyFill="1" applyBorder="1" applyAlignment="1">
      <alignment horizontal="center"/>
    </xf>
    <xf numFmtId="0" fontId="17" fillId="0" borderId="0" xfId="50" applyFont="1" applyBorder="1" applyAlignment="1">
      <alignment horizontal="left" vertical="center"/>
    </xf>
    <xf numFmtId="0" fontId="23" fillId="0" borderId="20" xfId="50" applyFont="1" applyBorder="1" applyAlignment="1">
      <alignment horizontal="center" vertical="top"/>
    </xf>
    <xf numFmtId="0" fontId="10" fillId="0" borderId="44" xfId="50" applyFont="1" applyBorder="1" applyAlignment="1">
      <alignment horizontal="center" vertical="center"/>
    </xf>
    <xf numFmtId="0" fontId="14" fillId="0" borderId="24" xfId="50" applyFont="1" applyBorder="1" applyAlignment="1">
      <alignment horizontal="center" vertical="top"/>
    </xf>
    <xf numFmtId="0" fontId="14" fillId="0" borderId="38" xfId="50" applyFont="1" applyBorder="1" applyAlignment="1">
      <alignment horizontal="center" vertical="top"/>
    </xf>
    <xf numFmtId="0" fontId="14" fillId="0" borderId="29" xfId="50" applyFont="1" applyBorder="1" applyAlignment="1">
      <alignment horizontal="center" vertical="center"/>
    </xf>
    <xf numFmtId="0" fontId="14" fillId="0" borderId="41" xfId="50" applyFont="1" applyBorder="1" applyAlignment="1">
      <alignment horizontal="center" vertical="center"/>
    </xf>
    <xf numFmtId="0" fontId="13" fillId="0" borderId="25" xfId="50" applyFont="1" applyBorder="1" applyAlignment="1">
      <alignment vertical="center"/>
    </xf>
    <xf numFmtId="0" fontId="13" fillId="0" borderId="68" xfId="50" applyFont="1" applyBorder="1" applyAlignment="1">
      <alignment horizontal="left" vertical="center"/>
    </xf>
    <xf numFmtId="0" fontId="13" fillId="0" borderId="32" xfId="50" applyFont="1" applyBorder="1" applyAlignment="1">
      <alignment horizontal="left" vertical="center"/>
    </xf>
    <xf numFmtId="0" fontId="20" fillId="0" borderId="51" xfId="50" applyFont="1" applyBorder="1" applyAlignment="1">
      <alignment horizontal="left" vertical="center"/>
    </xf>
    <xf numFmtId="0" fontId="20" fillId="0" borderId="50" xfId="50" applyFont="1" applyBorder="1" applyAlignment="1">
      <alignment horizontal="left" vertical="center"/>
    </xf>
    <xf numFmtId="0" fontId="13" fillId="0" borderId="52" xfId="50" applyFont="1" applyBorder="1" applyAlignment="1">
      <alignment vertical="center"/>
    </xf>
    <xf numFmtId="0" fontId="17" fillId="0" borderId="53" xfId="50" applyFont="1" applyBorder="1" applyAlignment="1">
      <alignment horizontal="left" vertical="center"/>
    </xf>
    <xf numFmtId="0" fontId="14" fillId="0" borderId="53" xfId="50" applyFont="1" applyBorder="1" applyAlignment="1">
      <alignment horizontal="left" vertical="center"/>
    </xf>
    <xf numFmtId="0" fontId="17" fillId="0" borderId="53" xfId="50" applyFont="1" applyBorder="1" applyAlignment="1">
      <alignment vertical="center"/>
    </xf>
    <xf numFmtId="0" fontId="13" fillId="0" borderId="53" xfId="50" applyFont="1" applyBorder="1" applyAlignment="1">
      <alignment vertical="center"/>
    </xf>
    <xf numFmtId="0" fontId="13" fillId="0" borderId="52" xfId="50" applyFont="1" applyBorder="1" applyAlignment="1">
      <alignment horizontal="center" vertical="center"/>
    </xf>
    <xf numFmtId="0" fontId="14" fillId="0" borderId="53" xfId="50" applyFont="1" applyBorder="1" applyAlignment="1">
      <alignment horizontal="center" vertical="center"/>
    </xf>
    <xf numFmtId="0" fontId="13" fillId="0" borderId="53" xfId="50" applyFont="1" applyBorder="1" applyAlignment="1">
      <alignment horizontal="center" vertical="center"/>
    </xf>
    <xf numFmtId="0" fontId="17" fillId="0" borderId="53" xfId="50" applyFont="1" applyBorder="1" applyAlignment="1">
      <alignment horizontal="center" vertical="center"/>
    </xf>
    <xf numFmtId="0" fontId="17" fillId="0" borderId="24" xfId="50" applyFont="1" applyBorder="1" applyAlignment="1">
      <alignment horizontal="center" vertical="center"/>
    </xf>
    <xf numFmtId="0" fontId="13" fillId="0" borderId="34" xfId="50" applyFont="1" applyBorder="1" applyAlignment="1">
      <alignment horizontal="left" vertical="center" wrapText="1"/>
    </xf>
    <xf numFmtId="0" fontId="13" fillId="0" borderId="35" xfId="50" applyFont="1" applyBorder="1" applyAlignment="1">
      <alignment horizontal="left" vertical="center" wrapText="1"/>
    </xf>
    <xf numFmtId="0" fontId="13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4" fillId="0" borderId="69" xfId="50" applyFont="1" applyBorder="1" applyAlignment="1">
      <alignment horizontal="left" vertical="center" wrapText="1"/>
    </xf>
    <xf numFmtId="0" fontId="14" fillId="0" borderId="23" xfId="50" applyFont="1" applyBorder="1" applyAlignment="1">
      <alignment horizontal="center" vertical="center"/>
    </xf>
    <xf numFmtId="9" fontId="14" fillId="0" borderId="24" xfId="50" applyNumberFormat="1" applyFont="1" applyBorder="1" applyAlignment="1">
      <alignment horizontal="center" vertical="center"/>
    </xf>
    <xf numFmtId="0" fontId="20" fillId="0" borderId="51" xfId="0" applyFont="1" applyBorder="1" applyAlignment="1">
      <alignment horizontal="left" vertical="center"/>
    </xf>
    <xf numFmtId="0" fontId="20" fillId="0" borderId="50" xfId="0" applyFont="1" applyBorder="1" applyAlignment="1">
      <alignment horizontal="left" vertical="center"/>
    </xf>
    <xf numFmtId="9" fontId="14" fillId="0" borderId="33" xfId="50" applyNumberFormat="1" applyFont="1" applyBorder="1" applyAlignment="1">
      <alignment horizontal="left" vertical="center"/>
    </xf>
    <xf numFmtId="9" fontId="14" fillId="0" borderId="28" xfId="50" applyNumberFormat="1" applyFont="1" applyBorder="1" applyAlignment="1">
      <alignment horizontal="left" vertical="center"/>
    </xf>
    <xf numFmtId="9" fontId="14" fillId="0" borderId="34" xfId="50" applyNumberFormat="1" applyFont="1" applyBorder="1" applyAlignment="1">
      <alignment horizontal="left" vertical="center"/>
    </xf>
    <xf numFmtId="9" fontId="14" fillId="0" borderId="35" xfId="50" applyNumberFormat="1" applyFont="1" applyBorder="1" applyAlignment="1">
      <alignment horizontal="left" vertical="center"/>
    </xf>
    <xf numFmtId="0" fontId="19" fillId="0" borderId="52" xfId="50" applyFont="1" applyFill="1" applyBorder="1" applyAlignment="1">
      <alignment horizontal="left" vertical="center"/>
    </xf>
    <xf numFmtId="0" fontId="19" fillId="0" borderId="53" xfId="50" applyFont="1" applyFill="1" applyBorder="1" applyAlignment="1">
      <alignment horizontal="left" vertical="center"/>
    </xf>
    <xf numFmtId="0" fontId="19" fillId="0" borderId="70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horizontal="left" vertical="center"/>
    </xf>
    <xf numFmtId="0" fontId="14" fillId="0" borderId="72" xfId="50" applyFont="1" applyFill="1" applyBorder="1" applyAlignment="1">
      <alignment horizontal="left" vertical="center"/>
    </xf>
    <xf numFmtId="0" fontId="20" fillId="0" borderId="43" xfId="50" applyFont="1" applyBorder="1" applyAlignment="1">
      <alignment vertical="center"/>
    </xf>
    <xf numFmtId="0" fontId="25" fillId="0" borderId="50" xfId="50" applyFont="1" applyBorder="1" applyAlignment="1">
      <alignment horizontal="center" vertical="center"/>
    </xf>
    <xf numFmtId="0" fontId="20" fillId="0" borderId="44" xfId="50" applyFont="1" applyBorder="1" applyAlignment="1">
      <alignment vertical="center"/>
    </xf>
    <xf numFmtId="0" fontId="14" fillId="0" borderId="73" xfId="50" applyFont="1" applyBorder="1" applyAlignment="1">
      <alignment vertical="center"/>
    </xf>
    <xf numFmtId="0" fontId="20" fillId="0" borderId="73" xfId="50" applyFont="1" applyBorder="1" applyAlignment="1">
      <alignment vertical="center"/>
    </xf>
    <xf numFmtId="58" fontId="17" fillId="0" borderId="44" xfId="50" applyNumberFormat="1" applyFont="1" applyBorder="1" applyAlignment="1">
      <alignment vertical="center"/>
    </xf>
    <xf numFmtId="0" fontId="20" fillId="0" borderId="32" xfId="50" applyFont="1" applyBorder="1" applyAlignment="1">
      <alignment horizontal="center" vertical="center"/>
    </xf>
    <xf numFmtId="0" fontId="14" fillId="0" borderId="68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7" fillId="0" borderId="73" xfId="50" applyFont="1" applyBorder="1" applyAlignment="1">
      <alignment vertical="center"/>
    </xf>
    <xf numFmtId="0" fontId="13" fillId="0" borderId="74" xfId="50" applyFont="1" applyBorder="1" applyAlignment="1">
      <alignment horizontal="left" vertical="center"/>
    </xf>
    <xf numFmtId="0" fontId="20" fillId="0" borderId="57" xfId="50" applyFont="1" applyBorder="1" applyAlignment="1">
      <alignment horizontal="left" vertical="center"/>
    </xf>
    <xf numFmtId="0" fontId="14" fillId="0" borderId="58" xfId="50" applyFont="1" applyBorder="1" applyAlignment="1">
      <alignment horizontal="left" vertical="center"/>
    </xf>
    <xf numFmtId="0" fontId="13" fillId="0" borderId="0" xfId="50" applyFont="1" applyBorder="1" applyAlignment="1">
      <alignment vertical="center"/>
    </xf>
    <xf numFmtId="0" fontId="13" fillId="0" borderId="42" xfId="50" applyFont="1" applyBorder="1" applyAlignment="1">
      <alignment horizontal="left" vertical="center" wrapText="1"/>
    </xf>
    <xf numFmtId="0" fontId="13" fillId="0" borderId="58" xfId="50" applyFont="1" applyBorder="1" applyAlignment="1">
      <alignment horizontal="left" vertical="center"/>
    </xf>
    <xf numFmtId="0" fontId="26" fillId="0" borderId="38" xfId="50" applyFont="1" applyBorder="1" applyAlignment="1">
      <alignment horizontal="left" vertical="center" wrapText="1"/>
    </xf>
    <xf numFmtId="0" fontId="26" fillId="0" borderId="38" xfId="50" applyFont="1" applyBorder="1" applyAlignment="1">
      <alignment horizontal="left" vertical="center"/>
    </xf>
    <xf numFmtId="0" fontId="10" fillId="0" borderId="38" xfId="5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9" fontId="14" fillId="0" borderId="40" xfId="50" applyNumberFormat="1" applyFont="1" applyBorder="1" applyAlignment="1">
      <alignment horizontal="left" vertical="center"/>
    </xf>
    <xf numFmtId="9" fontId="14" fillId="0" borderId="42" xfId="50" applyNumberFormat="1" applyFont="1" applyBorder="1" applyAlignment="1">
      <alignment horizontal="left" vertical="center"/>
    </xf>
    <xf numFmtId="0" fontId="19" fillId="0" borderId="58" xfId="50" applyFont="1" applyFill="1" applyBorder="1" applyAlignment="1">
      <alignment horizontal="left" vertical="center"/>
    </xf>
    <xf numFmtId="0" fontId="19" fillId="0" borderId="42" xfId="50" applyFont="1" applyFill="1" applyBorder="1" applyAlignment="1">
      <alignment horizontal="left" vertical="center"/>
    </xf>
    <xf numFmtId="0" fontId="14" fillId="0" borderId="75" xfId="50" applyFont="1" applyFill="1" applyBorder="1" applyAlignment="1">
      <alignment horizontal="left" vertical="center"/>
    </xf>
    <xf numFmtId="0" fontId="20" fillId="0" borderId="76" xfId="50" applyFont="1" applyBorder="1" applyAlignment="1">
      <alignment horizontal="center" vertical="center"/>
    </xf>
    <xf numFmtId="0" fontId="14" fillId="0" borderId="73" xfId="50" applyFont="1" applyBorder="1" applyAlignment="1">
      <alignment horizontal="center" vertical="center"/>
    </xf>
    <xf numFmtId="0" fontId="14" fillId="0" borderId="74" xfId="50" applyFont="1" applyBorder="1" applyAlignment="1">
      <alignment horizontal="center" vertical="center"/>
    </xf>
    <xf numFmtId="0" fontId="14" fillId="0" borderId="74" xfId="50" applyFont="1" applyFill="1" applyBorder="1" applyAlignment="1">
      <alignment horizontal="left" vertical="center"/>
    </xf>
    <xf numFmtId="0" fontId="27" fillId="0" borderId="77" xfId="0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8" fillId="0" borderId="12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9" xfId="0" applyBorder="1"/>
    <xf numFmtId="0" fontId="0" fillId="0" borderId="80" xfId="0" applyBorder="1"/>
    <xf numFmtId="0" fontId="0" fillId="5" borderId="80" xfId="0" applyFill="1" applyBorder="1"/>
    <xf numFmtId="0" fontId="0" fillId="6" borderId="0" xfId="0" applyFill="1"/>
    <xf numFmtId="0" fontId="27" fillId="0" borderId="81" xfId="0" applyFont="1" applyBorder="1" applyAlignment="1">
      <alignment horizontal="center" vertical="center" wrapText="1"/>
    </xf>
    <xf numFmtId="0" fontId="28" fillId="0" borderId="82" xfId="0" applyFont="1" applyBorder="1" applyAlignment="1">
      <alignment horizontal="center" vertical="center"/>
    </xf>
    <xf numFmtId="0" fontId="28" fillId="0" borderId="83" xfId="0" applyFont="1" applyBorder="1"/>
    <xf numFmtId="0" fontId="0" fillId="0" borderId="83" xfId="0" applyBorder="1"/>
    <xf numFmtId="0" fontId="0" fillId="0" borderId="84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8950" y="211455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107950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51800" y="97345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603250</xdr:colOff>
          <xdr:row>12</xdr:row>
          <xdr:rowOff>69850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80060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603250</xdr:colOff>
          <xdr:row>12</xdr:row>
          <xdr:rowOff>69850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77200" y="2060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89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51800" y="973455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03225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184150</xdr:rowOff>
        </xdr:from>
        <xdr:to>
          <xdr:col>6</xdr:col>
          <xdr:colOff>603250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800600" y="1927225"/>
              <a:ext cx="40005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603250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01320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85050" y="19335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69850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64500" y="1857375"/>
              <a:ext cx="393700" cy="327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91400" y="211455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603250</xdr:colOff>
          <xdr:row>16</xdr:row>
          <xdr:rowOff>31750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603250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603250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000500" y="30384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184150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94150" y="28575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603250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800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603250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8006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603250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04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96250" y="30384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603250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04100" y="28575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96250" y="2857500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641350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422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641350</xdr:colOff>
          <xdr:row>8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42200" y="136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641350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422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165100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29500" y="803275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</xdr:row>
          <xdr:rowOff>184150</xdr:rowOff>
        </xdr:from>
        <xdr:to>
          <xdr:col>9</xdr:col>
          <xdr:colOff>609600</xdr:colOff>
          <xdr:row>4</xdr:row>
          <xdr:rowOff>9525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23150" y="6381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146050</xdr:rowOff>
        </xdr:from>
        <xdr:to>
          <xdr:col>10</xdr:col>
          <xdr:colOff>584200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64500" y="603250"/>
              <a:ext cx="393700" cy="2254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603250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77200" y="790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96250" y="10001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6</xdr:row>
          <xdr:rowOff>0</xdr:rowOff>
        </xdr:from>
        <xdr:to>
          <xdr:col>10</xdr:col>
          <xdr:colOff>609600</xdr:colOff>
          <xdr:row>7</xdr:row>
          <xdr:rowOff>3175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96250" y="1181100"/>
              <a:ext cx="38735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96250" y="136207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89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032250" y="229552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603250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8006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10300" y="229552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603250</xdr:colOff>
          <xdr:row>45</xdr:row>
          <xdr:rowOff>31750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603250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603250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603250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641350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0513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03860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781550" y="8982075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78155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603250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04100" y="8982075"/>
              <a:ext cx="4000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96250" y="898207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91400" y="8801100"/>
              <a:ext cx="393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96250" y="8801100"/>
              <a:ext cx="387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103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103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146050</xdr:rowOff>
        </xdr:from>
        <xdr:to>
          <xdr:col>10</xdr:col>
          <xdr:colOff>603250</xdr:colOff>
          <xdr:row>13</xdr:row>
          <xdr:rowOff>69850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77200" y="2260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85050" y="2295525"/>
              <a:ext cx="38735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10300" y="2114550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10300" y="19335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10300" y="8982075"/>
              <a:ext cx="3937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603250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603250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823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823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9366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30428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304800</xdr:colOff>
          <xdr:row>45</xdr:row>
          <xdr:rowOff>107950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9658350"/>
              <a:ext cx="304800" cy="107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146050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7725"/>
              <a:ext cx="39370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184150</xdr:rowOff>
        </xdr:from>
        <xdr:to>
          <xdr:col>2</xdr:col>
          <xdr:colOff>603250</xdr:colOff>
          <xdr:row>9</xdr:row>
          <xdr:rowOff>184150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4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45</xdr:row>
          <xdr:rowOff>0</xdr:rowOff>
        </xdr:from>
        <xdr:to>
          <xdr:col>252</xdr:col>
          <xdr:colOff>393700</xdr:colOff>
          <xdr:row>45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9658350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184150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603250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184150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6150" y="191452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222250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32250" y="2181225"/>
              <a:ext cx="3873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6150" y="19526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565150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565150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400050" cy="222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146050</xdr:rowOff>
        </xdr:from>
        <xdr:to>
          <xdr:col>10</xdr:col>
          <xdr:colOff>565150</xdr:colOff>
          <xdr:row>10</xdr:row>
          <xdr:rowOff>69850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8175"/>
              <a:ext cx="4000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42150" y="21812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146050</xdr:rowOff>
        </xdr:from>
        <xdr:to>
          <xdr:col>10</xdr:col>
          <xdr:colOff>565150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7725"/>
              <a:ext cx="400050" cy="311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184150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42150" y="669925"/>
              <a:ext cx="38735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2</xdr:row>
          <xdr:rowOff>146050</xdr:rowOff>
        </xdr:from>
        <xdr:to>
          <xdr:col>10</xdr:col>
          <xdr:colOff>571500</xdr:colOff>
          <xdr:row>4</xdr:row>
          <xdr:rowOff>31750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4150" y="650875"/>
              <a:ext cx="3873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184150</xdr:rowOff>
        </xdr:from>
        <xdr:to>
          <xdr:col>2</xdr:col>
          <xdr:colOff>584200</xdr:colOff>
          <xdr:row>24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879975"/>
              <a:ext cx="39370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184150</xdr:rowOff>
        </xdr:from>
        <xdr:to>
          <xdr:col>3</xdr:col>
          <xdr:colOff>584200</xdr:colOff>
          <xdr:row>24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87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27</xdr:row>
          <xdr:rowOff>12700</xdr:rowOff>
        </xdr:from>
        <xdr:to>
          <xdr:col>1</xdr:col>
          <xdr:colOff>603250</xdr:colOff>
          <xdr:row>28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7562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28</xdr:row>
          <xdr:rowOff>0</xdr:rowOff>
        </xdr:from>
        <xdr:to>
          <xdr:col>1</xdr:col>
          <xdr:colOff>584200</xdr:colOff>
          <xdr:row>29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95312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28</xdr:row>
          <xdr:rowOff>0</xdr:rowOff>
        </xdr:from>
        <xdr:to>
          <xdr:col>2</xdr:col>
          <xdr:colOff>571500</xdr:colOff>
          <xdr:row>29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81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27</xdr:row>
          <xdr:rowOff>12700</xdr:rowOff>
        </xdr:from>
        <xdr:to>
          <xdr:col>2</xdr:col>
          <xdr:colOff>571500</xdr:colOff>
          <xdr:row>28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8150" y="57562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190500</xdr:rowOff>
        </xdr:from>
        <xdr:to>
          <xdr:col>5</xdr:col>
          <xdr:colOff>603250</xdr:colOff>
          <xdr:row>28</xdr:row>
          <xdr:rowOff>184150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934075"/>
              <a:ext cx="400050" cy="2032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27</xdr:row>
          <xdr:rowOff>0</xdr:rowOff>
        </xdr:from>
        <xdr:to>
          <xdr:col>5</xdr:col>
          <xdr:colOff>603250</xdr:colOff>
          <xdr:row>28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28</xdr:row>
          <xdr:rowOff>0</xdr:rowOff>
        </xdr:from>
        <xdr:to>
          <xdr:col>6</xdr:col>
          <xdr:colOff>603250</xdr:colOff>
          <xdr:row>29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9531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6</xdr:col>
          <xdr:colOff>584200</xdr:colOff>
          <xdr:row>28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743575"/>
              <a:ext cx="393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222250</xdr:colOff>
          <xdr:row>28</xdr:row>
          <xdr:rowOff>0</xdr:rowOff>
        </xdr:from>
        <xdr:to>
          <xdr:col>9</xdr:col>
          <xdr:colOff>609600</xdr:colOff>
          <xdr:row>29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80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28</xdr:row>
          <xdr:rowOff>12700</xdr:rowOff>
        </xdr:from>
        <xdr:to>
          <xdr:col>10</xdr:col>
          <xdr:colOff>603250</xdr:colOff>
          <xdr:row>29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9658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27</xdr:row>
          <xdr:rowOff>0</xdr:rowOff>
        </xdr:from>
        <xdr:to>
          <xdr:col>9</xdr:col>
          <xdr:colOff>603250</xdr:colOff>
          <xdr:row>28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0</xdr:rowOff>
        </xdr:from>
        <xdr:to>
          <xdr:col>10</xdr:col>
          <xdr:colOff>603250</xdr:colOff>
          <xdr:row>28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7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7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28</xdr:row>
          <xdr:rowOff>0</xdr:rowOff>
        </xdr:from>
        <xdr:to>
          <xdr:col>4</xdr:col>
          <xdr:colOff>228600</xdr:colOff>
          <xdr:row>29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9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9250" y="574357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28</xdr:row>
          <xdr:rowOff>0</xdr:rowOff>
        </xdr:from>
        <xdr:to>
          <xdr:col>8</xdr:col>
          <xdr:colOff>228600</xdr:colOff>
          <xdr:row>29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7250" y="5953125"/>
              <a:ext cx="3873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95550" y="6289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44750" y="480885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68550" y="480885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95550" y="51790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95550" y="6289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685800</xdr:colOff>
      <xdr:row>17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73325" y="607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685800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22525" y="4648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685800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46325" y="4648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685800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73325" y="5003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685800</xdr:colOff>
      <xdr:row>17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73325" y="607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66900" y="2152650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165100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3650" y="740537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336550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9050"/>
              <a:ext cx="38735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450850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48200" y="740537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488950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02350" y="740537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99350" y="7418070"/>
              <a:ext cx="38735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732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84650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69850</xdr:rowOff>
        </xdr:from>
        <xdr:to>
          <xdr:col>7</xdr:col>
          <xdr:colOff>336550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16500" y="2041525"/>
              <a:ext cx="641350" cy="368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69850</xdr:rowOff>
        </xdr:from>
        <xdr:to>
          <xdr:col>7</xdr:col>
          <xdr:colOff>336550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16500" y="2222500"/>
              <a:ext cx="64135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8465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336550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6500" y="2422525"/>
              <a:ext cx="64135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8600" y="2022475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69850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8600" y="2222500"/>
              <a:ext cx="3556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4050" y="251460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31750</xdr:rowOff>
        </xdr:from>
        <xdr:to>
          <xdr:col>10</xdr:col>
          <xdr:colOff>774700</xdr:colOff>
          <xdr:row>14</xdr:row>
          <xdr:rowOff>146050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8600" y="2365375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8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8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66900" y="160972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520950" y="1622425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520950" y="1803400"/>
              <a:ext cx="5905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260350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02000" y="1428750"/>
              <a:ext cx="7683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374650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6162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488950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98950" y="1428750"/>
              <a:ext cx="3365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641350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25700" y="4327525"/>
              <a:ext cx="40005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04050" y="2152650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374650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04050" y="2333625"/>
              <a:ext cx="40005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8100" y="1069975"/>
              <a:ext cx="393700" cy="187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69850</xdr:rowOff>
        </xdr:from>
        <xdr:to>
          <xdr:col>2</xdr:col>
          <xdr:colOff>165100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9350" y="2222500"/>
              <a:ext cx="508000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184150</xdr:colOff>
          <xdr:row>21</xdr:row>
          <xdr:rowOff>165100</xdr:rowOff>
        </xdr:from>
        <xdr:to>
          <xdr:col>3</xdr:col>
          <xdr:colOff>508000</xdr:colOff>
          <xdr:row>25</xdr:row>
          <xdr:rowOff>31750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76400" y="4146550"/>
              <a:ext cx="1016000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66900" y="2305050"/>
              <a:ext cx="7747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184150</xdr:rowOff>
        </xdr:from>
        <xdr:to>
          <xdr:col>2</xdr:col>
          <xdr:colOff>209550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3150" y="251460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184150</xdr:rowOff>
        </xdr:from>
        <xdr:to>
          <xdr:col>2</xdr:col>
          <xdr:colOff>266700</xdr:colOff>
          <xdr:row>12</xdr:row>
          <xdr:rowOff>31750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5000" cy="212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260350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52900" y="231775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7</xdr:row>
          <xdr:rowOff>0</xdr:rowOff>
        </xdr:from>
        <xdr:to>
          <xdr:col>3</xdr:col>
          <xdr:colOff>603250</xdr:colOff>
          <xdr:row>8</xdr:row>
          <xdr:rowOff>31750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73250" y="1428750"/>
              <a:ext cx="914400" cy="212725"/>
            </a:xfrm>
            <a:prstGeom prst="rect">
              <a:avLst/>
            </a:prstGeom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79600" y="54483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561975</xdr:colOff>
      <xdr:row>12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28800" y="436245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561975</xdr:colOff>
      <xdr:row>12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2600" y="436245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79600" y="47244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79600" y="544830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0833333333333" customWidth="1"/>
  </cols>
  <sheetData>
    <row r="1" ht="21" customHeight="1" spans="1:2">
      <c r="A1" s="393"/>
      <c r="B1" s="394" t="s">
        <v>0</v>
      </c>
    </row>
    <row r="2" spans="1:2">
      <c r="A2" s="9">
        <v>1</v>
      </c>
      <c r="B2" s="395" t="s">
        <v>1</v>
      </c>
    </row>
    <row r="3" spans="1:2">
      <c r="A3" s="9">
        <v>2</v>
      </c>
      <c r="B3" s="395" t="s">
        <v>2</v>
      </c>
    </row>
    <row r="4" spans="1:2">
      <c r="A4" s="9">
        <v>3</v>
      </c>
      <c r="B4" s="395" t="s">
        <v>3</v>
      </c>
    </row>
    <row r="5" spans="1:2">
      <c r="A5" s="9">
        <v>4</v>
      </c>
      <c r="B5" s="395" t="s">
        <v>4</v>
      </c>
    </row>
    <row r="6" spans="1:2">
      <c r="A6" s="9">
        <v>5</v>
      </c>
      <c r="B6" s="395" t="s">
        <v>5</v>
      </c>
    </row>
    <row r="7" ht="13.5" customHeight="1" spans="1:2">
      <c r="A7" s="9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spans="1:2">
      <c r="A9" s="9"/>
      <c r="B9" s="395"/>
    </row>
    <row r="10" ht="19" customHeight="1" spans="1:2">
      <c r="A10" s="393"/>
      <c r="B10" s="398" t="s">
        <v>8</v>
      </c>
    </row>
    <row r="11" ht="16" customHeight="1" spans="1:2">
      <c r="A11" s="9">
        <v>1</v>
      </c>
      <c r="B11" s="399" t="s">
        <v>9</v>
      </c>
    </row>
    <row r="12" spans="1:2">
      <c r="A12" s="9">
        <v>2</v>
      </c>
      <c r="B12" s="395" t="s">
        <v>10</v>
      </c>
    </row>
    <row r="13" spans="1:2">
      <c r="A13" s="9">
        <v>3</v>
      </c>
      <c r="B13" s="397" t="s">
        <v>11</v>
      </c>
    </row>
    <row r="14" spans="1:2">
      <c r="A14" s="9">
        <v>4</v>
      </c>
      <c r="B14" s="395" t="s">
        <v>12</v>
      </c>
    </row>
    <row r="15" spans="1:2">
      <c r="A15" s="9">
        <v>5</v>
      </c>
      <c r="B15" s="395" t="s">
        <v>13</v>
      </c>
    </row>
    <row r="16" spans="1:2">
      <c r="A16" s="9">
        <v>6</v>
      </c>
      <c r="B16" s="395" t="s">
        <v>14</v>
      </c>
    </row>
    <row r="17" spans="1:2">
      <c r="A17" s="9">
        <v>7</v>
      </c>
      <c r="B17" s="395" t="s">
        <v>15</v>
      </c>
    </row>
    <row r="18" spans="1:2">
      <c r="A18" s="9"/>
      <c r="B18" s="395"/>
    </row>
    <row r="19" ht="20.25" spans="1:2">
      <c r="A19" s="393"/>
      <c r="B19" s="394" t="s">
        <v>16</v>
      </c>
    </row>
    <row r="20" spans="1:2">
      <c r="A20" s="9">
        <v>1</v>
      </c>
      <c r="B20" s="400" t="s">
        <v>17</v>
      </c>
    </row>
    <row r="21" spans="1:2">
      <c r="A21" s="9">
        <v>2</v>
      </c>
      <c r="B21" s="395" t="s">
        <v>18</v>
      </c>
    </row>
    <row r="22" spans="1:2">
      <c r="A22" s="9">
        <v>3</v>
      </c>
      <c r="B22" s="395" t="s">
        <v>19</v>
      </c>
    </row>
    <row r="23" spans="1:2">
      <c r="A23" s="9">
        <v>4</v>
      </c>
      <c r="B23" s="395" t="s">
        <v>20</v>
      </c>
    </row>
    <row r="24" spans="1:2">
      <c r="A24" s="9">
        <v>5</v>
      </c>
      <c r="B24" s="395" t="s">
        <v>21</v>
      </c>
    </row>
    <row r="25" spans="1:2">
      <c r="A25" s="9">
        <v>6</v>
      </c>
      <c r="B25" s="395" t="s">
        <v>22</v>
      </c>
    </row>
    <row r="26" spans="1:2">
      <c r="A26" s="9">
        <v>7</v>
      </c>
      <c r="B26" s="395" t="s">
        <v>23</v>
      </c>
    </row>
    <row r="27" spans="1:2">
      <c r="A27" s="9"/>
      <c r="B27" s="395"/>
    </row>
    <row r="28" ht="20.25" spans="1:2">
      <c r="A28" s="393"/>
      <c r="B28" s="394" t="s">
        <v>24</v>
      </c>
    </row>
    <row r="29" spans="1:2">
      <c r="A29" s="9">
        <v>1</v>
      </c>
      <c r="B29" s="400" t="s">
        <v>25</v>
      </c>
    </row>
    <row r="30" spans="1:2">
      <c r="A30" s="9">
        <v>2</v>
      </c>
      <c r="B30" s="395" t="s">
        <v>26</v>
      </c>
    </row>
    <row r="31" spans="1:2">
      <c r="A31" s="9">
        <v>3</v>
      </c>
      <c r="B31" s="395" t="s">
        <v>27</v>
      </c>
    </row>
    <row r="32" spans="1:2">
      <c r="A32" s="9">
        <v>4</v>
      </c>
      <c r="B32" s="395" t="s">
        <v>28</v>
      </c>
    </row>
    <row r="33" spans="1:2">
      <c r="A33" s="9">
        <v>5</v>
      </c>
      <c r="B33" s="395" t="s">
        <v>29</v>
      </c>
    </row>
    <row r="34" spans="1:2">
      <c r="A34" s="9">
        <v>6</v>
      </c>
      <c r="B34" s="395" t="s">
        <v>30</v>
      </c>
    </row>
    <row r="35" spans="1:2">
      <c r="A35" s="9">
        <v>7</v>
      </c>
      <c r="B35" s="395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PageLayoutView="125" workbookViewId="0">
      <selection activeCell="C18" sqref="C18"/>
    </sheetView>
  </sheetViews>
  <sheetFormatPr defaultColWidth="9" defaultRowHeight="14.25"/>
  <cols>
    <col min="1" max="1" width="7" customWidth="1"/>
    <col min="2" max="2" width="12.0833333333333" customWidth="1"/>
    <col min="3" max="3" width="12.8333333333333" customWidth="1"/>
    <col min="4" max="4" width="9.08333333333333" customWidth="1"/>
    <col min="5" max="5" width="24.8333333333333" customWidth="1"/>
    <col min="6" max="6" width="11.3333333333333" customWidth="1"/>
    <col min="7" max="7" width="8" customWidth="1"/>
    <col min="8" max="8" width="11.5833333333333" customWidth="1"/>
    <col min="9" max="12" width="10" customWidth="1"/>
    <col min="13" max="14" width="9.08333333333333" customWidth="1"/>
    <col min="15" max="15" width="10.5833333333333" customWidth="1"/>
  </cols>
  <sheetData>
    <row r="1" ht="29.25" spans="1:15">
      <c r="A1" s="3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267</v>
      </c>
      <c r="B2" s="5" t="s">
        <v>268</v>
      </c>
      <c r="C2" s="5" t="s">
        <v>269</v>
      </c>
      <c r="D2" s="5" t="s">
        <v>270</v>
      </c>
      <c r="E2" s="5" t="s">
        <v>271</v>
      </c>
      <c r="F2" s="5" t="s">
        <v>272</v>
      </c>
      <c r="G2" s="5" t="s">
        <v>273</v>
      </c>
      <c r="H2" s="5" t="s">
        <v>274</v>
      </c>
      <c r="I2" s="4" t="s">
        <v>275</v>
      </c>
      <c r="J2" s="4" t="s">
        <v>276</v>
      </c>
      <c r="K2" s="4" t="s">
        <v>277</v>
      </c>
      <c r="L2" s="4" t="s">
        <v>278</v>
      </c>
      <c r="M2" s="4" t="s">
        <v>279</v>
      </c>
      <c r="N2" s="5" t="s">
        <v>280</v>
      </c>
      <c r="O2" s="5" t="s">
        <v>281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282</v>
      </c>
      <c r="J3" s="4" t="s">
        <v>282</v>
      </c>
      <c r="K3" s="4" t="s">
        <v>282</v>
      </c>
      <c r="L3" s="4" t="s">
        <v>282</v>
      </c>
      <c r="M3" s="4" t="s">
        <v>282</v>
      </c>
      <c r="N3" s="7"/>
      <c r="O3" s="7"/>
    </row>
    <row r="4" ht="17" customHeight="1" spans="1:15">
      <c r="A4" s="10">
        <v>2</v>
      </c>
      <c r="B4" s="39">
        <v>240308010</v>
      </c>
      <c r="C4" s="10" t="s">
        <v>283</v>
      </c>
      <c r="D4" s="11" t="s">
        <v>118</v>
      </c>
      <c r="E4" s="12" t="s">
        <v>60</v>
      </c>
      <c r="F4" s="12" t="s">
        <v>284</v>
      </c>
      <c r="G4" s="10"/>
      <c r="H4" s="10"/>
      <c r="I4" s="40">
        <v>1</v>
      </c>
      <c r="J4" s="40">
        <v>0</v>
      </c>
      <c r="K4" s="40">
        <v>1</v>
      </c>
      <c r="L4" s="40">
        <v>0</v>
      </c>
      <c r="M4" s="40">
        <v>2</v>
      </c>
      <c r="N4" s="10"/>
      <c r="O4" s="10" t="s">
        <v>285</v>
      </c>
    </row>
    <row r="5" ht="17" customHeight="1" spans="1:15">
      <c r="A5" s="10">
        <v>4</v>
      </c>
      <c r="B5" s="39">
        <v>240308018</v>
      </c>
      <c r="C5" s="10" t="s">
        <v>283</v>
      </c>
      <c r="D5" s="11" t="s">
        <v>116</v>
      </c>
      <c r="E5" s="12" t="s">
        <v>60</v>
      </c>
      <c r="F5" s="12" t="s">
        <v>284</v>
      </c>
      <c r="G5" s="10"/>
      <c r="H5" s="10"/>
      <c r="I5" s="40">
        <v>2</v>
      </c>
      <c r="J5" s="40">
        <v>0</v>
      </c>
      <c r="K5" s="40">
        <v>1</v>
      </c>
      <c r="L5" s="40">
        <v>0</v>
      </c>
      <c r="M5" s="40">
        <v>1</v>
      </c>
      <c r="N5" s="10"/>
      <c r="O5" s="10" t="s">
        <v>285</v>
      </c>
    </row>
    <row r="6" ht="17" customHeight="1" spans="1:15">
      <c r="A6" s="10">
        <v>5</v>
      </c>
      <c r="B6" s="39">
        <v>240308072</v>
      </c>
      <c r="C6" s="10" t="s">
        <v>283</v>
      </c>
      <c r="D6" s="40" t="s">
        <v>117</v>
      </c>
      <c r="E6" s="12" t="s">
        <v>60</v>
      </c>
      <c r="F6" s="12" t="s">
        <v>284</v>
      </c>
      <c r="G6" s="9"/>
      <c r="H6" s="9"/>
      <c r="I6" s="40">
        <v>3</v>
      </c>
      <c r="J6" s="40">
        <v>0</v>
      </c>
      <c r="K6" s="40">
        <v>2</v>
      </c>
      <c r="L6" s="40">
        <v>0</v>
      </c>
      <c r="M6" s="40">
        <v>0</v>
      </c>
      <c r="N6" s="9"/>
      <c r="O6" s="10" t="s">
        <v>285</v>
      </c>
    </row>
    <row r="7" ht="17" customHeight="1" spans="1:15">
      <c r="A7" s="10">
        <v>6</v>
      </c>
      <c r="B7" s="39">
        <v>240308012</v>
      </c>
      <c r="C7" s="10" t="s">
        <v>283</v>
      </c>
      <c r="D7" s="40" t="s">
        <v>115</v>
      </c>
      <c r="E7" s="12" t="s">
        <v>60</v>
      </c>
      <c r="F7" s="12" t="s">
        <v>284</v>
      </c>
      <c r="G7" s="9"/>
      <c r="H7" s="9"/>
      <c r="I7" s="40">
        <v>2</v>
      </c>
      <c r="J7" s="40">
        <v>0</v>
      </c>
      <c r="K7" s="40">
        <v>1</v>
      </c>
      <c r="L7" s="40">
        <v>0</v>
      </c>
      <c r="M7" s="40">
        <v>2</v>
      </c>
      <c r="N7" s="9"/>
      <c r="O7" s="10" t="s">
        <v>285</v>
      </c>
    </row>
    <row r="8" ht="17" customHeight="1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ht="17" customHeight="1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3" t="s">
        <v>286</v>
      </c>
      <c r="B10" s="14"/>
      <c r="C10" s="14"/>
      <c r="D10" s="15"/>
      <c r="E10" s="16"/>
      <c r="F10" s="26"/>
      <c r="G10" s="26"/>
      <c r="H10" s="26"/>
      <c r="I10" s="27"/>
      <c r="J10" s="13" t="s">
        <v>287</v>
      </c>
      <c r="K10" s="14"/>
      <c r="L10" s="14"/>
      <c r="M10" s="15"/>
      <c r="N10" s="14"/>
      <c r="O10" s="21"/>
    </row>
    <row r="11" ht="52" customHeight="1" spans="1:15">
      <c r="A11" s="17" t="s">
        <v>288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PageLayoutView="125" workbookViewId="0">
      <selection activeCell="J23" sqref="J23"/>
    </sheetView>
  </sheetViews>
  <sheetFormatPr defaultColWidth="9" defaultRowHeight="14.25"/>
  <cols>
    <col min="1" max="1" width="7" customWidth="1"/>
    <col min="2" max="2" width="14.8333333333333" customWidth="1"/>
    <col min="3" max="3" width="12.0833333333333" customWidth="1"/>
    <col min="4" max="4" width="12.8333333333333" customWidth="1"/>
    <col min="5" max="5" width="12.0833333333333" customWidth="1"/>
    <col min="6" max="6" width="24.5" customWidth="1"/>
    <col min="7" max="10" width="10" customWidth="1"/>
    <col min="11" max="11" width="9.08333333333333" customWidth="1"/>
    <col min="12" max="13" width="10.5833333333333" customWidth="1"/>
  </cols>
  <sheetData>
    <row r="1" ht="29.25" spans="1:1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267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290</v>
      </c>
      <c r="H2" s="4"/>
      <c r="I2" s="4" t="s">
        <v>291</v>
      </c>
      <c r="J2" s="4"/>
      <c r="K2" s="6" t="s">
        <v>292</v>
      </c>
      <c r="L2" s="42" t="s">
        <v>293</v>
      </c>
      <c r="M2" s="19" t="s">
        <v>294</v>
      </c>
    </row>
    <row r="3" s="1" customFormat="1" ht="16.5" spans="1:13">
      <c r="A3" s="4"/>
      <c r="B3" s="7"/>
      <c r="C3" s="7"/>
      <c r="D3" s="7"/>
      <c r="E3" s="7"/>
      <c r="F3" s="7"/>
      <c r="G3" s="4" t="s">
        <v>295</v>
      </c>
      <c r="H3" s="4" t="s">
        <v>296</v>
      </c>
      <c r="I3" s="4" t="s">
        <v>295</v>
      </c>
      <c r="J3" s="4" t="s">
        <v>296</v>
      </c>
      <c r="K3" s="8"/>
      <c r="L3" s="43"/>
      <c r="M3" s="20"/>
    </row>
    <row r="4" spans="1:13">
      <c r="A4" s="9"/>
      <c r="B4" s="10" t="s">
        <v>284</v>
      </c>
      <c r="C4" s="39">
        <v>240308010</v>
      </c>
      <c r="D4" s="10" t="s">
        <v>283</v>
      </c>
      <c r="E4" s="11" t="s">
        <v>118</v>
      </c>
      <c r="F4" s="12" t="s">
        <v>60</v>
      </c>
      <c r="G4" s="10">
        <v>0.6</v>
      </c>
      <c r="H4" s="10">
        <v>0.4</v>
      </c>
      <c r="I4" s="10">
        <v>0.8</v>
      </c>
      <c r="J4" s="10">
        <v>0.8</v>
      </c>
      <c r="K4" s="10"/>
      <c r="L4" s="10"/>
      <c r="M4" s="10" t="s">
        <v>285</v>
      </c>
    </row>
    <row r="5" spans="1:13">
      <c r="A5" s="9"/>
      <c r="B5" s="10" t="s">
        <v>284</v>
      </c>
      <c r="C5" s="39">
        <v>240308018</v>
      </c>
      <c r="D5" s="10" t="s">
        <v>283</v>
      </c>
      <c r="E5" s="11" t="s">
        <v>116</v>
      </c>
      <c r="F5" s="12" t="s">
        <v>60</v>
      </c>
      <c r="G5" s="10">
        <v>2.6</v>
      </c>
      <c r="H5" s="10">
        <v>1.2</v>
      </c>
      <c r="I5" s="10">
        <v>3</v>
      </c>
      <c r="J5" s="10">
        <v>2</v>
      </c>
      <c r="K5" s="10"/>
      <c r="L5" s="10"/>
      <c r="M5" s="10" t="s">
        <v>285</v>
      </c>
    </row>
    <row r="6" spans="1:13">
      <c r="A6" s="9"/>
      <c r="B6" s="10" t="s">
        <v>284</v>
      </c>
      <c r="C6" s="39">
        <v>240308072</v>
      </c>
      <c r="D6" s="10" t="s">
        <v>283</v>
      </c>
      <c r="E6" s="40" t="s">
        <v>117</v>
      </c>
      <c r="F6" s="12" t="s">
        <v>60</v>
      </c>
      <c r="G6" s="10">
        <v>0.8</v>
      </c>
      <c r="H6" s="10">
        <v>0.2</v>
      </c>
      <c r="I6" s="10">
        <v>1.6</v>
      </c>
      <c r="J6" s="10">
        <v>0.4</v>
      </c>
      <c r="K6" s="9"/>
      <c r="L6" s="9"/>
      <c r="M6" s="10" t="s">
        <v>285</v>
      </c>
    </row>
    <row r="7" spans="1:13">
      <c r="A7" s="9"/>
      <c r="B7" s="10" t="s">
        <v>284</v>
      </c>
      <c r="C7" s="39">
        <v>240308012</v>
      </c>
      <c r="D7" s="10" t="s">
        <v>283</v>
      </c>
      <c r="E7" s="40" t="s">
        <v>115</v>
      </c>
      <c r="F7" s="12" t="s">
        <v>60</v>
      </c>
      <c r="G7" s="10">
        <v>1</v>
      </c>
      <c r="H7" s="10">
        <v>0.6</v>
      </c>
      <c r="I7" s="10">
        <v>1.2</v>
      </c>
      <c r="J7" s="10">
        <v>0.8</v>
      </c>
      <c r="K7" s="9"/>
      <c r="L7" s="9"/>
      <c r="M7" s="10" t="s">
        <v>285</v>
      </c>
    </row>
    <row r="8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3" t="s">
        <v>286</v>
      </c>
      <c r="B10" s="14"/>
      <c r="C10" s="14"/>
      <c r="D10" s="14"/>
      <c r="E10" s="15"/>
      <c r="F10" s="16"/>
      <c r="G10" s="27"/>
      <c r="H10" s="13" t="s">
        <v>297</v>
      </c>
      <c r="I10" s="14"/>
      <c r="J10" s="14"/>
      <c r="K10" s="15"/>
      <c r="L10" s="44"/>
      <c r="M10" s="21"/>
    </row>
    <row r="11" ht="123" customHeight="1" spans="1:13">
      <c r="A11" s="41" t="s">
        <v>298</v>
      </c>
      <c r="B11" s="4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4 M1:M3 M5:M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PageLayoutView="125" workbookViewId="0">
      <selection activeCell="A15" sqref="A15:E15"/>
    </sheetView>
  </sheetViews>
  <sheetFormatPr defaultColWidth="9" defaultRowHeight="14.25"/>
  <cols>
    <col min="1" max="1" width="15.8333333333333" customWidth="1"/>
    <col min="2" max="2" width="11.5" customWidth="1"/>
    <col min="3" max="3" width="12.0833333333333" customWidth="1"/>
    <col min="4" max="4" width="12.8333333333333" customWidth="1"/>
    <col min="5" max="5" width="12.0833333333333" customWidth="1"/>
    <col min="6" max="6" width="24.5833333333333" customWidth="1"/>
    <col min="7" max="7" width="11.5833333333333" customWidth="1"/>
    <col min="8" max="9" width="14" customWidth="1"/>
    <col min="10" max="10" width="11.5" customWidth="1"/>
    <col min="11" max="11" width="12.5833333333333" customWidth="1"/>
  </cols>
  <sheetData>
    <row r="1" ht="29.25" spans="1:10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300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305</v>
      </c>
      <c r="L2" s="5" t="s">
        <v>281</v>
      </c>
    </row>
    <row r="3" spans="1:12">
      <c r="A3" s="9"/>
      <c r="B3" s="10" t="s">
        <v>284</v>
      </c>
      <c r="C3" s="39">
        <v>20530011</v>
      </c>
      <c r="D3" s="10" t="s">
        <v>283</v>
      </c>
      <c r="E3" s="11" t="s">
        <v>118</v>
      </c>
      <c r="F3" s="12" t="s">
        <v>60</v>
      </c>
      <c r="G3" s="10" t="s">
        <v>306</v>
      </c>
      <c r="H3" s="10" t="s">
        <v>307</v>
      </c>
      <c r="I3" s="10"/>
      <c r="J3" s="10"/>
      <c r="K3" s="10" t="s">
        <v>308</v>
      </c>
      <c r="L3" s="10"/>
    </row>
    <row r="4" spans="1:12">
      <c r="A4" s="9"/>
      <c r="B4" s="10" t="s">
        <v>284</v>
      </c>
      <c r="C4" s="39">
        <v>21004907</v>
      </c>
      <c r="D4" s="10" t="s">
        <v>283</v>
      </c>
      <c r="E4" s="11" t="s">
        <v>116</v>
      </c>
      <c r="F4" s="12" t="s">
        <v>60</v>
      </c>
      <c r="G4" s="10" t="s">
        <v>306</v>
      </c>
      <c r="H4" s="10" t="s">
        <v>307</v>
      </c>
      <c r="I4" s="10"/>
      <c r="J4" s="10"/>
      <c r="K4" s="10" t="s">
        <v>308</v>
      </c>
      <c r="L4" s="10"/>
    </row>
    <row r="5" spans="1:12">
      <c r="A5" s="9"/>
      <c r="B5" s="10" t="s">
        <v>284</v>
      </c>
      <c r="C5" s="39">
        <v>21006497</v>
      </c>
      <c r="D5" s="10" t="s">
        <v>283</v>
      </c>
      <c r="E5" s="40" t="s">
        <v>117</v>
      </c>
      <c r="F5" s="12" t="s">
        <v>60</v>
      </c>
      <c r="G5" s="10" t="s">
        <v>306</v>
      </c>
      <c r="H5" s="10" t="s">
        <v>307</v>
      </c>
      <c r="I5" s="10"/>
      <c r="J5" s="10"/>
      <c r="K5" s="10" t="s">
        <v>308</v>
      </c>
      <c r="L5" s="9"/>
    </row>
    <row r="6" spans="1:12">
      <c r="A6" s="9"/>
      <c r="B6" s="10" t="s">
        <v>284</v>
      </c>
      <c r="C6" s="39">
        <v>21004905</v>
      </c>
      <c r="D6" s="10" t="s">
        <v>283</v>
      </c>
      <c r="E6" s="40" t="s">
        <v>115</v>
      </c>
      <c r="F6" s="12" t="s">
        <v>60</v>
      </c>
      <c r="G6" s="10" t="s">
        <v>306</v>
      </c>
      <c r="H6" s="10" t="s">
        <v>307</v>
      </c>
      <c r="I6" s="9"/>
      <c r="J6" s="9"/>
      <c r="K6" s="10" t="s">
        <v>308</v>
      </c>
      <c r="L6" s="9"/>
    </row>
    <row r="7" spans="1:12">
      <c r="A7" s="9"/>
      <c r="B7" s="10" t="s">
        <v>284</v>
      </c>
      <c r="C7" s="39">
        <v>20530011</v>
      </c>
      <c r="D7" s="10" t="s">
        <v>283</v>
      </c>
      <c r="E7" s="11" t="s">
        <v>118</v>
      </c>
      <c r="F7" s="12" t="s">
        <v>60</v>
      </c>
      <c r="G7" s="10" t="s">
        <v>309</v>
      </c>
      <c r="H7" s="9"/>
      <c r="I7" s="10" t="s">
        <v>307</v>
      </c>
      <c r="J7" s="9"/>
      <c r="K7" s="40" t="s">
        <v>310</v>
      </c>
      <c r="L7" s="9"/>
    </row>
    <row r="8" spans="1:12">
      <c r="A8" s="9"/>
      <c r="B8" s="10" t="s">
        <v>284</v>
      </c>
      <c r="C8" s="39">
        <v>21004907</v>
      </c>
      <c r="D8" s="10" t="s">
        <v>283</v>
      </c>
      <c r="E8" s="11" t="s">
        <v>116</v>
      </c>
      <c r="F8" s="12" t="s">
        <v>60</v>
      </c>
      <c r="G8" s="10" t="s">
        <v>309</v>
      </c>
      <c r="H8" s="9"/>
      <c r="I8" s="10" t="s">
        <v>307</v>
      </c>
      <c r="J8" s="9"/>
      <c r="K8" s="40" t="s">
        <v>310</v>
      </c>
      <c r="L8" s="9"/>
    </row>
    <row r="9" spans="1:12">
      <c r="A9" s="9"/>
      <c r="B9" s="10" t="s">
        <v>284</v>
      </c>
      <c r="C9" s="39">
        <v>21006497</v>
      </c>
      <c r="D9" s="10" t="s">
        <v>283</v>
      </c>
      <c r="E9" s="40" t="s">
        <v>117</v>
      </c>
      <c r="F9" s="12" t="s">
        <v>60</v>
      </c>
      <c r="G9" s="10" t="s">
        <v>309</v>
      </c>
      <c r="H9" s="9"/>
      <c r="I9" s="10" t="s">
        <v>307</v>
      </c>
      <c r="J9" s="9"/>
      <c r="K9" s="40" t="s">
        <v>310</v>
      </c>
      <c r="L9" s="9"/>
    </row>
    <row r="10" spans="1:12">
      <c r="A10" s="9"/>
      <c r="B10" s="10" t="s">
        <v>284</v>
      </c>
      <c r="C10" s="39">
        <v>21004905</v>
      </c>
      <c r="D10" s="10" t="s">
        <v>283</v>
      </c>
      <c r="E10" s="40" t="s">
        <v>115</v>
      </c>
      <c r="F10" s="12" t="s">
        <v>60</v>
      </c>
      <c r="G10" s="10" t="s">
        <v>309</v>
      </c>
      <c r="H10" s="9"/>
      <c r="I10" s="10" t="s">
        <v>307</v>
      </c>
      <c r="J10" s="9"/>
      <c r="K10" s="40" t="s">
        <v>310</v>
      </c>
      <c r="L10" s="9"/>
    </row>
    <row r="11" spans="1:12">
      <c r="A11" s="9"/>
      <c r="B11" s="10" t="s">
        <v>284</v>
      </c>
      <c r="C11" s="39"/>
      <c r="D11" s="10" t="s">
        <v>283</v>
      </c>
      <c r="E11" s="40" t="s">
        <v>118</v>
      </c>
      <c r="F11" s="12" t="s">
        <v>60</v>
      </c>
      <c r="G11" s="10" t="s">
        <v>311</v>
      </c>
      <c r="H11" s="9"/>
      <c r="I11" s="10"/>
      <c r="J11" s="9" t="s">
        <v>312</v>
      </c>
      <c r="K11" s="40" t="s">
        <v>310</v>
      </c>
      <c r="L11" s="9"/>
    </row>
    <row r="12" spans="1:12">
      <c r="A12" s="9"/>
      <c r="B12" s="10" t="s">
        <v>284</v>
      </c>
      <c r="C12" s="39">
        <v>21004907</v>
      </c>
      <c r="D12" s="10" t="s">
        <v>283</v>
      </c>
      <c r="E12" s="11" t="s">
        <v>116</v>
      </c>
      <c r="F12" s="12" t="s">
        <v>60</v>
      </c>
      <c r="G12" s="10" t="s">
        <v>311</v>
      </c>
      <c r="H12" s="10"/>
      <c r="I12" s="9"/>
      <c r="J12" s="9" t="s">
        <v>312</v>
      </c>
      <c r="K12" s="40" t="s">
        <v>310</v>
      </c>
      <c r="L12" s="9"/>
    </row>
    <row r="13" spans="1:12">
      <c r="A13" s="9"/>
      <c r="B13" s="10" t="s">
        <v>284</v>
      </c>
      <c r="C13" s="39">
        <v>21006497</v>
      </c>
      <c r="D13" s="10" t="s">
        <v>283</v>
      </c>
      <c r="E13" s="40" t="s">
        <v>117</v>
      </c>
      <c r="F13" s="12" t="s">
        <v>60</v>
      </c>
      <c r="G13" s="10" t="s">
        <v>311</v>
      </c>
      <c r="H13" s="9"/>
      <c r="I13" s="9"/>
      <c r="J13" s="9" t="s">
        <v>312</v>
      </c>
      <c r="K13" s="40" t="s">
        <v>310</v>
      </c>
      <c r="L13" s="9"/>
    </row>
    <row r="14" spans="1:12">
      <c r="A14" s="9"/>
      <c r="B14" s="10" t="s">
        <v>284</v>
      </c>
      <c r="C14" s="39">
        <v>21004905</v>
      </c>
      <c r="D14" s="10" t="s">
        <v>283</v>
      </c>
      <c r="E14" s="40" t="s">
        <v>115</v>
      </c>
      <c r="F14" s="12" t="s">
        <v>60</v>
      </c>
      <c r="G14" s="10" t="s">
        <v>311</v>
      </c>
      <c r="H14" s="9"/>
      <c r="I14" s="9"/>
      <c r="J14" s="9" t="s">
        <v>312</v>
      </c>
      <c r="K14" s="40" t="s">
        <v>310</v>
      </c>
      <c r="L14" s="9"/>
    </row>
    <row r="15" s="2" customFormat="1" ht="18.75" spans="1:12">
      <c r="A15" s="13" t="s">
        <v>313</v>
      </c>
      <c r="B15" s="14"/>
      <c r="C15" s="14"/>
      <c r="D15" s="14"/>
      <c r="E15" s="15"/>
      <c r="F15" s="16"/>
      <c r="G15" s="27"/>
      <c r="H15" s="13" t="s">
        <v>314</v>
      </c>
      <c r="I15" s="14"/>
      <c r="J15" s="14"/>
      <c r="K15" s="14"/>
      <c r="L15" s="21"/>
    </row>
    <row r="16" ht="72" customHeight="1" spans="1:12">
      <c r="A16" s="17" t="s">
        <v>315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</row>
  </sheetData>
  <mergeCells count="5">
    <mergeCell ref="A1:J1"/>
    <mergeCell ref="A15:E15"/>
    <mergeCell ref="F15:G15"/>
    <mergeCell ref="H15:J15"/>
    <mergeCell ref="A16:L16"/>
  </mergeCells>
  <dataValidations count="1">
    <dataValidation type="list" allowBlank="1" showInputMessage="1" showErrorMessage="1" sqref="L3 L7 L11 L12 L4:L6 L8:L10 L13:L1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I30" sqref="I30"/>
    </sheetView>
  </sheetViews>
  <sheetFormatPr defaultColWidth="9" defaultRowHeight="14.25"/>
  <cols>
    <col min="1" max="2" width="8.58333333333333" customWidth="1"/>
    <col min="3" max="3" width="12.0833333333333" customWidth="1"/>
    <col min="4" max="4" width="12.8333333333333" customWidth="1"/>
    <col min="5" max="5" width="12.0833333333333" customWidth="1"/>
    <col min="6" max="6" width="30.5" customWidth="1"/>
    <col min="7" max="7" width="11" customWidth="1"/>
    <col min="8" max="8" width="8.58333333333333" customWidth="1"/>
    <col min="9" max="9" width="6.33333333333333" customWidth="1"/>
    <col min="10" max="20" width="8.08333333333333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300</v>
      </c>
      <c r="B2" s="5" t="s">
        <v>272</v>
      </c>
      <c r="C2" s="5" t="s">
        <v>268</v>
      </c>
      <c r="D2" s="5" t="s">
        <v>269</v>
      </c>
      <c r="E2" s="5" t="s">
        <v>270</v>
      </c>
      <c r="F2" s="5" t="s">
        <v>271</v>
      </c>
      <c r="G2" s="28" t="s">
        <v>317</v>
      </c>
      <c r="H2" s="29"/>
      <c r="I2" s="37"/>
      <c r="J2" s="28" t="s">
        <v>318</v>
      </c>
      <c r="K2" s="29"/>
      <c r="L2" s="37"/>
      <c r="M2" s="28" t="s">
        <v>319</v>
      </c>
      <c r="N2" s="29"/>
      <c r="O2" s="37"/>
      <c r="P2" s="28" t="s">
        <v>320</v>
      </c>
      <c r="Q2" s="29"/>
      <c r="R2" s="37"/>
      <c r="S2" s="29" t="s">
        <v>321</v>
      </c>
      <c r="T2" s="29"/>
      <c r="U2" s="37"/>
      <c r="V2" s="23" t="s">
        <v>305</v>
      </c>
      <c r="W2" s="23" t="s">
        <v>281</v>
      </c>
    </row>
    <row r="3" s="1" customFormat="1" ht="16.5" spans="1:23">
      <c r="A3" s="7"/>
      <c r="B3" s="30"/>
      <c r="C3" s="30"/>
      <c r="D3" s="30"/>
      <c r="E3" s="30"/>
      <c r="F3" s="30"/>
      <c r="G3" s="4" t="s">
        <v>322</v>
      </c>
      <c r="H3" s="4" t="s">
        <v>65</v>
      </c>
      <c r="I3" s="4" t="s">
        <v>272</v>
      </c>
      <c r="J3" s="4" t="s">
        <v>322</v>
      </c>
      <c r="K3" s="4" t="s">
        <v>65</v>
      </c>
      <c r="L3" s="4" t="s">
        <v>272</v>
      </c>
      <c r="M3" s="4" t="s">
        <v>322</v>
      </c>
      <c r="N3" s="4" t="s">
        <v>65</v>
      </c>
      <c r="O3" s="4" t="s">
        <v>272</v>
      </c>
      <c r="P3" s="4" t="s">
        <v>322</v>
      </c>
      <c r="Q3" s="4" t="s">
        <v>65</v>
      </c>
      <c r="R3" s="4" t="s">
        <v>272</v>
      </c>
      <c r="S3" s="4" t="s">
        <v>322</v>
      </c>
      <c r="T3" s="4" t="s">
        <v>65</v>
      </c>
      <c r="U3" s="4" t="s">
        <v>272</v>
      </c>
      <c r="V3" s="38"/>
      <c r="W3" s="38"/>
    </row>
    <row r="4" spans="1:23">
      <c r="A4" s="31" t="s">
        <v>323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10"/>
      <c r="C5" s="33"/>
      <c r="D5" s="33"/>
      <c r="E5" s="33"/>
      <c r="F5" s="33"/>
      <c r="G5" s="28" t="s">
        <v>324</v>
      </c>
      <c r="H5" s="29"/>
      <c r="I5" s="37"/>
      <c r="J5" s="28" t="s">
        <v>325</v>
      </c>
      <c r="K5" s="29"/>
      <c r="L5" s="37"/>
      <c r="M5" s="28" t="s">
        <v>326</v>
      </c>
      <c r="N5" s="29"/>
      <c r="O5" s="37"/>
      <c r="P5" s="28" t="s">
        <v>327</v>
      </c>
      <c r="Q5" s="29"/>
      <c r="R5" s="37"/>
      <c r="S5" s="29" t="s">
        <v>328</v>
      </c>
      <c r="T5" s="29"/>
      <c r="U5" s="37"/>
      <c r="V5" s="10"/>
      <c r="W5" s="10"/>
    </row>
    <row r="6" ht="16.5" spans="1:23">
      <c r="A6" s="32"/>
      <c r="B6" s="10"/>
      <c r="C6" s="33"/>
      <c r="D6" s="33"/>
      <c r="E6" s="33"/>
      <c r="F6" s="33"/>
      <c r="G6" s="4" t="s">
        <v>322</v>
      </c>
      <c r="H6" s="4" t="s">
        <v>65</v>
      </c>
      <c r="I6" s="4" t="s">
        <v>272</v>
      </c>
      <c r="J6" s="4" t="s">
        <v>322</v>
      </c>
      <c r="K6" s="4" t="s">
        <v>65</v>
      </c>
      <c r="L6" s="4" t="s">
        <v>272</v>
      </c>
      <c r="M6" s="4" t="s">
        <v>322</v>
      </c>
      <c r="N6" s="4" t="s">
        <v>65</v>
      </c>
      <c r="O6" s="4" t="s">
        <v>272</v>
      </c>
      <c r="P6" s="4" t="s">
        <v>322</v>
      </c>
      <c r="Q6" s="4" t="s">
        <v>65</v>
      </c>
      <c r="R6" s="4" t="s">
        <v>272</v>
      </c>
      <c r="S6" s="4" t="s">
        <v>322</v>
      </c>
      <c r="T6" s="4" t="s">
        <v>65</v>
      </c>
      <c r="U6" s="4" t="s">
        <v>272</v>
      </c>
      <c r="V6" s="10"/>
      <c r="W6" s="10"/>
    </row>
    <row r="7" spans="1:23">
      <c r="A7" s="34"/>
      <c r="B7" s="10"/>
      <c r="C7" s="33"/>
      <c r="D7" s="33"/>
      <c r="E7" s="33"/>
      <c r="F7" s="33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5" t="s">
        <v>329</v>
      </c>
      <c r="B8" s="35"/>
      <c r="C8" s="35"/>
      <c r="D8" s="35"/>
      <c r="E8" s="35"/>
      <c r="F8" s="3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6"/>
      <c r="C9" s="36"/>
      <c r="D9" s="36"/>
      <c r="E9" s="36"/>
      <c r="F9" s="3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5" t="s">
        <v>330</v>
      </c>
      <c r="B10" s="35"/>
      <c r="C10" s="35"/>
      <c r="D10" s="35"/>
      <c r="E10" s="35"/>
      <c r="F10" s="3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5" t="s">
        <v>331</v>
      </c>
      <c r="B12" s="35"/>
      <c r="C12" s="35"/>
      <c r="D12" s="35"/>
      <c r="E12" s="35"/>
      <c r="F12" s="3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5" t="s">
        <v>332</v>
      </c>
      <c r="B14" s="35"/>
      <c r="C14" s="35"/>
      <c r="D14" s="35"/>
      <c r="E14" s="35"/>
      <c r="F14" s="3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3" t="s">
        <v>333</v>
      </c>
      <c r="B17" s="14"/>
      <c r="C17" s="14"/>
      <c r="D17" s="14"/>
      <c r="E17" s="15"/>
      <c r="F17" s="16"/>
      <c r="G17" s="27"/>
      <c r="H17" s="26"/>
      <c r="I17" s="26"/>
      <c r="J17" s="13" t="s">
        <v>334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56.25" customHeight="1" spans="1:23">
      <c r="A18" s="17" t="s">
        <v>335</v>
      </c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5833333333333" customWidth="1"/>
    <col min="8" max="8" width="14" customWidth="1"/>
    <col min="9" max="9" width="11.5" customWidth="1"/>
    <col min="10" max="13" width="10" customWidth="1"/>
    <col min="14" max="14" width="10.5833333333333" customWidth="1"/>
  </cols>
  <sheetData>
    <row r="1" ht="29.25" spans="1:14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337</v>
      </c>
      <c r="B2" s="23" t="s">
        <v>268</v>
      </c>
      <c r="C2" s="23" t="s">
        <v>269</v>
      </c>
      <c r="D2" s="23" t="s">
        <v>270</v>
      </c>
      <c r="E2" s="23" t="s">
        <v>271</v>
      </c>
      <c r="F2" s="23" t="s">
        <v>272</v>
      </c>
      <c r="G2" s="22" t="s">
        <v>338</v>
      </c>
      <c r="H2" s="22" t="s">
        <v>339</v>
      </c>
      <c r="I2" s="22" t="s">
        <v>340</v>
      </c>
      <c r="J2" s="22" t="s">
        <v>339</v>
      </c>
      <c r="K2" s="22" t="s">
        <v>341</v>
      </c>
      <c r="L2" s="22" t="s">
        <v>339</v>
      </c>
      <c r="M2" s="23" t="s">
        <v>305</v>
      </c>
      <c r="N2" s="23" t="s">
        <v>281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337</v>
      </c>
      <c r="B4" s="25" t="s">
        <v>342</v>
      </c>
      <c r="C4" s="25" t="s">
        <v>322</v>
      </c>
      <c r="D4" s="25" t="s">
        <v>270</v>
      </c>
      <c r="E4" s="23" t="s">
        <v>271</v>
      </c>
      <c r="F4" s="23" t="s">
        <v>272</v>
      </c>
      <c r="G4" s="22" t="s">
        <v>338</v>
      </c>
      <c r="H4" s="22" t="s">
        <v>339</v>
      </c>
      <c r="I4" s="22" t="s">
        <v>340</v>
      </c>
      <c r="J4" s="22" t="s">
        <v>339</v>
      </c>
      <c r="K4" s="22" t="s">
        <v>341</v>
      </c>
      <c r="L4" s="22" t="s">
        <v>339</v>
      </c>
      <c r="M4" s="23" t="s">
        <v>305</v>
      </c>
      <c r="N4" s="23" t="s">
        <v>281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333</v>
      </c>
      <c r="B11" s="14"/>
      <c r="C11" s="14"/>
      <c r="D11" s="15"/>
      <c r="E11" s="16"/>
      <c r="F11" s="26"/>
      <c r="G11" s="27"/>
      <c r="H11" s="26"/>
      <c r="I11" s="13" t="s">
        <v>334</v>
      </c>
      <c r="J11" s="14"/>
      <c r="K11" s="14"/>
      <c r="L11" s="14"/>
      <c r="M11" s="14"/>
      <c r="N11" s="21"/>
    </row>
    <row r="12" ht="16.5" spans="1:14">
      <c r="A12" s="17" t="s">
        <v>343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H23" sqref="H23"/>
    </sheetView>
  </sheetViews>
  <sheetFormatPr defaultColWidth="9" defaultRowHeight="14.25"/>
  <cols>
    <col min="1" max="1" width="7" customWidth="1"/>
    <col min="2" max="2" width="10" customWidth="1"/>
    <col min="3" max="3" width="16.0833333333333" customWidth="1"/>
    <col min="4" max="4" width="12.0833333333333" customWidth="1"/>
    <col min="5" max="5" width="14.3333333333333" customWidth="1"/>
    <col min="6" max="6" width="12.8333333333333" customWidth="1"/>
    <col min="7" max="7" width="12" customWidth="1"/>
    <col min="8" max="8" width="12.5833333333333" customWidth="1"/>
    <col min="9" max="9" width="13.3333333333333" customWidth="1"/>
  </cols>
  <sheetData>
    <row r="1" ht="29.25" spans="1:9">
      <c r="A1" s="3" t="s">
        <v>344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267</v>
      </c>
      <c r="B2" s="5" t="s">
        <v>272</v>
      </c>
      <c r="C2" s="5" t="s">
        <v>322</v>
      </c>
      <c r="D2" s="5" t="s">
        <v>270</v>
      </c>
      <c r="E2" s="5" t="s">
        <v>271</v>
      </c>
      <c r="F2" s="4" t="s">
        <v>345</v>
      </c>
      <c r="G2" s="4" t="s">
        <v>291</v>
      </c>
      <c r="H2" s="6" t="s">
        <v>292</v>
      </c>
      <c r="I2" s="19" t="s">
        <v>294</v>
      </c>
    </row>
    <row r="3" s="1" customFormat="1" ht="16.5" spans="1:9">
      <c r="A3" s="4"/>
      <c r="B3" s="7"/>
      <c r="C3" s="7"/>
      <c r="D3" s="7"/>
      <c r="E3" s="7"/>
      <c r="F3" s="4" t="s">
        <v>346</v>
      </c>
      <c r="G3" s="4" t="s">
        <v>295</v>
      </c>
      <c r="H3" s="8"/>
      <c r="I3" s="20"/>
    </row>
    <row r="4" spans="1:9">
      <c r="A4" s="9"/>
      <c r="B4" s="9"/>
      <c r="C4" s="10"/>
      <c r="D4" s="11"/>
      <c r="E4" s="12"/>
      <c r="F4" s="10"/>
      <c r="G4" s="10"/>
      <c r="H4" s="10"/>
      <c r="I4" s="10"/>
    </row>
    <row r="5" spans="1:9">
      <c r="A5" s="9"/>
      <c r="B5" s="9"/>
      <c r="C5" s="10"/>
      <c r="D5" s="11"/>
      <c r="E5" s="12"/>
      <c r="F5" s="10"/>
      <c r="G5" s="10"/>
      <c r="H5" s="10"/>
      <c r="I5" s="10"/>
    </row>
    <row r="6" spans="1:9">
      <c r="A6" s="9"/>
      <c r="B6" s="9"/>
      <c r="C6" s="10"/>
      <c r="D6" s="11"/>
      <c r="E6" s="12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347</v>
      </c>
      <c r="B12" s="14"/>
      <c r="C12" s="14"/>
      <c r="D12" s="15"/>
      <c r="E12" s="16"/>
      <c r="F12" s="13" t="s">
        <v>314</v>
      </c>
      <c r="G12" s="14"/>
      <c r="H12" s="15"/>
      <c r="I12" s="21"/>
    </row>
    <row r="13" ht="45.75" customHeight="1" spans="1:9">
      <c r="A13" s="17" t="s">
        <v>348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M18" sqref="M18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.15" customHeight="1" spans="2:9">
      <c r="B2" s="371" t="s">
        <v>32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33</v>
      </c>
      <c r="E3" s="376"/>
      <c r="F3" s="377" t="s">
        <v>34</v>
      </c>
      <c r="G3" s="378"/>
      <c r="H3" s="375" t="s">
        <v>35</v>
      </c>
      <c r="I3" s="387"/>
    </row>
    <row r="4" ht="28" customHeight="1" spans="2:9">
      <c r="B4" s="373" t="s">
        <v>36</v>
      </c>
      <c r="C4" s="374" t="s">
        <v>37</v>
      </c>
      <c r="D4" s="374" t="s">
        <v>38</v>
      </c>
      <c r="E4" s="374" t="s">
        <v>39</v>
      </c>
      <c r="F4" s="379" t="s">
        <v>38</v>
      </c>
      <c r="G4" s="379" t="s">
        <v>39</v>
      </c>
      <c r="H4" s="374" t="s">
        <v>38</v>
      </c>
      <c r="I4" s="388" t="s">
        <v>39</v>
      </c>
    </row>
    <row r="5" ht="28" customHeight="1" spans="2:9">
      <c r="B5" s="380" t="s">
        <v>40</v>
      </c>
      <c r="C5" s="9">
        <v>13</v>
      </c>
      <c r="D5" s="9">
        <v>0</v>
      </c>
      <c r="E5" s="9">
        <v>1</v>
      </c>
      <c r="F5" s="381">
        <v>0</v>
      </c>
      <c r="G5" s="381">
        <v>1</v>
      </c>
      <c r="H5" s="9">
        <v>1</v>
      </c>
      <c r="I5" s="389">
        <v>2</v>
      </c>
    </row>
    <row r="6" ht="28" customHeight="1" spans="2:9">
      <c r="B6" s="380" t="s">
        <v>41</v>
      </c>
      <c r="C6" s="9">
        <v>20</v>
      </c>
      <c r="D6" s="9">
        <v>0</v>
      </c>
      <c r="E6" s="9">
        <v>1</v>
      </c>
      <c r="F6" s="381">
        <v>1</v>
      </c>
      <c r="G6" s="381">
        <v>2</v>
      </c>
      <c r="H6" s="9">
        <v>2</v>
      </c>
      <c r="I6" s="389">
        <v>3</v>
      </c>
    </row>
    <row r="7" ht="28" customHeight="1" spans="2:9">
      <c r="B7" s="380" t="s">
        <v>42</v>
      </c>
      <c r="C7" s="9">
        <v>32</v>
      </c>
      <c r="D7" s="9">
        <v>0</v>
      </c>
      <c r="E7" s="9">
        <v>1</v>
      </c>
      <c r="F7" s="381">
        <v>2</v>
      </c>
      <c r="G7" s="381">
        <v>3</v>
      </c>
      <c r="H7" s="9">
        <v>3</v>
      </c>
      <c r="I7" s="389">
        <v>4</v>
      </c>
    </row>
    <row r="8" ht="28" customHeight="1" spans="2:9">
      <c r="B8" s="380" t="s">
        <v>43</v>
      </c>
      <c r="C8" s="9">
        <v>50</v>
      </c>
      <c r="D8" s="9">
        <v>1</v>
      </c>
      <c r="E8" s="9">
        <v>2</v>
      </c>
      <c r="F8" s="381">
        <v>3</v>
      </c>
      <c r="G8" s="381">
        <v>4</v>
      </c>
      <c r="H8" s="9">
        <v>5</v>
      </c>
      <c r="I8" s="389">
        <v>6</v>
      </c>
    </row>
    <row r="9" ht="28" customHeight="1" spans="2:9">
      <c r="B9" s="380" t="s">
        <v>44</v>
      </c>
      <c r="C9" s="9">
        <v>80</v>
      </c>
      <c r="D9" s="9">
        <v>2</v>
      </c>
      <c r="E9" s="9">
        <v>3</v>
      </c>
      <c r="F9" s="381">
        <v>5</v>
      </c>
      <c r="G9" s="381">
        <v>6</v>
      </c>
      <c r="H9" s="9">
        <v>7</v>
      </c>
      <c r="I9" s="389">
        <v>8</v>
      </c>
    </row>
    <row r="10" ht="28" customHeight="1" spans="2:9">
      <c r="B10" s="380" t="s">
        <v>45</v>
      </c>
      <c r="C10" s="9">
        <v>125</v>
      </c>
      <c r="D10" s="9">
        <v>3</v>
      </c>
      <c r="E10" s="9">
        <v>4</v>
      </c>
      <c r="F10" s="381">
        <v>7</v>
      </c>
      <c r="G10" s="381">
        <v>8</v>
      </c>
      <c r="H10" s="9">
        <v>10</v>
      </c>
      <c r="I10" s="389">
        <v>11</v>
      </c>
    </row>
    <row r="11" ht="28" customHeight="1" spans="2:9">
      <c r="B11" s="380" t="s">
        <v>46</v>
      </c>
      <c r="C11" s="9">
        <v>200</v>
      </c>
      <c r="D11" s="9">
        <v>5</v>
      </c>
      <c r="E11" s="9">
        <v>6</v>
      </c>
      <c r="F11" s="381">
        <v>10</v>
      </c>
      <c r="G11" s="381">
        <v>11</v>
      </c>
      <c r="H11" s="9">
        <v>14</v>
      </c>
      <c r="I11" s="389">
        <v>15</v>
      </c>
    </row>
    <row r="12" ht="28" customHeight="1" spans="2:9">
      <c r="B12" s="382" t="s">
        <v>47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48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zoomScalePageLayoutView="125" workbookViewId="0">
      <selection activeCell="M41" sqref="M41"/>
    </sheetView>
  </sheetViews>
  <sheetFormatPr defaultColWidth="10.3333333333333" defaultRowHeight="16.5" customHeight="1"/>
  <cols>
    <col min="1" max="4" width="10.3333333333333" style="166"/>
    <col min="5" max="5" width="8.66666666666667" style="166" customWidth="1"/>
    <col min="6" max="6" width="10.3333333333333" style="166"/>
    <col min="7" max="7" width="13.5" style="166" customWidth="1"/>
    <col min="8" max="9" width="10.3333333333333" style="166"/>
    <col min="10" max="10" width="8.83333333333333" style="166" customWidth="1"/>
    <col min="11" max="11" width="12" style="166" customWidth="1"/>
    <col min="12" max="16384" width="10.3333333333333" style="166"/>
  </cols>
  <sheetData>
    <row r="1" ht="21" spans="1:11">
      <c r="A1" s="301" t="s">
        <v>49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ht="15" spans="1:11">
      <c r="A2" s="168" t="s">
        <v>50</v>
      </c>
      <c r="B2" s="169" t="s">
        <v>51</v>
      </c>
      <c r="C2" s="169"/>
      <c r="D2" s="170" t="s">
        <v>52</v>
      </c>
      <c r="E2" s="170"/>
      <c r="F2" s="302" t="s">
        <v>53</v>
      </c>
      <c r="G2" s="302"/>
      <c r="H2" s="172" t="s">
        <v>54</v>
      </c>
      <c r="I2" s="250" t="s">
        <v>55</v>
      </c>
      <c r="J2" s="250"/>
      <c r="K2" s="251"/>
    </row>
    <row r="3" ht="14.25" spans="1:11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ht="14.25" spans="1:11">
      <c r="A4" s="179" t="s">
        <v>59</v>
      </c>
      <c r="B4" s="205" t="s">
        <v>60</v>
      </c>
      <c r="C4" s="252"/>
      <c r="D4" s="179" t="s">
        <v>61</v>
      </c>
      <c r="E4" s="182"/>
      <c r="F4" s="183">
        <v>45392</v>
      </c>
      <c r="G4" s="184"/>
      <c r="H4" s="179" t="s">
        <v>62</v>
      </c>
      <c r="I4" s="182"/>
      <c r="J4" s="205" t="s">
        <v>63</v>
      </c>
      <c r="K4" s="252" t="s">
        <v>64</v>
      </c>
    </row>
    <row r="5" ht="14.25" spans="1:11">
      <c r="A5" s="185" t="s">
        <v>65</v>
      </c>
      <c r="B5" s="205" t="s">
        <v>66</v>
      </c>
      <c r="C5" s="252"/>
      <c r="D5" s="179" t="s">
        <v>67</v>
      </c>
      <c r="E5" s="182"/>
      <c r="F5" s="183">
        <v>45392</v>
      </c>
      <c r="G5" s="184"/>
      <c r="H5" s="179" t="s">
        <v>68</v>
      </c>
      <c r="I5" s="182"/>
      <c r="J5" s="205" t="s">
        <v>63</v>
      </c>
      <c r="K5" s="252" t="s">
        <v>64</v>
      </c>
    </row>
    <row r="6" ht="14.25" spans="1:11">
      <c r="A6" s="179" t="s">
        <v>69</v>
      </c>
      <c r="B6" s="303">
        <v>4</v>
      </c>
      <c r="C6" s="304">
        <v>6</v>
      </c>
      <c r="D6" s="185" t="s">
        <v>70</v>
      </c>
      <c r="E6" s="207"/>
      <c r="F6" s="183">
        <v>45404</v>
      </c>
      <c r="G6" s="184"/>
      <c r="H6" s="179" t="s">
        <v>71</v>
      </c>
      <c r="I6" s="182"/>
      <c r="J6" s="205" t="s">
        <v>63</v>
      </c>
      <c r="K6" s="252" t="s">
        <v>64</v>
      </c>
    </row>
    <row r="7" ht="14.25" spans="1:11">
      <c r="A7" s="179" t="s">
        <v>72</v>
      </c>
      <c r="B7" s="305">
        <v>6579</v>
      </c>
      <c r="C7" s="306"/>
      <c r="D7" s="185" t="s">
        <v>73</v>
      </c>
      <c r="E7" s="206"/>
      <c r="F7" s="183">
        <v>45406</v>
      </c>
      <c r="G7" s="184"/>
      <c r="H7" s="179" t="s">
        <v>74</v>
      </c>
      <c r="I7" s="182"/>
      <c r="J7" s="205" t="s">
        <v>63</v>
      </c>
      <c r="K7" s="252" t="s">
        <v>64</v>
      </c>
    </row>
    <row r="8" ht="15" spans="1:11">
      <c r="A8" s="307"/>
      <c r="B8" s="192"/>
      <c r="C8" s="193"/>
      <c r="D8" s="191" t="s">
        <v>75</v>
      </c>
      <c r="E8" s="194"/>
      <c r="F8" s="195">
        <v>45407</v>
      </c>
      <c r="G8" s="196"/>
      <c r="H8" s="191" t="s">
        <v>76</v>
      </c>
      <c r="I8" s="194"/>
      <c r="J8" s="221" t="s">
        <v>63</v>
      </c>
      <c r="K8" s="254" t="s">
        <v>64</v>
      </c>
    </row>
    <row r="9" ht="15" spans="1:11">
      <c r="A9" s="308" t="s">
        <v>77</v>
      </c>
      <c r="B9" s="309"/>
      <c r="C9" s="309"/>
      <c r="D9" s="309"/>
      <c r="E9" s="309"/>
      <c r="F9" s="309"/>
      <c r="G9" s="309"/>
      <c r="H9" s="309"/>
      <c r="I9" s="309"/>
      <c r="J9" s="309"/>
      <c r="K9" s="352"/>
    </row>
    <row r="10" ht="15" spans="1:11">
      <c r="A10" s="310" t="s">
        <v>78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53"/>
    </row>
    <row r="11" ht="14.25" spans="1:11">
      <c r="A11" s="312" t="s">
        <v>79</v>
      </c>
      <c r="B11" s="313" t="s">
        <v>80</v>
      </c>
      <c r="C11" s="314" t="s">
        <v>81</v>
      </c>
      <c r="D11" s="315"/>
      <c r="E11" s="316" t="s">
        <v>82</v>
      </c>
      <c r="F11" s="313" t="s">
        <v>80</v>
      </c>
      <c r="G11" s="314" t="s">
        <v>81</v>
      </c>
      <c r="H11" s="314" t="s">
        <v>83</v>
      </c>
      <c r="I11" s="316" t="s">
        <v>84</v>
      </c>
      <c r="J11" s="313" t="s">
        <v>80</v>
      </c>
      <c r="K11" s="354" t="s">
        <v>81</v>
      </c>
    </row>
    <row r="12" ht="14.25" spans="1:11">
      <c r="A12" s="185" t="s">
        <v>85</v>
      </c>
      <c r="B12" s="204" t="s">
        <v>80</v>
      </c>
      <c r="C12" s="205" t="s">
        <v>81</v>
      </c>
      <c r="D12" s="206"/>
      <c r="E12" s="207" t="s">
        <v>86</v>
      </c>
      <c r="F12" s="204" t="s">
        <v>80</v>
      </c>
      <c r="G12" s="205" t="s">
        <v>81</v>
      </c>
      <c r="H12" s="205" t="s">
        <v>83</v>
      </c>
      <c r="I12" s="207" t="s">
        <v>87</v>
      </c>
      <c r="J12" s="204" t="s">
        <v>80</v>
      </c>
      <c r="K12" s="252" t="s">
        <v>81</v>
      </c>
    </row>
    <row r="13" ht="14.25" spans="1:11">
      <c r="A13" s="185" t="s">
        <v>88</v>
      </c>
      <c r="B13" s="204" t="s">
        <v>80</v>
      </c>
      <c r="C13" s="205" t="s">
        <v>81</v>
      </c>
      <c r="D13" s="206"/>
      <c r="E13" s="207" t="s">
        <v>89</v>
      </c>
      <c r="F13" s="205" t="s">
        <v>90</v>
      </c>
      <c r="G13" s="205" t="s">
        <v>91</v>
      </c>
      <c r="H13" s="205" t="s">
        <v>83</v>
      </c>
      <c r="I13" s="207" t="s">
        <v>92</v>
      </c>
      <c r="J13" s="204" t="s">
        <v>80</v>
      </c>
      <c r="K13" s="252" t="s">
        <v>81</v>
      </c>
    </row>
    <row r="14" ht="15" spans="1:11">
      <c r="A14" s="191" t="s">
        <v>93</v>
      </c>
      <c r="B14" s="194"/>
      <c r="C14" s="194"/>
      <c r="D14" s="194"/>
      <c r="E14" s="194"/>
      <c r="F14" s="194"/>
      <c r="G14" s="194"/>
      <c r="H14" s="194"/>
      <c r="I14" s="194"/>
      <c r="J14" s="194"/>
      <c r="K14" s="256"/>
    </row>
    <row r="15" ht="15" spans="1:11">
      <c r="A15" s="310" t="s">
        <v>94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53"/>
    </row>
    <row r="16" ht="14.25" spans="1:11">
      <c r="A16" s="317" t="s">
        <v>95</v>
      </c>
      <c r="B16" s="314" t="s">
        <v>90</v>
      </c>
      <c r="C16" s="314" t="s">
        <v>91</v>
      </c>
      <c r="D16" s="318"/>
      <c r="E16" s="319" t="s">
        <v>96</v>
      </c>
      <c r="F16" s="314" t="s">
        <v>90</v>
      </c>
      <c r="G16" s="314" t="s">
        <v>91</v>
      </c>
      <c r="H16" s="320"/>
      <c r="I16" s="319" t="s">
        <v>97</v>
      </c>
      <c r="J16" s="314" t="s">
        <v>90</v>
      </c>
      <c r="K16" s="354" t="s">
        <v>91</v>
      </c>
    </row>
    <row r="17" customHeight="1" spans="1:22">
      <c r="A17" s="189" t="s">
        <v>98</v>
      </c>
      <c r="B17" s="205" t="s">
        <v>90</v>
      </c>
      <c r="C17" s="205" t="s">
        <v>91</v>
      </c>
      <c r="D17" s="180"/>
      <c r="E17" s="227" t="s">
        <v>99</v>
      </c>
      <c r="F17" s="205" t="s">
        <v>90</v>
      </c>
      <c r="G17" s="205" t="s">
        <v>91</v>
      </c>
      <c r="H17" s="321"/>
      <c r="I17" s="227" t="s">
        <v>100</v>
      </c>
      <c r="J17" s="205" t="s">
        <v>90</v>
      </c>
      <c r="K17" s="252" t="s">
        <v>91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2" t="s">
        <v>101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56"/>
    </row>
    <row r="19" s="300" customFormat="1" ht="18" customHeight="1" spans="1:11">
      <c r="A19" s="310" t="s">
        <v>102</v>
      </c>
      <c r="B19" s="311"/>
      <c r="C19" s="311"/>
      <c r="D19" s="311"/>
      <c r="E19" s="311"/>
      <c r="F19" s="311"/>
      <c r="G19" s="311"/>
      <c r="H19" s="311"/>
      <c r="I19" s="311"/>
      <c r="J19" s="311"/>
      <c r="K19" s="353"/>
    </row>
    <row r="20" customHeight="1" spans="1:11">
      <c r="A20" s="324" t="s">
        <v>103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57"/>
    </row>
    <row r="21" ht="21.75" customHeight="1" spans="1:11">
      <c r="A21" s="326" t="s">
        <v>104</v>
      </c>
      <c r="B21" s="227" t="s">
        <v>105</v>
      </c>
      <c r="C21" s="227" t="s">
        <v>106</v>
      </c>
      <c r="D21" s="227" t="s">
        <v>107</v>
      </c>
      <c r="E21" s="227" t="s">
        <v>108</v>
      </c>
      <c r="F21" s="227" t="s">
        <v>109</v>
      </c>
      <c r="G21" s="227" t="s">
        <v>110</v>
      </c>
      <c r="H21" s="227" t="s">
        <v>111</v>
      </c>
      <c r="I21" s="227" t="s">
        <v>112</v>
      </c>
      <c r="J21" s="227" t="s">
        <v>113</v>
      </c>
      <c r="K21" s="267" t="s">
        <v>114</v>
      </c>
    </row>
    <row r="22" customHeight="1" spans="1:11">
      <c r="A22" s="327" t="s">
        <v>115</v>
      </c>
      <c r="B22" s="328"/>
      <c r="C22" s="328"/>
      <c r="D22" s="328"/>
      <c r="E22" s="328"/>
      <c r="F22" s="328">
        <v>1</v>
      </c>
      <c r="G22" s="328">
        <v>1</v>
      </c>
      <c r="H22" s="328">
        <v>1</v>
      </c>
      <c r="I22" s="328">
        <v>1</v>
      </c>
      <c r="J22" s="328"/>
      <c r="K22" s="358"/>
    </row>
    <row r="23" customHeight="1" spans="1:11">
      <c r="A23" s="327" t="s">
        <v>116</v>
      </c>
      <c r="B23" s="328"/>
      <c r="C23" s="328"/>
      <c r="D23" s="328">
        <v>1</v>
      </c>
      <c r="E23" s="328">
        <v>1</v>
      </c>
      <c r="F23" s="328">
        <v>1</v>
      </c>
      <c r="G23" s="328">
        <v>1</v>
      </c>
      <c r="H23" s="328">
        <v>1</v>
      </c>
      <c r="I23" s="328">
        <v>1</v>
      </c>
      <c r="J23" s="328"/>
      <c r="K23" s="359"/>
    </row>
    <row r="24" customHeight="1" spans="1:11">
      <c r="A24" s="327" t="s">
        <v>117</v>
      </c>
      <c r="B24" s="328"/>
      <c r="C24" s="328"/>
      <c r="D24" s="328"/>
      <c r="E24" s="328">
        <v>1</v>
      </c>
      <c r="F24" s="328">
        <v>1</v>
      </c>
      <c r="G24" s="328">
        <v>1</v>
      </c>
      <c r="H24" s="328">
        <v>1</v>
      </c>
      <c r="I24" s="328">
        <v>1</v>
      </c>
      <c r="J24" s="328"/>
      <c r="K24" s="359"/>
    </row>
    <row r="25" customHeight="1" spans="1:11">
      <c r="A25" s="327" t="s">
        <v>118</v>
      </c>
      <c r="B25" s="328"/>
      <c r="C25" s="328"/>
      <c r="D25" s="328"/>
      <c r="E25" s="328"/>
      <c r="F25" s="328">
        <v>1</v>
      </c>
      <c r="G25" s="328">
        <v>1</v>
      </c>
      <c r="H25" s="328">
        <v>1</v>
      </c>
      <c r="I25" s="328">
        <v>1</v>
      </c>
      <c r="J25" s="328"/>
      <c r="K25" s="360"/>
    </row>
    <row r="26" customHeight="1" spans="1:11">
      <c r="A26" s="190"/>
      <c r="B26" s="328"/>
      <c r="C26" s="328"/>
      <c r="D26" s="328"/>
      <c r="E26" s="328"/>
      <c r="F26" s="328"/>
      <c r="G26" s="328"/>
      <c r="H26" s="328"/>
      <c r="I26" s="328"/>
      <c r="J26" s="328"/>
      <c r="K26" s="360"/>
    </row>
    <row r="27" customHeight="1" spans="1:11">
      <c r="A27" s="190"/>
      <c r="B27" s="328"/>
      <c r="C27" s="328"/>
      <c r="D27" s="328"/>
      <c r="E27" s="328"/>
      <c r="F27" s="328"/>
      <c r="G27" s="328"/>
      <c r="H27" s="328"/>
      <c r="I27" s="328"/>
      <c r="J27" s="328"/>
      <c r="K27" s="360"/>
    </row>
    <row r="28" customHeight="1" spans="1:11">
      <c r="A28" s="190"/>
      <c r="B28" s="328"/>
      <c r="C28" s="328"/>
      <c r="D28" s="328"/>
      <c r="E28" s="328"/>
      <c r="F28" s="328"/>
      <c r="G28" s="328"/>
      <c r="H28" s="328"/>
      <c r="I28" s="328"/>
      <c r="J28" s="328"/>
      <c r="K28" s="360"/>
    </row>
    <row r="29" ht="18" customHeight="1" spans="1:11">
      <c r="A29" s="329" t="s">
        <v>119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1"/>
    </row>
    <row r="30" ht="18.75" customHeight="1" spans="1:11">
      <c r="A30" s="331" t="s">
        <v>120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2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3"/>
    </row>
    <row r="32" ht="18" customHeight="1" spans="1:11">
      <c r="A32" s="329" t="s">
        <v>121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1"/>
    </row>
    <row r="33" ht="14.25" spans="1:11">
      <c r="A33" s="335" t="s">
        <v>122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15" spans="1:11">
      <c r="A34" s="105" t="s">
        <v>123</v>
      </c>
      <c r="B34" s="106"/>
      <c r="C34" s="205" t="s">
        <v>63</v>
      </c>
      <c r="D34" s="205" t="s">
        <v>64</v>
      </c>
      <c r="E34" s="337" t="s">
        <v>124</v>
      </c>
      <c r="F34" s="338"/>
      <c r="G34" s="338"/>
      <c r="H34" s="338"/>
      <c r="I34" s="338"/>
      <c r="J34" s="338"/>
      <c r="K34" s="365"/>
    </row>
    <row r="35" ht="15" spans="1:11">
      <c r="A35" s="339" t="s">
        <v>125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340" t="s">
        <v>126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6"/>
    </row>
    <row r="37" ht="14.25" spans="1:11">
      <c r="A37" s="234" t="s">
        <v>127</v>
      </c>
      <c r="B37" s="235"/>
      <c r="C37" s="235"/>
      <c r="D37" s="235"/>
      <c r="E37" s="235"/>
      <c r="F37" s="235"/>
      <c r="G37" s="235"/>
      <c r="H37" s="235"/>
      <c r="I37" s="235"/>
      <c r="J37" s="235"/>
      <c r="K37" s="270"/>
    </row>
    <row r="38" ht="14.25" spans="1:11">
      <c r="A38" s="234" t="s">
        <v>128</v>
      </c>
      <c r="B38" s="235"/>
      <c r="C38" s="235"/>
      <c r="D38" s="235"/>
      <c r="E38" s="235"/>
      <c r="F38" s="235"/>
      <c r="G38" s="235"/>
      <c r="H38" s="235"/>
      <c r="I38" s="235"/>
      <c r="J38" s="235"/>
      <c r="K38" s="270"/>
    </row>
    <row r="39" ht="14.25" spans="1:11">
      <c r="A39" s="234" t="s">
        <v>129</v>
      </c>
      <c r="B39" s="235"/>
      <c r="C39" s="235"/>
      <c r="D39" s="235"/>
      <c r="E39" s="235"/>
      <c r="F39" s="235"/>
      <c r="G39" s="235"/>
      <c r="H39" s="235"/>
      <c r="I39" s="235"/>
      <c r="J39" s="235"/>
      <c r="K39" s="270"/>
    </row>
    <row r="40" ht="14.25" spans="1:11">
      <c r="A40" s="234" t="s">
        <v>130</v>
      </c>
      <c r="B40" s="235"/>
      <c r="C40" s="235"/>
      <c r="D40" s="235"/>
      <c r="E40" s="235"/>
      <c r="F40" s="235"/>
      <c r="G40" s="235"/>
      <c r="H40" s="235"/>
      <c r="I40" s="235"/>
      <c r="J40" s="235"/>
      <c r="K40" s="270"/>
    </row>
    <row r="41" ht="14.25" spans="1:11">
      <c r="A41" s="234" t="s">
        <v>131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70"/>
    </row>
    <row r="42" ht="14.25" spans="1:11">
      <c r="A42" s="234"/>
      <c r="B42" s="235"/>
      <c r="C42" s="235"/>
      <c r="D42" s="235"/>
      <c r="E42" s="235"/>
      <c r="F42" s="235"/>
      <c r="G42" s="235"/>
      <c r="H42" s="235"/>
      <c r="I42" s="235"/>
      <c r="J42" s="235"/>
      <c r="K42" s="270"/>
    </row>
    <row r="43" ht="15" spans="1:11">
      <c r="A43" s="229" t="s">
        <v>132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68"/>
    </row>
    <row r="44" ht="15" spans="1:11">
      <c r="A44" s="310" t="s">
        <v>133</v>
      </c>
      <c r="B44" s="311"/>
      <c r="C44" s="311"/>
      <c r="D44" s="311"/>
      <c r="E44" s="311"/>
      <c r="F44" s="311"/>
      <c r="G44" s="311"/>
      <c r="H44" s="311"/>
      <c r="I44" s="311"/>
      <c r="J44" s="311"/>
      <c r="K44" s="353"/>
    </row>
    <row r="45" ht="14.25" spans="1:11">
      <c r="A45" s="317" t="s">
        <v>134</v>
      </c>
      <c r="B45" s="314" t="s">
        <v>90</v>
      </c>
      <c r="C45" s="314" t="s">
        <v>91</v>
      </c>
      <c r="D45" s="314" t="s">
        <v>83</v>
      </c>
      <c r="E45" s="319" t="s">
        <v>135</v>
      </c>
      <c r="F45" s="314" t="s">
        <v>90</v>
      </c>
      <c r="G45" s="314" t="s">
        <v>91</v>
      </c>
      <c r="H45" s="314" t="s">
        <v>83</v>
      </c>
      <c r="I45" s="319" t="s">
        <v>136</v>
      </c>
      <c r="J45" s="314" t="s">
        <v>90</v>
      </c>
      <c r="K45" s="354" t="s">
        <v>91</v>
      </c>
    </row>
    <row r="46" ht="14.25" spans="1:11">
      <c r="A46" s="189" t="s">
        <v>82</v>
      </c>
      <c r="B46" s="205" t="s">
        <v>90</v>
      </c>
      <c r="C46" s="205" t="s">
        <v>91</v>
      </c>
      <c r="D46" s="205" t="s">
        <v>83</v>
      </c>
      <c r="E46" s="227" t="s">
        <v>89</v>
      </c>
      <c r="F46" s="205" t="s">
        <v>90</v>
      </c>
      <c r="G46" s="205" t="s">
        <v>91</v>
      </c>
      <c r="H46" s="205" t="s">
        <v>83</v>
      </c>
      <c r="I46" s="227" t="s">
        <v>100</v>
      </c>
      <c r="J46" s="205" t="s">
        <v>90</v>
      </c>
      <c r="K46" s="252" t="s">
        <v>91</v>
      </c>
    </row>
    <row r="47" ht="15" spans="1:11">
      <c r="A47" s="191" t="s">
        <v>93</v>
      </c>
      <c r="B47" s="194"/>
      <c r="C47" s="194"/>
      <c r="D47" s="194"/>
      <c r="E47" s="194"/>
      <c r="F47" s="194"/>
      <c r="G47" s="194"/>
      <c r="H47" s="194"/>
      <c r="I47" s="194"/>
      <c r="J47" s="194"/>
      <c r="K47" s="256"/>
    </row>
    <row r="48" ht="15" spans="1:11">
      <c r="A48" s="339" t="s">
        <v>137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66"/>
    </row>
    <row r="50" ht="15" spans="1:11">
      <c r="A50" s="342" t="s">
        <v>138</v>
      </c>
      <c r="B50" s="343" t="s">
        <v>139</v>
      </c>
      <c r="C50" s="343"/>
      <c r="D50" s="344" t="s">
        <v>140</v>
      </c>
      <c r="E50" s="345" t="s">
        <v>141</v>
      </c>
      <c r="F50" s="346" t="s">
        <v>142</v>
      </c>
      <c r="G50" s="347" t="s">
        <v>143</v>
      </c>
      <c r="H50" s="348" t="s">
        <v>144</v>
      </c>
      <c r="I50" s="367"/>
      <c r="J50" s="368" t="s">
        <v>145</v>
      </c>
      <c r="K50" s="369"/>
    </row>
    <row r="51" ht="15" spans="1:11">
      <c r="A51" s="339" t="s">
        <v>146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0"/>
    </row>
    <row r="53" ht="15" spans="1:11">
      <c r="A53" s="342" t="s">
        <v>138</v>
      </c>
      <c r="B53" s="343" t="s">
        <v>139</v>
      </c>
      <c r="C53" s="343"/>
      <c r="D53" s="344" t="s">
        <v>140</v>
      </c>
      <c r="E53" s="351" t="s">
        <v>141</v>
      </c>
      <c r="F53" s="346" t="s">
        <v>147</v>
      </c>
      <c r="G53" s="347"/>
      <c r="H53" s="348" t="s">
        <v>144</v>
      </c>
      <c r="I53" s="367"/>
      <c r="J53" s="368" t="s">
        <v>145</v>
      </c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184150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184150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603250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184150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603250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184150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603250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603250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184150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603250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222250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603250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222250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641350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641350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641350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222250</xdr:colOff>
                    <xdr:row>2</xdr:row>
                    <xdr:rowOff>184150</xdr:rowOff>
                  </from>
                  <to>
                    <xdr:col>9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146050</xdr:rowOff>
                  </from>
                  <to>
                    <xdr:col>10</xdr:col>
                    <xdr:colOff>584200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603250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222250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222250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222250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184150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184150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222250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603250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603250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603250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603250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641350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184150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184150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603250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222250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222250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146050</xdr:rowOff>
                  </from>
                  <to>
                    <xdr:col>10</xdr:col>
                    <xdr:colOff>603250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184150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603250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603250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O13" sqref="O13"/>
    </sheetView>
  </sheetViews>
  <sheetFormatPr defaultColWidth="9" defaultRowHeight="26.15" customHeight="1"/>
  <cols>
    <col min="1" max="1" width="17.0833333333333" style="72" customWidth="1"/>
    <col min="2" max="7" width="9.33333333333333" style="72" customWidth="1"/>
    <col min="8" max="8" width="1.33333333333333" style="72" customWidth="1"/>
    <col min="9" max="9" width="16.5" style="72" customWidth="1"/>
    <col min="10" max="10" width="17" style="72" customWidth="1"/>
    <col min="11" max="11" width="18.5" style="72" customWidth="1"/>
    <col min="12" max="12" width="16.5833333333333" style="72" customWidth="1"/>
    <col min="13" max="13" width="14.0833333333333" style="72" customWidth="1"/>
    <col min="14" max="14" width="16.3333333333333" style="72" customWidth="1"/>
    <col min="15" max="16384" width="9" style="72"/>
  </cols>
  <sheetData>
    <row r="1" ht="30" customHeight="1" spans="1:14">
      <c r="A1" s="45" t="s">
        <v>148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9.1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4" t="s">
        <v>54</v>
      </c>
      <c r="J2" s="48" t="s">
        <v>55</v>
      </c>
      <c r="K2" s="48"/>
      <c r="L2" s="48"/>
      <c r="M2" s="48"/>
      <c r="N2" s="75"/>
    </row>
    <row r="3" ht="29.15" customHeight="1" spans="1:14">
      <c r="A3" s="51" t="s">
        <v>149</v>
      </c>
      <c r="B3" s="52" t="s">
        <v>150</v>
      </c>
      <c r="C3" s="52"/>
      <c r="D3" s="52"/>
      <c r="E3" s="52"/>
      <c r="F3" s="52"/>
      <c r="G3" s="52"/>
      <c r="H3" s="53"/>
      <c r="I3" s="76" t="s">
        <v>151</v>
      </c>
      <c r="J3" s="76"/>
      <c r="K3" s="76"/>
      <c r="L3" s="76"/>
      <c r="M3" s="76"/>
      <c r="N3" s="77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78"/>
      <c r="J4" s="78"/>
      <c r="K4" s="285" t="s">
        <v>152</v>
      </c>
      <c r="L4" s="78"/>
      <c r="M4" s="78"/>
      <c r="N4" s="286"/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287"/>
      <c r="J5" s="287"/>
      <c r="K5" s="287" t="s">
        <v>153</v>
      </c>
      <c r="L5" s="287"/>
      <c r="M5" s="287"/>
      <c r="N5" s="288"/>
    </row>
    <row r="6" ht="29.15" customHeight="1" spans="1:14">
      <c r="A6" s="57" t="s">
        <v>154</v>
      </c>
      <c r="B6" s="58">
        <f>C6-1</f>
        <v>66</v>
      </c>
      <c r="C6" s="58">
        <f>D6-2</f>
        <v>67</v>
      </c>
      <c r="D6" s="59">
        <v>69</v>
      </c>
      <c r="E6" s="58">
        <f>D6+2</f>
        <v>71</v>
      </c>
      <c r="F6" s="58">
        <f>E6+2</f>
        <v>73</v>
      </c>
      <c r="G6" s="58">
        <f>F6+1</f>
        <v>74</v>
      </c>
      <c r="H6" s="53"/>
      <c r="I6" s="289"/>
      <c r="J6" s="289"/>
      <c r="K6" s="289" t="s">
        <v>155</v>
      </c>
      <c r="L6" s="289"/>
      <c r="M6" s="289"/>
      <c r="N6" s="290"/>
    </row>
    <row r="7" ht="29.15" customHeight="1" spans="1:14">
      <c r="A7" s="57" t="s">
        <v>156</v>
      </c>
      <c r="B7" s="60">
        <f t="shared" ref="B7:B9" si="0">C7-4</f>
        <v>102</v>
      </c>
      <c r="C7" s="60">
        <f t="shared" ref="C7:C9" si="1">D7-4</f>
        <v>106</v>
      </c>
      <c r="D7" s="61">
        <v>110</v>
      </c>
      <c r="E7" s="60">
        <f t="shared" ref="E7:E9" si="2">D7+4</f>
        <v>114</v>
      </c>
      <c r="F7" s="60">
        <f>E7+4</f>
        <v>118</v>
      </c>
      <c r="G7" s="60">
        <f t="shared" ref="G7:G9" si="3">F7+6</f>
        <v>124</v>
      </c>
      <c r="H7" s="53"/>
      <c r="I7" s="82"/>
      <c r="J7" s="82"/>
      <c r="K7" s="82" t="s">
        <v>155</v>
      </c>
      <c r="L7" s="82"/>
      <c r="M7" s="84"/>
      <c r="N7" s="291"/>
    </row>
    <row r="8" ht="29.15" customHeight="1" spans="1:14">
      <c r="A8" s="57" t="s">
        <v>157</v>
      </c>
      <c r="B8" s="60">
        <f t="shared" si="0"/>
        <v>98</v>
      </c>
      <c r="C8" s="60">
        <f t="shared" si="1"/>
        <v>102</v>
      </c>
      <c r="D8" s="61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2"/>
      <c r="J8" s="82"/>
      <c r="K8" s="82"/>
      <c r="L8" s="82"/>
      <c r="M8" s="84"/>
      <c r="N8" s="291"/>
    </row>
    <row r="9" ht="29.15" customHeight="1" spans="1:14">
      <c r="A9" s="57" t="s">
        <v>158</v>
      </c>
      <c r="B9" s="60">
        <f t="shared" si="0"/>
        <v>98</v>
      </c>
      <c r="C9" s="60">
        <f t="shared" si="1"/>
        <v>102</v>
      </c>
      <c r="D9" s="61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289"/>
      <c r="J9" s="289"/>
      <c r="K9" s="289" t="s">
        <v>155</v>
      </c>
      <c r="L9" s="289"/>
      <c r="M9" s="292"/>
      <c r="N9" s="293"/>
    </row>
    <row r="10" ht="29.15" customHeight="1" spans="1:14">
      <c r="A10" s="57" t="s">
        <v>159</v>
      </c>
      <c r="B10" s="60">
        <f>C10-1.2</f>
        <v>42.6</v>
      </c>
      <c r="C10" s="60">
        <f>D10-1.2</f>
        <v>43.8</v>
      </c>
      <c r="D10" s="61">
        <v>45</v>
      </c>
      <c r="E10" s="60">
        <f>D10+1.2</f>
        <v>46.2</v>
      </c>
      <c r="F10" s="60">
        <f>E10+1.2</f>
        <v>47.4</v>
      </c>
      <c r="G10" s="60">
        <f>F10+1.4</f>
        <v>48.8</v>
      </c>
      <c r="H10" s="53"/>
      <c r="I10" s="289"/>
      <c r="J10" s="289"/>
      <c r="K10" s="289" t="s">
        <v>160</v>
      </c>
      <c r="L10" s="289"/>
      <c r="M10" s="289"/>
      <c r="N10" s="289"/>
    </row>
    <row r="11" ht="29.15" customHeight="1" spans="1:14">
      <c r="A11" s="57" t="s">
        <v>161</v>
      </c>
      <c r="B11" s="60">
        <f>C11-0.5</f>
        <v>21</v>
      </c>
      <c r="C11" s="60">
        <f>D11-0.5</f>
        <v>21.5</v>
      </c>
      <c r="D11" s="61">
        <v>22</v>
      </c>
      <c r="E11" s="60">
        <f t="shared" ref="E11:G11" si="4">D11+0.5</f>
        <v>22.5</v>
      </c>
      <c r="F11" s="60">
        <f t="shared" si="4"/>
        <v>23</v>
      </c>
      <c r="G11" s="60">
        <f t="shared" si="4"/>
        <v>23.5</v>
      </c>
      <c r="H11" s="53"/>
      <c r="I11" s="289"/>
      <c r="J11" s="289"/>
      <c r="K11" s="289" t="s">
        <v>162</v>
      </c>
      <c r="L11" s="289"/>
      <c r="M11" s="289"/>
      <c r="N11" s="289"/>
    </row>
    <row r="12" ht="29.15" customHeight="1" spans="1:14">
      <c r="A12" s="57" t="s">
        <v>163</v>
      </c>
      <c r="B12" s="62">
        <f>C12-0.7</f>
        <v>18.1</v>
      </c>
      <c r="C12" s="62">
        <f>D12-0.7</f>
        <v>18.8</v>
      </c>
      <c r="D12" s="61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3"/>
      <c r="I12" s="289"/>
      <c r="J12" s="289"/>
      <c r="K12" s="289" t="s">
        <v>155</v>
      </c>
      <c r="L12" s="289"/>
      <c r="M12" s="289"/>
      <c r="N12" s="289"/>
    </row>
    <row r="13" ht="29.15" customHeight="1" spans="1:14">
      <c r="A13" s="57" t="s">
        <v>164</v>
      </c>
      <c r="B13" s="60">
        <f>C13-0.7</f>
        <v>16.6</v>
      </c>
      <c r="C13" s="60">
        <f>D13-0.7</f>
        <v>17.3</v>
      </c>
      <c r="D13" s="61">
        <v>18</v>
      </c>
      <c r="E13" s="60">
        <f>D13+0.7</f>
        <v>18.7</v>
      </c>
      <c r="F13" s="60">
        <f>E13+0.7</f>
        <v>19.4</v>
      </c>
      <c r="G13" s="60">
        <f>F13+0.95</f>
        <v>20.35</v>
      </c>
      <c r="H13" s="53"/>
      <c r="I13" s="289"/>
      <c r="J13" s="289"/>
      <c r="K13" s="289" t="s">
        <v>165</v>
      </c>
      <c r="L13" s="289"/>
      <c r="M13" s="289"/>
      <c r="N13" s="289"/>
    </row>
    <row r="14" ht="29.15" customHeight="1" spans="1:14">
      <c r="A14" s="57" t="s">
        <v>166</v>
      </c>
      <c r="B14" s="60">
        <f>C14-0</f>
        <v>19.1</v>
      </c>
      <c r="C14" s="60">
        <f>D14-0.4</f>
        <v>19.1</v>
      </c>
      <c r="D14" s="61">
        <v>19.5</v>
      </c>
      <c r="E14" s="60">
        <f>D14+0.4</f>
        <v>19.9</v>
      </c>
      <c r="F14" s="60">
        <f>E14+0.4</f>
        <v>20.3</v>
      </c>
      <c r="G14" s="60">
        <f>F14+0.6</f>
        <v>20.9</v>
      </c>
      <c r="H14" s="53"/>
      <c r="I14" s="82"/>
      <c r="J14" s="82"/>
      <c r="K14" s="82" t="s">
        <v>155</v>
      </c>
      <c r="L14" s="82"/>
      <c r="M14" s="82"/>
      <c r="N14" s="82"/>
    </row>
    <row r="15" ht="29.15" customHeight="1" spans="1:14">
      <c r="A15" s="57" t="s">
        <v>167</v>
      </c>
      <c r="B15" s="60">
        <f>C15-0</f>
        <v>10.8</v>
      </c>
      <c r="C15" s="60">
        <f>D15-0.2</f>
        <v>10.8</v>
      </c>
      <c r="D15" s="61">
        <v>11</v>
      </c>
      <c r="E15" s="60">
        <f>D15+0.2</f>
        <v>11.2</v>
      </c>
      <c r="F15" s="60">
        <f>E15+0.2</f>
        <v>11.4</v>
      </c>
      <c r="G15" s="60">
        <f>F15+0.25</f>
        <v>11.65</v>
      </c>
      <c r="H15" s="53"/>
      <c r="I15" s="82"/>
      <c r="J15" s="82"/>
      <c r="K15" s="82" t="s">
        <v>168</v>
      </c>
      <c r="L15" s="82"/>
      <c r="M15" s="82"/>
      <c r="N15" s="82"/>
    </row>
    <row r="16" ht="29.15" customHeight="1" spans="1:14">
      <c r="A16" s="63" t="s">
        <v>169</v>
      </c>
      <c r="B16" s="64">
        <v>1.5</v>
      </c>
      <c r="C16" s="64">
        <v>1.5</v>
      </c>
      <c r="D16" s="64">
        <v>1.5</v>
      </c>
      <c r="E16" s="64">
        <v>1.5</v>
      </c>
      <c r="F16" s="64">
        <v>1.5</v>
      </c>
      <c r="G16" s="64">
        <v>1.5</v>
      </c>
      <c r="H16" s="53"/>
      <c r="I16" s="82"/>
      <c r="J16" s="82"/>
      <c r="K16" s="82"/>
      <c r="L16" s="82"/>
      <c r="M16" s="84"/>
      <c r="N16" s="291"/>
    </row>
    <row r="17" ht="29.15" customHeight="1" spans="1:14">
      <c r="A17" s="63" t="s">
        <v>170</v>
      </c>
      <c r="B17" s="64">
        <v>2</v>
      </c>
      <c r="C17" s="64">
        <v>2</v>
      </c>
      <c r="D17" s="64">
        <v>2</v>
      </c>
      <c r="E17" s="64">
        <v>2</v>
      </c>
      <c r="F17" s="64">
        <v>2</v>
      </c>
      <c r="G17" s="64">
        <v>2</v>
      </c>
      <c r="H17" s="53"/>
      <c r="I17" s="82"/>
      <c r="J17" s="82"/>
      <c r="K17" s="82"/>
      <c r="L17" s="82"/>
      <c r="M17" s="84"/>
      <c r="N17" s="85"/>
    </row>
    <row r="18" ht="29.15" customHeight="1" spans="1:14">
      <c r="A18" s="65" t="s">
        <v>171</v>
      </c>
      <c r="B18" s="64">
        <v>2</v>
      </c>
      <c r="C18" s="64">
        <v>2</v>
      </c>
      <c r="D18" s="64">
        <v>2</v>
      </c>
      <c r="E18" s="64">
        <v>2</v>
      </c>
      <c r="F18" s="64">
        <v>2</v>
      </c>
      <c r="G18" s="64">
        <v>2</v>
      </c>
      <c r="H18" s="53"/>
      <c r="I18" s="82"/>
      <c r="J18" s="82"/>
      <c r="K18" s="82"/>
      <c r="L18" s="82"/>
      <c r="M18" s="84"/>
      <c r="N18" s="294"/>
    </row>
    <row r="19" ht="29.15" customHeight="1" spans="1:14">
      <c r="A19" s="278"/>
      <c r="B19" s="279"/>
      <c r="C19" s="280"/>
      <c r="D19" s="280"/>
      <c r="E19" s="281"/>
      <c r="F19" s="281"/>
      <c r="G19" s="279"/>
      <c r="H19" s="70"/>
      <c r="I19" s="295"/>
      <c r="J19" s="296"/>
      <c r="K19" s="297"/>
      <c r="L19" s="298"/>
      <c r="M19" s="298"/>
      <c r="N19" s="299"/>
    </row>
    <row r="20" ht="15" spans="1:14">
      <c r="A20" s="282" t="s">
        <v>124</v>
      </c>
      <c r="B20" s="283"/>
      <c r="C20" s="283"/>
      <c r="D20" s="284"/>
      <c r="E20" s="284"/>
      <c r="F20" s="284"/>
      <c r="G20" s="284"/>
      <c r="H20" s="73"/>
      <c r="I20" s="73"/>
      <c r="J20" s="73"/>
      <c r="K20" s="73"/>
      <c r="L20" s="73"/>
      <c r="M20" s="73"/>
      <c r="N20" s="73"/>
    </row>
    <row r="21" ht="14.25" spans="1:14">
      <c r="A21" s="72" t="s">
        <v>172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ht="14.25" spans="1:14">
      <c r="A22" s="73"/>
      <c r="B22" s="73"/>
      <c r="C22" s="73"/>
      <c r="D22" s="73"/>
      <c r="E22" s="73"/>
      <c r="F22" s="73"/>
      <c r="G22" s="73"/>
      <c r="H22" s="73"/>
      <c r="I22" s="71" t="s">
        <v>173</v>
      </c>
      <c r="J22" s="88"/>
      <c r="K22" s="71" t="s">
        <v>174</v>
      </c>
      <c r="L22" s="71"/>
      <c r="M22" s="71" t="s">
        <v>175</v>
      </c>
      <c r="N22" s="72" t="s">
        <v>145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zoomScale="125" zoomScaleNormal="125" zoomScalePageLayoutView="125" workbookViewId="0">
      <selection activeCell="E15" sqref="E15:H15"/>
    </sheetView>
  </sheetViews>
  <sheetFormatPr defaultColWidth="10" defaultRowHeight="16.5" customHeight="1"/>
  <cols>
    <col min="1" max="16384" width="10" style="166"/>
  </cols>
  <sheetData>
    <row r="1" ht="22.5" customHeight="1" spans="1:11">
      <c r="A1" s="167" t="s">
        <v>176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17.25" customHeight="1" spans="1:11">
      <c r="A2" s="168" t="s">
        <v>50</v>
      </c>
      <c r="B2" s="169" t="s">
        <v>51</v>
      </c>
      <c r="C2" s="169"/>
      <c r="D2" s="170" t="s">
        <v>52</v>
      </c>
      <c r="E2" s="170"/>
      <c r="F2" s="171" t="s">
        <v>53</v>
      </c>
      <c r="G2" s="171"/>
      <c r="H2" s="172" t="s">
        <v>54</v>
      </c>
      <c r="I2" s="250" t="s">
        <v>55</v>
      </c>
      <c r="J2" s="250"/>
      <c r="K2" s="251"/>
    </row>
    <row r="3" customHeight="1" spans="1:11">
      <c r="A3" s="173" t="s">
        <v>56</v>
      </c>
      <c r="B3" s="174"/>
      <c r="C3" s="175"/>
      <c r="D3" s="176" t="s">
        <v>57</v>
      </c>
      <c r="E3" s="177"/>
      <c r="F3" s="177"/>
      <c r="G3" s="178"/>
      <c r="H3" s="176" t="s">
        <v>58</v>
      </c>
      <c r="I3" s="177"/>
      <c r="J3" s="177"/>
      <c r="K3" s="178"/>
    </row>
    <row r="4" customHeight="1" spans="1:11">
      <c r="A4" s="179" t="s">
        <v>59</v>
      </c>
      <c r="B4" s="180" t="s">
        <v>60</v>
      </c>
      <c r="C4" s="181"/>
      <c r="D4" s="179" t="s">
        <v>61</v>
      </c>
      <c r="E4" s="182"/>
      <c r="F4" s="183">
        <v>45392</v>
      </c>
      <c r="G4" s="184"/>
      <c r="H4" s="179" t="s">
        <v>177</v>
      </c>
      <c r="I4" s="182"/>
      <c r="J4" s="205" t="s">
        <v>63</v>
      </c>
      <c r="K4" s="252" t="s">
        <v>64</v>
      </c>
    </row>
    <row r="5" customHeight="1" spans="1:11">
      <c r="A5" s="185" t="s">
        <v>65</v>
      </c>
      <c r="B5" s="186" t="s">
        <v>66</v>
      </c>
      <c r="C5" s="187"/>
      <c r="D5" s="179" t="s">
        <v>178</v>
      </c>
      <c r="E5" s="182"/>
      <c r="F5" s="180">
        <v>6650</v>
      </c>
      <c r="G5" s="181"/>
      <c r="H5" s="179" t="s">
        <v>179</v>
      </c>
      <c r="I5" s="182"/>
      <c r="J5" s="205" t="s">
        <v>63</v>
      </c>
      <c r="K5" s="252" t="s">
        <v>64</v>
      </c>
    </row>
    <row r="6" customHeight="1" spans="1:11">
      <c r="A6" s="179" t="s">
        <v>69</v>
      </c>
      <c r="B6" s="180">
        <v>4</v>
      </c>
      <c r="C6" s="181">
        <v>6</v>
      </c>
      <c r="D6" s="179" t="s">
        <v>180</v>
      </c>
      <c r="E6" s="182"/>
      <c r="F6" s="188">
        <v>45404</v>
      </c>
      <c r="G6" s="181"/>
      <c r="H6" s="189" t="s">
        <v>181</v>
      </c>
      <c r="I6" s="227"/>
      <c r="J6" s="227"/>
      <c r="K6" s="253"/>
    </row>
    <row r="7" customHeight="1" spans="1:11">
      <c r="A7" s="179" t="s">
        <v>72</v>
      </c>
      <c r="B7" s="180">
        <v>6579</v>
      </c>
      <c r="C7" s="181"/>
      <c r="D7" s="179" t="s">
        <v>182</v>
      </c>
      <c r="E7" s="182"/>
      <c r="F7" s="188">
        <v>45406</v>
      </c>
      <c r="G7" s="181"/>
      <c r="H7" s="190"/>
      <c r="I7" s="205"/>
      <c r="J7" s="205"/>
      <c r="K7" s="252"/>
    </row>
    <row r="8" customHeight="1" spans="1:11">
      <c r="A8" s="191"/>
      <c r="B8" s="192"/>
      <c r="C8" s="193"/>
      <c r="D8" s="191" t="s">
        <v>75</v>
      </c>
      <c r="E8" s="194"/>
      <c r="F8" s="195">
        <v>45407</v>
      </c>
      <c r="G8" s="196"/>
      <c r="H8" s="197"/>
      <c r="I8" s="221"/>
      <c r="J8" s="221"/>
      <c r="K8" s="254"/>
    </row>
    <row r="9" customHeight="1" spans="1:11">
      <c r="A9" s="198" t="s">
        <v>183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</row>
    <row r="10" customHeight="1" spans="1:11">
      <c r="A10" s="199" t="s">
        <v>79</v>
      </c>
      <c r="B10" s="200" t="s">
        <v>80</v>
      </c>
      <c r="C10" s="201" t="s">
        <v>81</v>
      </c>
      <c r="D10" s="202"/>
      <c r="E10" s="203" t="s">
        <v>84</v>
      </c>
      <c r="F10" s="200" t="s">
        <v>80</v>
      </c>
      <c r="G10" s="201" t="s">
        <v>81</v>
      </c>
      <c r="H10" s="200"/>
      <c r="I10" s="203" t="s">
        <v>82</v>
      </c>
      <c r="J10" s="200" t="s">
        <v>80</v>
      </c>
      <c r="K10" s="255" t="s">
        <v>81</v>
      </c>
    </row>
    <row r="11" customHeight="1" spans="1:11">
      <c r="A11" s="185" t="s">
        <v>85</v>
      </c>
      <c r="B11" s="204" t="s">
        <v>80</v>
      </c>
      <c r="C11" s="205" t="s">
        <v>81</v>
      </c>
      <c r="D11" s="206"/>
      <c r="E11" s="207" t="s">
        <v>87</v>
      </c>
      <c r="F11" s="204" t="s">
        <v>80</v>
      </c>
      <c r="G11" s="205" t="s">
        <v>81</v>
      </c>
      <c r="H11" s="204"/>
      <c r="I11" s="207" t="s">
        <v>92</v>
      </c>
      <c r="J11" s="204" t="s">
        <v>80</v>
      </c>
      <c r="K11" s="252" t="s">
        <v>81</v>
      </c>
    </row>
    <row r="12" customHeight="1" spans="1:11">
      <c r="A12" s="191" t="s">
        <v>124</v>
      </c>
      <c r="B12" s="194"/>
      <c r="C12" s="194"/>
      <c r="D12" s="194"/>
      <c r="E12" s="194"/>
      <c r="F12" s="194"/>
      <c r="G12" s="194"/>
      <c r="H12" s="194"/>
      <c r="I12" s="194"/>
      <c r="J12" s="194"/>
      <c r="K12" s="256"/>
    </row>
    <row r="13" customHeight="1" spans="1:11">
      <c r="A13" s="208" t="s">
        <v>184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customHeight="1" spans="1:11">
      <c r="A14" s="209" t="s">
        <v>185</v>
      </c>
      <c r="B14" s="210"/>
      <c r="C14" s="210"/>
      <c r="D14" s="210"/>
      <c r="E14" s="210"/>
      <c r="F14" s="210"/>
      <c r="G14" s="210"/>
      <c r="H14" s="210"/>
      <c r="I14" s="257"/>
      <c r="J14" s="257"/>
      <c r="K14" s="258"/>
    </row>
    <row r="15" customHeight="1" spans="1:11">
      <c r="A15" s="211" t="s">
        <v>186</v>
      </c>
      <c r="B15" s="212"/>
      <c r="C15" s="212"/>
      <c r="D15" s="213"/>
      <c r="E15" s="214"/>
      <c r="F15" s="212"/>
      <c r="G15" s="212"/>
      <c r="H15" s="213"/>
      <c r="I15" s="259"/>
      <c r="J15" s="260"/>
      <c r="K15" s="261"/>
    </row>
    <row r="16" customHeight="1" spans="1:11">
      <c r="A16" s="215" t="s">
        <v>187</v>
      </c>
      <c r="B16" s="216"/>
      <c r="C16" s="216"/>
      <c r="D16" s="217"/>
      <c r="E16" s="218"/>
      <c r="F16" s="216"/>
      <c r="G16" s="216"/>
      <c r="H16" s="217"/>
      <c r="I16" s="262"/>
      <c r="J16" s="263"/>
      <c r="K16" s="264"/>
    </row>
    <row r="17" customHeight="1" spans="1:11">
      <c r="A17" s="219" t="s">
        <v>188</v>
      </c>
      <c r="B17" s="220"/>
      <c r="C17" s="220"/>
      <c r="D17" s="220"/>
      <c r="E17" s="221"/>
      <c r="F17" s="221"/>
      <c r="G17" s="221"/>
      <c r="H17" s="221"/>
      <c r="I17" s="221"/>
      <c r="J17" s="221"/>
      <c r="K17" s="254"/>
    </row>
    <row r="18" customHeight="1" spans="1:11">
      <c r="A18" s="208" t="s">
        <v>189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customHeight="1" spans="1:11">
      <c r="A19" s="209"/>
      <c r="B19" s="210"/>
      <c r="C19" s="210"/>
      <c r="D19" s="210"/>
      <c r="E19" s="210"/>
      <c r="F19" s="210"/>
      <c r="G19" s="210"/>
      <c r="H19" s="210"/>
      <c r="I19" s="257"/>
      <c r="J19" s="257"/>
      <c r="K19" s="258"/>
    </row>
    <row r="20" customHeight="1" spans="1:11">
      <c r="A20" s="211"/>
      <c r="B20" s="212"/>
      <c r="C20" s="212"/>
      <c r="D20" s="213"/>
      <c r="E20" s="214"/>
      <c r="F20" s="212"/>
      <c r="G20" s="212"/>
      <c r="H20" s="213"/>
      <c r="I20" s="259"/>
      <c r="J20" s="260"/>
      <c r="K20" s="261"/>
    </row>
    <row r="21" customHeight="1" spans="1:11">
      <c r="A21" s="197"/>
      <c r="B21" s="221"/>
      <c r="C21" s="221"/>
      <c r="D21" s="221"/>
      <c r="E21" s="221"/>
      <c r="F21" s="221"/>
      <c r="G21" s="221"/>
      <c r="H21" s="221"/>
      <c r="I21" s="221"/>
      <c r="J21" s="221"/>
      <c r="K21" s="254"/>
    </row>
    <row r="22" customHeight="1" spans="1:11">
      <c r="A22" s="222" t="s">
        <v>121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</row>
    <row r="23" customHeight="1" spans="1:11">
      <c r="A23" s="93" t="s">
        <v>122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56"/>
    </row>
    <row r="24" customHeight="1" spans="1:11">
      <c r="A24" s="105" t="s">
        <v>123</v>
      </c>
      <c r="B24" s="106"/>
      <c r="C24" s="205" t="s">
        <v>63</v>
      </c>
      <c r="D24" s="205" t="s">
        <v>64</v>
      </c>
      <c r="E24" s="104"/>
      <c r="F24" s="104"/>
      <c r="G24" s="104"/>
      <c r="H24" s="104"/>
      <c r="I24" s="104"/>
      <c r="J24" s="104"/>
      <c r="K24" s="150"/>
    </row>
    <row r="25" customHeight="1" spans="1:11">
      <c r="A25" s="223" t="s">
        <v>190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65"/>
    </row>
    <row r="26" customHeight="1" spans="1:11">
      <c r="A26" s="225"/>
      <c r="B26" s="226"/>
      <c r="C26" s="226"/>
      <c r="D26" s="226"/>
      <c r="E26" s="226"/>
      <c r="F26" s="226"/>
      <c r="G26" s="226"/>
      <c r="H26" s="226"/>
      <c r="I26" s="226"/>
      <c r="J26" s="226"/>
      <c r="K26" s="266"/>
    </row>
    <row r="27" customHeight="1" spans="1:11">
      <c r="A27" s="198" t="s">
        <v>133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</row>
    <row r="28" customHeight="1" spans="1:11">
      <c r="A28" s="173" t="s">
        <v>134</v>
      </c>
      <c r="B28" s="201" t="s">
        <v>90</v>
      </c>
      <c r="C28" s="201" t="s">
        <v>91</v>
      </c>
      <c r="D28" s="201" t="s">
        <v>83</v>
      </c>
      <c r="E28" s="174" t="s">
        <v>135</v>
      </c>
      <c r="F28" s="201" t="s">
        <v>90</v>
      </c>
      <c r="G28" s="201" t="s">
        <v>91</v>
      </c>
      <c r="H28" s="201" t="s">
        <v>83</v>
      </c>
      <c r="I28" s="174" t="s">
        <v>136</v>
      </c>
      <c r="J28" s="201" t="s">
        <v>90</v>
      </c>
      <c r="K28" s="255" t="s">
        <v>91</v>
      </c>
    </row>
    <row r="29" customHeight="1" spans="1:11">
      <c r="A29" s="189" t="s">
        <v>82</v>
      </c>
      <c r="B29" s="205" t="s">
        <v>90</v>
      </c>
      <c r="C29" s="205" t="s">
        <v>91</v>
      </c>
      <c r="D29" s="205" t="s">
        <v>83</v>
      </c>
      <c r="E29" s="227" t="s">
        <v>89</v>
      </c>
      <c r="F29" s="205" t="s">
        <v>90</v>
      </c>
      <c r="G29" s="205" t="s">
        <v>91</v>
      </c>
      <c r="H29" s="205" t="s">
        <v>83</v>
      </c>
      <c r="I29" s="227" t="s">
        <v>100</v>
      </c>
      <c r="J29" s="205" t="s">
        <v>90</v>
      </c>
      <c r="K29" s="252" t="s">
        <v>91</v>
      </c>
    </row>
    <row r="30" customHeight="1" spans="1:11">
      <c r="A30" s="179" t="s">
        <v>191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67"/>
    </row>
    <row r="31" customHeight="1" spans="1:1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68"/>
    </row>
    <row r="32" customHeight="1" spans="1:11">
      <c r="A32" s="231" t="s">
        <v>192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1"/>
    </row>
    <row r="33" ht="17.25" customHeight="1" spans="1:11">
      <c r="A33" s="232" t="s">
        <v>193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69"/>
    </row>
    <row r="34" ht="17.25" customHeight="1" spans="1:11">
      <c r="A34" s="234" t="s">
        <v>194</v>
      </c>
      <c r="B34" s="235"/>
      <c r="C34" s="235"/>
      <c r="D34" s="235"/>
      <c r="E34" s="235"/>
      <c r="F34" s="235"/>
      <c r="G34" s="235"/>
      <c r="H34" s="235"/>
      <c r="I34" s="235"/>
      <c r="J34" s="235"/>
      <c r="K34" s="270"/>
    </row>
    <row r="35" ht="17.25" customHeight="1" spans="1:11">
      <c r="A35" s="234" t="s">
        <v>195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70"/>
    </row>
    <row r="36" ht="17.25" customHeight="1" spans="1:11">
      <c r="A36" s="234" t="s">
        <v>196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70"/>
    </row>
    <row r="37" ht="17.25" customHeight="1" spans="1:11">
      <c r="A37" s="234"/>
      <c r="B37" s="235"/>
      <c r="C37" s="235"/>
      <c r="D37" s="235"/>
      <c r="E37" s="235"/>
      <c r="F37" s="235"/>
      <c r="G37" s="235"/>
      <c r="H37" s="235"/>
      <c r="I37" s="235"/>
      <c r="J37" s="235"/>
      <c r="K37" s="270"/>
    </row>
    <row r="38" ht="17.25" customHeight="1" spans="1:11">
      <c r="A38" s="234"/>
      <c r="B38" s="235"/>
      <c r="C38" s="235"/>
      <c r="D38" s="235"/>
      <c r="E38" s="235"/>
      <c r="F38" s="235"/>
      <c r="G38" s="235"/>
      <c r="H38" s="235"/>
      <c r="I38" s="235"/>
      <c r="J38" s="235"/>
      <c r="K38" s="270"/>
    </row>
    <row r="39" ht="17.25" customHeight="1" spans="1:11">
      <c r="A39" s="234"/>
      <c r="B39" s="235"/>
      <c r="C39" s="235"/>
      <c r="D39" s="235"/>
      <c r="E39" s="235"/>
      <c r="F39" s="235"/>
      <c r="G39" s="235"/>
      <c r="H39" s="235"/>
      <c r="I39" s="235"/>
      <c r="J39" s="235"/>
      <c r="K39" s="270"/>
    </row>
    <row r="40" ht="17.25" customHeight="1" spans="1:11">
      <c r="A40" s="234"/>
      <c r="B40" s="235"/>
      <c r="C40" s="235"/>
      <c r="D40" s="235"/>
      <c r="E40" s="235"/>
      <c r="F40" s="235"/>
      <c r="G40" s="235"/>
      <c r="H40" s="235"/>
      <c r="I40" s="235"/>
      <c r="J40" s="235"/>
      <c r="K40" s="270"/>
    </row>
    <row r="41" ht="17.25" customHeight="1" spans="1:11">
      <c r="A41" s="229" t="s">
        <v>132</v>
      </c>
      <c r="B41" s="230"/>
      <c r="C41" s="230"/>
      <c r="D41" s="230"/>
      <c r="E41" s="230"/>
      <c r="F41" s="230"/>
      <c r="G41" s="230"/>
      <c r="H41" s="230"/>
      <c r="I41" s="230"/>
      <c r="J41" s="230"/>
      <c r="K41" s="268"/>
    </row>
    <row r="42" customHeight="1" spans="1:11">
      <c r="A42" s="231" t="s">
        <v>197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</row>
    <row r="43" ht="18" customHeight="1" spans="1:11">
      <c r="A43" s="236" t="s">
        <v>124</v>
      </c>
      <c r="B43" s="237"/>
      <c r="C43" s="237"/>
      <c r="D43" s="237"/>
      <c r="E43" s="237"/>
      <c r="F43" s="237"/>
      <c r="G43" s="237"/>
      <c r="H43" s="237"/>
      <c r="I43" s="237"/>
      <c r="J43" s="237"/>
      <c r="K43" s="271"/>
    </row>
    <row r="44" ht="18" customHeight="1" spans="1:11">
      <c r="A44" s="236"/>
      <c r="B44" s="237"/>
      <c r="C44" s="237"/>
      <c r="D44" s="237"/>
      <c r="E44" s="237"/>
      <c r="F44" s="237"/>
      <c r="G44" s="237"/>
      <c r="H44" s="237"/>
      <c r="I44" s="237"/>
      <c r="J44" s="237"/>
      <c r="K44" s="271"/>
    </row>
    <row r="45" ht="18" customHeight="1" spans="1:11">
      <c r="A45" s="225"/>
      <c r="B45" s="226"/>
      <c r="C45" s="226"/>
      <c r="D45" s="226"/>
      <c r="E45" s="226"/>
      <c r="F45" s="226"/>
      <c r="G45" s="226"/>
      <c r="H45" s="226"/>
      <c r="I45" s="226"/>
      <c r="J45" s="226"/>
      <c r="K45" s="266"/>
    </row>
    <row r="46" ht="21" customHeight="1" spans="1:11">
      <c r="A46" s="238" t="s">
        <v>138</v>
      </c>
      <c r="B46" s="239" t="s">
        <v>139</v>
      </c>
      <c r="C46" s="239"/>
      <c r="D46" s="240" t="s">
        <v>140</v>
      </c>
      <c r="E46" s="241" t="s">
        <v>141</v>
      </c>
      <c r="F46" s="240" t="s">
        <v>142</v>
      </c>
      <c r="G46" s="242">
        <v>45405</v>
      </c>
      <c r="H46" s="243" t="s">
        <v>144</v>
      </c>
      <c r="I46" s="243"/>
      <c r="J46" s="239"/>
      <c r="K46" s="272"/>
    </row>
    <row r="47" customHeight="1" spans="1:11">
      <c r="A47" s="244" t="s">
        <v>146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73"/>
    </row>
    <row r="48" customHeight="1" spans="1:11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74"/>
    </row>
    <row r="49" customHeight="1" spans="1:11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75"/>
    </row>
    <row r="50" ht="21" customHeight="1" spans="1:11">
      <c r="A50" s="238" t="s">
        <v>138</v>
      </c>
      <c r="B50" s="239" t="s">
        <v>139</v>
      </c>
      <c r="C50" s="239"/>
      <c r="D50" s="240" t="s">
        <v>140</v>
      </c>
      <c r="E50" s="240"/>
      <c r="F50" s="240" t="s">
        <v>142</v>
      </c>
      <c r="G50" s="240"/>
      <c r="H50" s="243" t="s">
        <v>144</v>
      </c>
      <c r="I50" s="243"/>
      <c r="J50" s="276"/>
      <c r="K50" s="277"/>
    </row>
  </sheetData>
  <mergeCells count="8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B46:C46"/>
    <mergeCell ref="H46:I46"/>
    <mergeCell ref="J46:K46"/>
    <mergeCell ref="A47:K47"/>
    <mergeCell ref="A48:K48"/>
    <mergeCell ref="A49:K49"/>
    <mergeCell ref="B50:C50"/>
    <mergeCell ref="H50:I50"/>
    <mergeCell ref="J50:K50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304800</xdr:colOff>
                    <xdr:row>45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146050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184150</xdr:rowOff>
                  </from>
                  <to>
                    <xdr:col>2</xdr:col>
                    <xdr:colOff>603250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45</xdr:row>
                    <xdr:rowOff>0</xdr:rowOff>
                  </from>
                  <to>
                    <xdr:col>252</xdr:col>
                    <xdr:colOff>393700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603250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184150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222250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184150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565150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565150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146050</xdr:rowOff>
                  </from>
                  <to>
                    <xdr:col>10</xdr:col>
                    <xdr:colOff>565150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184150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146050</xdr:rowOff>
                  </from>
                  <to>
                    <xdr:col>10</xdr:col>
                    <xdr:colOff>565150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184150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184150</xdr:colOff>
                    <xdr:row>2</xdr:row>
                    <xdr:rowOff>146050</xdr:rowOff>
                  </from>
                  <to>
                    <xdr:col>10</xdr:col>
                    <xdr:colOff>571500</xdr:colOff>
                    <xdr:row>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22</xdr:row>
                    <xdr:rowOff>184150</xdr:rowOff>
                  </from>
                  <to>
                    <xdr:col>2</xdr:col>
                    <xdr:colOff>584200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22</xdr:row>
                    <xdr:rowOff>184150</xdr:rowOff>
                  </from>
                  <to>
                    <xdr:col>3</xdr:col>
                    <xdr:colOff>584200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27</xdr:row>
                    <xdr:rowOff>12700</xdr:rowOff>
                  </from>
                  <to>
                    <xdr:col>1</xdr:col>
                    <xdr:colOff>603250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28</xdr:row>
                    <xdr:rowOff>0</xdr:rowOff>
                  </from>
                  <to>
                    <xdr:col>1</xdr:col>
                    <xdr:colOff>584200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184150</xdr:colOff>
                    <xdr:row>28</xdr:row>
                    <xdr:rowOff>0</xdr:rowOff>
                  </from>
                  <to>
                    <xdr:col>2</xdr:col>
                    <xdr:colOff>571500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184150</xdr:colOff>
                    <xdr:row>27</xdr:row>
                    <xdr:rowOff>12700</xdr:rowOff>
                  </from>
                  <to>
                    <xdr:col>2</xdr:col>
                    <xdr:colOff>571500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190500</xdr:rowOff>
                  </from>
                  <to>
                    <xdr:col>5</xdr:col>
                    <xdr:colOff>603250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27</xdr:row>
                    <xdr:rowOff>0</xdr:rowOff>
                  </from>
                  <to>
                    <xdr:col>5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28</xdr:row>
                    <xdr:rowOff>0</xdr:rowOff>
                  </from>
                  <to>
                    <xdr:col>6</xdr:col>
                    <xdr:colOff>603250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6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222250</xdr:colOff>
                    <xdr:row>28</xdr:row>
                    <xdr:rowOff>0</xdr:rowOff>
                  </from>
                  <to>
                    <xdr:col>9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28</xdr:row>
                    <xdr:rowOff>12700</xdr:rowOff>
                  </from>
                  <to>
                    <xdr:col>10</xdr:col>
                    <xdr:colOff>603250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27</xdr:row>
                    <xdr:rowOff>0</xdr:rowOff>
                  </from>
                  <to>
                    <xdr:col>9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0</xdr:rowOff>
                  </from>
                  <to>
                    <xdr:col>10</xdr:col>
                    <xdr:colOff>603250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603250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603250</xdr:colOff>
                    <xdr:row>28</xdr:row>
                    <xdr:rowOff>0</xdr:rowOff>
                  </from>
                  <to>
                    <xdr:col>4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603250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603250</xdr:colOff>
                    <xdr:row>28</xdr:row>
                    <xdr:rowOff>0</xdr:rowOff>
                  </from>
                  <to>
                    <xdr:col>8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Q15" sqref="Q15"/>
    </sheetView>
  </sheetViews>
  <sheetFormatPr defaultColWidth="9" defaultRowHeight="26.15" customHeight="1"/>
  <cols>
    <col min="1" max="1" width="17.0833333333333" style="72" customWidth="1"/>
    <col min="2" max="7" width="9.33333333333333" style="72" customWidth="1"/>
    <col min="8" max="8" width="1.33333333333333" style="72" customWidth="1"/>
    <col min="9" max="14" width="15.5833333333333" style="72" customWidth="1"/>
    <col min="15" max="16384" width="9" style="72"/>
  </cols>
  <sheetData>
    <row r="1" ht="30" customHeight="1" spans="1:14">
      <c r="A1" s="45" t="s">
        <v>148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4" t="s">
        <v>54</v>
      </c>
      <c r="J2" s="48" t="s">
        <v>55</v>
      </c>
      <c r="K2" s="48"/>
      <c r="L2" s="48"/>
      <c r="M2" s="48"/>
      <c r="N2" s="75"/>
    </row>
    <row r="3" ht="29.15" customHeight="1" spans="1:14">
      <c r="A3" s="51" t="s">
        <v>149</v>
      </c>
      <c r="B3" s="52" t="s">
        <v>150</v>
      </c>
      <c r="C3" s="52"/>
      <c r="D3" s="52"/>
      <c r="E3" s="52"/>
      <c r="F3" s="52"/>
      <c r="G3" s="52"/>
      <c r="H3" s="53"/>
      <c r="I3" s="76" t="s">
        <v>151</v>
      </c>
      <c r="J3" s="76"/>
      <c r="K3" s="76"/>
      <c r="L3" s="76"/>
      <c r="M3" s="76"/>
      <c r="N3" s="77"/>
    </row>
    <row r="4" ht="29.1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78" t="s">
        <v>107</v>
      </c>
      <c r="J4" s="78" t="s">
        <v>108</v>
      </c>
      <c r="K4" s="78" t="s">
        <v>109</v>
      </c>
      <c r="L4" s="78" t="s">
        <v>110</v>
      </c>
      <c r="M4" s="78" t="s">
        <v>111</v>
      </c>
      <c r="N4" s="79" t="s">
        <v>112</v>
      </c>
    </row>
    <row r="5" ht="29.15" customHeight="1" spans="1:14">
      <c r="A5" s="51"/>
      <c r="B5" s="56"/>
      <c r="C5" s="56"/>
      <c r="D5" s="55"/>
      <c r="E5" s="56"/>
      <c r="F5" s="56"/>
      <c r="G5" s="56"/>
      <c r="H5" s="53"/>
      <c r="I5" s="80" t="s">
        <v>116</v>
      </c>
      <c r="J5" s="80" t="s">
        <v>117</v>
      </c>
      <c r="K5" s="80" t="s">
        <v>115</v>
      </c>
      <c r="L5" s="80" t="s">
        <v>118</v>
      </c>
      <c r="M5" s="80" t="s">
        <v>118</v>
      </c>
      <c r="N5" s="81" t="s">
        <v>116</v>
      </c>
    </row>
    <row r="6" ht="29.15" customHeight="1" spans="1:14">
      <c r="A6" s="57" t="s">
        <v>154</v>
      </c>
      <c r="B6" s="58">
        <f>C6-1</f>
        <v>66</v>
      </c>
      <c r="C6" s="58">
        <f>D6-2</f>
        <v>67</v>
      </c>
      <c r="D6" s="59">
        <v>69</v>
      </c>
      <c r="E6" s="58">
        <f>D6+2</f>
        <v>71</v>
      </c>
      <c r="F6" s="58">
        <f>E6+2</f>
        <v>73</v>
      </c>
      <c r="G6" s="58">
        <f>F6+1</f>
        <v>74</v>
      </c>
      <c r="H6" s="53"/>
      <c r="I6" s="82" t="s">
        <v>165</v>
      </c>
      <c r="J6" s="82" t="s">
        <v>165</v>
      </c>
      <c r="K6" s="82" t="s">
        <v>155</v>
      </c>
      <c r="L6" s="82" t="s">
        <v>198</v>
      </c>
      <c r="M6" s="82" t="s">
        <v>198</v>
      </c>
      <c r="N6" s="83" t="str">
        <f>首期尺寸表!K6</f>
        <v>+0</v>
      </c>
    </row>
    <row r="7" ht="29.15" customHeight="1" spans="1:14">
      <c r="A7" s="57" t="s">
        <v>156</v>
      </c>
      <c r="B7" s="60">
        <f t="shared" ref="B7:B9" si="0">C7-4</f>
        <v>102</v>
      </c>
      <c r="C7" s="60">
        <f t="shared" ref="C7:C9" si="1">D7-4</f>
        <v>106</v>
      </c>
      <c r="D7" s="61">
        <v>110</v>
      </c>
      <c r="E7" s="60">
        <f t="shared" ref="E7:E9" si="2">D7+4</f>
        <v>114</v>
      </c>
      <c r="F7" s="60">
        <f>E7+4</f>
        <v>118</v>
      </c>
      <c r="G7" s="60">
        <f t="shared" ref="G7:G9" si="3">F7+6</f>
        <v>124</v>
      </c>
      <c r="H7" s="53"/>
      <c r="I7" s="82" t="s">
        <v>155</v>
      </c>
      <c r="J7" s="82" t="s">
        <v>162</v>
      </c>
      <c r="K7" s="82" t="s">
        <v>162</v>
      </c>
      <c r="L7" s="82" t="s">
        <v>155</v>
      </c>
      <c r="M7" s="84" t="s">
        <v>199</v>
      </c>
      <c r="N7" s="85" t="str">
        <f>首期尺寸表!K7</f>
        <v>+0</v>
      </c>
    </row>
    <row r="8" ht="29.15" customHeight="1" spans="1:14">
      <c r="A8" s="57" t="s">
        <v>157</v>
      </c>
      <c r="B8" s="60">
        <f t="shared" si="0"/>
        <v>98</v>
      </c>
      <c r="C8" s="60">
        <f t="shared" si="1"/>
        <v>102</v>
      </c>
      <c r="D8" s="61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2"/>
      <c r="J8" s="82"/>
      <c r="K8" s="82"/>
      <c r="L8" s="82"/>
      <c r="M8" s="84"/>
      <c r="N8" s="85">
        <f>首期尺寸表!K8</f>
        <v>0</v>
      </c>
    </row>
    <row r="9" ht="29.15" customHeight="1" spans="1:14">
      <c r="A9" s="57" t="s">
        <v>158</v>
      </c>
      <c r="B9" s="60">
        <f t="shared" si="0"/>
        <v>98</v>
      </c>
      <c r="C9" s="60">
        <f t="shared" si="1"/>
        <v>102</v>
      </c>
      <c r="D9" s="61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82" t="s">
        <v>199</v>
      </c>
      <c r="J9" s="82" t="s">
        <v>155</v>
      </c>
      <c r="K9" s="82" t="s">
        <v>155</v>
      </c>
      <c r="L9" s="82" t="s">
        <v>155</v>
      </c>
      <c r="M9" s="84" t="s">
        <v>199</v>
      </c>
      <c r="N9" s="85" t="str">
        <f>首期尺寸表!K9</f>
        <v>+0</v>
      </c>
    </row>
    <row r="10" ht="29.15" customHeight="1" spans="1:14">
      <c r="A10" s="57" t="s">
        <v>159</v>
      </c>
      <c r="B10" s="60">
        <f>C10-1.2</f>
        <v>42.6</v>
      </c>
      <c r="C10" s="60">
        <f>D10-1.2</f>
        <v>43.8</v>
      </c>
      <c r="D10" s="61">
        <v>45</v>
      </c>
      <c r="E10" s="60">
        <f>D10+1.2</f>
        <v>46.2</v>
      </c>
      <c r="F10" s="60">
        <f>E10+1.2</f>
        <v>47.4</v>
      </c>
      <c r="G10" s="60">
        <f>F10+1.4</f>
        <v>48.8</v>
      </c>
      <c r="H10" s="53"/>
      <c r="I10" s="82" t="s">
        <v>168</v>
      </c>
      <c r="J10" s="82" t="s">
        <v>160</v>
      </c>
      <c r="K10" s="82" t="s">
        <v>200</v>
      </c>
      <c r="L10" s="82" t="s">
        <v>201</v>
      </c>
      <c r="M10" s="84" t="s">
        <v>155</v>
      </c>
      <c r="N10" s="85" t="str">
        <f>首期尺寸表!K10</f>
        <v>-0.4</v>
      </c>
    </row>
    <row r="11" ht="29.15" customHeight="1" spans="1:14">
      <c r="A11" s="57" t="s">
        <v>161</v>
      </c>
      <c r="B11" s="60">
        <f>C11-0.5</f>
        <v>21</v>
      </c>
      <c r="C11" s="60">
        <f>D11-0.5</f>
        <v>21.5</v>
      </c>
      <c r="D11" s="61">
        <v>22</v>
      </c>
      <c r="E11" s="60">
        <f t="shared" ref="E11:G11" si="4">D11+0.5</f>
        <v>22.5</v>
      </c>
      <c r="F11" s="60">
        <f t="shared" si="4"/>
        <v>23</v>
      </c>
      <c r="G11" s="60">
        <f t="shared" si="4"/>
        <v>23.5</v>
      </c>
      <c r="H11" s="53"/>
      <c r="I11" s="82" t="s">
        <v>200</v>
      </c>
      <c r="J11" s="82" t="s">
        <v>155</v>
      </c>
      <c r="K11" s="82" t="s">
        <v>155</v>
      </c>
      <c r="L11" s="82" t="s">
        <v>155</v>
      </c>
      <c r="M11" s="84" t="s">
        <v>155</v>
      </c>
      <c r="N11" s="85" t="str">
        <f>首期尺寸表!K11</f>
        <v>-1</v>
      </c>
    </row>
    <row r="12" ht="29.15" customHeight="1" spans="1:14">
      <c r="A12" s="57" t="s">
        <v>163</v>
      </c>
      <c r="B12" s="62">
        <f>C12-0.7</f>
        <v>18.1</v>
      </c>
      <c r="C12" s="62">
        <f>D12-0.7</f>
        <v>18.8</v>
      </c>
      <c r="D12" s="61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3"/>
      <c r="I12" s="82" t="s">
        <v>155</v>
      </c>
      <c r="J12" s="82" t="s">
        <v>155</v>
      </c>
      <c r="K12" s="82" t="s">
        <v>155</v>
      </c>
      <c r="L12" s="82" t="s">
        <v>155</v>
      </c>
      <c r="M12" s="84" t="s">
        <v>155</v>
      </c>
      <c r="N12" s="85" t="str">
        <f>首期尺寸表!K12</f>
        <v>+0</v>
      </c>
    </row>
    <row r="13" ht="29.15" customHeight="1" spans="1:14">
      <c r="A13" s="57" t="s">
        <v>164</v>
      </c>
      <c r="B13" s="60">
        <f>C13-0.7</f>
        <v>16.6</v>
      </c>
      <c r="C13" s="60">
        <f>D13-0.7</f>
        <v>17.3</v>
      </c>
      <c r="D13" s="61">
        <v>18</v>
      </c>
      <c r="E13" s="60">
        <f>D13+0.7</f>
        <v>18.7</v>
      </c>
      <c r="F13" s="60">
        <f>E13+0.7</f>
        <v>19.4</v>
      </c>
      <c r="G13" s="60">
        <f>F13+0.95</f>
        <v>20.35</v>
      </c>
      <c r="H13" s="53"/>
      <c r="I13" s="82" t="s">
        <v>202</v>
      </c>
      <c r="J13" s="82" t="s">
        <v>203</v>
      </c>
      <c r="K13" s="82" t="s">
        <v>168</v>
      </c>
      <c r="L13" s="82" t="s">
        <v>168</v>
      </c>
      <c r="M13" s="84" t="s">
        <v>155</v>
      </c>
      <c r="N13" s="85" t="str">
        <f>首期尺寸表!K13</f>
        <v>+0.5</v>
      </c>
    </row>
    <row r="14" ht="29.15" customHeight="1" spans="1:14">
      <c r="A14" s="57" t="s">
        <v>166</v>
      </c>
      <c r="B14" s="60">
        <f>C14-0</f>
        <v>19.1</v>
      </c>
      <c r="C14" s="60">
        <f>D14-0.4</f>
        <v>19.1</v>
      </c>
      <c r="D14" s="61">
        <v>19.5</v>
      </c>
      <c r="E14" s="60">
        <f>D14+0.4</f>
        <v>19.9</v>
      </c>
      <c r="F14" s="60">
        <f>E14+0.4</f>
        <v>20.3</v>
      </c>
      <c r="G14" s="60">
        <f>F14+0.6</f>
        <v>20.9</v>
      </c>
      <c r="H14" s="53"/>
      <c r="I14" s="82" t="s">
        <v>155</v>
      </c>
      <c r="J14" s="82" t="s">
        <v>155</v>
      </c>
      <c r="K14" s="82" t="s">
        <v>155</v>
      </c>
      <c r="L14" s="82" t="s">
        <v>155</v>
      </c>
      <c r="M14" s="84" t="s">
        <v>201</v>
      </c>
      <c r="N14" s="85" t="str">
        <f>首期尺寸表!K14</f>
        <v>+0</v>
      </c>
    </row>
    <row r="15" ht="29.15" customHeight="1" spans="1:14">
      <c r="A15" s="57" t="s">
        <v>167</v>
      </c>
      <c r="B15" s="60">
        <f>C15-0</f>
        <v>10.8</v>
      </c>
      <c r="C15" s="60">
        <f>D15-0.2</f>
        <v>10.8</v>
      </c>
      <c r="D15" s="61">
        <v>11</v>
      </c>
      <c r="E15" s="60">
        <f>D15+0.2</f>
        <v>11.2</v>
      </c>
      <c r="F15" s="60">
        <f>E15+0.2</f>
        <v>11.4</v>
      </c>
      <c r="G15" s="60">
        <f>F15+0.25</f>
        <v>11.65</v>
      </c>
      <c r="H15" s="53"/>
      <c r="I15" s="82" t="s">
        <v>155</v>
      </c>
      <c r="J15" s="82" t="s">
        <v>155</v>
      </c>
      <c r="K15" s="82" t="s">
        <v>155</v>
      </c>
      <c r="L15" s="82" t="s">
        <v>203</v>
      </c>
      <c r="M15" s="84" t="s">
        <v>155</v>
      </c>
      <c r="N15" s="85" t="str">
        <f>首期尺寸表!K15</f>
        <v>-0.3</v>
      </c>
    </row>
    <row r="16" ht="29.15" customHeight="1" spans="1:14">
      <c r="A16" s="63" t="s">
        <v>169</v>
      </c>
      <c r="B16" s="64">
        <v>1.5</v>
      </c>
      <c r="C16" s="64">
        <v>1.5</v>
      </c>
      <c r="D16" s="64">
        <v>1.5</v>
      </c>
      <c r="E16" s="64">
        <v>1.5</v>
      </c>
      <c r="F16" s="64">
        <v>1.5</v>
      </c>
      <c r="G16" s="64">
        <v>1.5</v>
      </c>
      <c r="H16" s="53"/>
      <c r="I16" s="82"/>
      <c r="J16" s="82"/>
      <c r="K16" s="82"/>
      <c r="L16" s="82"/>
      <c r="M16" s="84"/>
      <c r="N16" s="85"/>
    </row>
    <row r="17" ht="29.15" customHeight="1" spans="1:14">
      <c r="A17" s="63" t="s">
        <v>170</v>
      </c>
      <c r="B17" s="64">
        <v>2</v>
      </c>
      <c r="C17" s="64">
        <v>2</v>
      </c>
      <c r="D17" s="64">
        <v>2</v>
      </c>
      <c r="E17" s="64">
        <v>2</v>
      </c>
      <c r="F17" s="64">
        <v>2</v>
      </c>
      <c r="G17" s="64">
        <v>2</v>
      </c>
      <c r="H17" s="53"/>
      <c r="I17" s="82"/>
      <c r="J17" s="82"/>
      <c r="K17" s="82"/>
      <c r="L17" s="82"/>
      <c r="M17" s="84"/>
      <c r="N17" s="85"/>
    </row>
    <row r="18" ht="29.15" customHeight="1" spans="1:14">
      <c r="A18" s="65" t="s">
        <v>171</v>
      </c>
      <c r="B18" s="64">
        <v>2</v>
      </c>
      <c r="C18" s="64">
        <v>2</v>
      </c>
      <c r="D18" s="64">
        <v>2</v>
      </c>
      <c r="E18" s="64">
        <v>2</v>
      </c>
      <c r="F18" s="64">
        <v>2</v>
      </c>
      <c r="G18" s="64">
        <v>2</v>
      </c>
      <c r="H18" s="53"/>
      <c r="I18" s="82"/>
      <c r="J18" s="82"/>
      <c r="K18" s="82"/>
      <c r="L18" s="82"/>
      <c r="M18" s="84"/>
      <c r="N18" s="85"/>
    </row>
    <row r="19" ht="29.15" customHeight="1" spans="1:14">
      <c r="A19" s="66"/>
      <c r="B19" s="67"/>
      <c r="C19" s="68"/>
      <c r="D19" s="68"/>
      <c r="E19" s="69"/>
      <c r="F19" s="69"/>
      <c r="G19" s="67"/>
      <c r="H19" s="70"/>
      <c r="I19" s="67"/>
      <c r="J19" s="67"/>
      <c r="K19" s="86"/>
      <c r="L19" s="67"/>
      <c r="M19" s="67"/>
      <c r="N19" s="87"/>
    </row>
    <row r="20" ht="15" spans="1:14">
      <c r="A20" s="71" t="s">
        <v>124</v>
      </c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ht="14.25" spans="1:14">
      <c r="A21" s="72" t="s">
        <v>172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ht="14.25" spans="1:13">
      <c r="A22" s="73"/>
      <c r="B22" s="73"/>
      <c r="C22" s="73"/>
      <c r="D22" s="73"/>
      <c r="E22" s="73"/>
      <c r="F22" s="73"/>
      <c r="G22" s="73"/>
      <c r="H22" s="73"/>
      <c r="I22" s="71" t="s">
        <v>204</v>
      </c>
      <c r="J22" s="88"/>
      <c r="K22" s="71" t="s">
        <v>205</v>
      </c>
      <c r="L22" s="71"/>
      <c r="M22" s="71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14" sqref="P14"/>
    </sheetView>
  </sheetViews>
  <sheetFormatPr defaultColWidth="9" defaultRowHeight="14.25"/>
  <cols>
    <col min="1" max="1" width="17.125" customWidth="1"/>
    <col min="9" max="9" width="17.125" customWidth="1"/>
    <col min="10" max="10" width="16.125" customWidth="1"/>
    <col min="11" max="14" width="17.125" customWidth="1"/>
  </cols>
  <sheetData>
    <row r="1" ht="30" customHeight="1" spans="1:14">
      <c r="A1" s="45" t="s">
        <v>148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4" t="s">
        <v>54</v>
      </c>
      <c r="J2" s="48" t="s">
        <v>55</v>
      </c>
      <c r="K2" s="48"/>
      <c r="L2" s="48"/>
      <c r="M2" s="48"/>
      <c r="N2" s="75"/>
    </row>
    <row r="3" ht="28" customHeight="1" spans="1:14">
      <c r="A3" s="51" t="s">
        <v>149</v>
      </c>
      <c r="B3" s="52" t="s">
        <v>150</v>
      </c>
      <c r="C3" s="52"/>
      <c r="D3" s="52"/>
      <c r="E3" s="52"/>
      <c r="F3" s="52"/>
      <c r="G3" s="52"/>
      <c r="H3" s="53"/>
      <c r="I3" s="76" t="s">
        <v>151</v>
      </c>
      <c r="J3" s="76"/>
      <c r="K3" s="76"/>
      <c r="L3" s="76"/>
      <c r="M3" s="76"/>
      <c r="N3" s="77"/>
    </row>
    <row r="4" ht="28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78" t="s">
        <v>107</v>
      </c>
      <c r="J4" s="78" t="s">
        <v>108</v>
      </c>
      <c r="K4" s="78" t="s">
        <v>109</v>
      </c>
      <c r="L4" s="78" t="s">
        <v>110</v>
      </c>
      <c r="M4" s="78" t="s">
        <v>111</v>
      </c>
      <c r="N4" s="79" t="s">
        <v>112</v>
      </c>
    </row>
    <row r="5" ht="28" customHeight="1" spans="1:14">
      <c r="A5" s="51"/>
      <c r="B5" s="56"/>
      <c r="C5" s="56"/>
      <c r="D5" s="55"/>
      <c r="E5" s="56"/>
      <c r="F5" s="56"/>
      <c r="G5" s="56"/>
      <c r="H5" s="53"/>
      <c r="I5" s="80" t="s">
        <v>116</v>
      </c>
      <c r="J5" s="80" t="s">
        <v>117</v>
      </c>
      <c r="K5" s="80" t="s">
        <v>115</v>
      </c>
      <c r="L5" s="80" t="s">
        <v>118</v>
      </c>
      <c r="M5" s="80" t="s">
        <v>118</v>
      </c>
      <c r="N5" s="81" t="s">
        <v>116</v>
      </c>
    </row>
    <row r="6" ht="28" customHeight="1" spans="1:14">
      <c r="A6" s="57" t="s">
        <v>154</v>
      </c>
      <c r="B6" s="58">
        <f>C6-1</f>
        <v>66</v>
      </c>
      <c r="C6" s="58">
        <f>D6-2</f>
        <v>67</v>
      </c>
      <c r="D6" s="59">
        <v>69</v>
      </c>
      <c r="E6" s="58">
        <f>D6+2</f>
        <v>71</v>
      </c>
      <c r="F6" s="58">
        <f>E6+2</f>
        <v>73</v>
      </c>
      <c r="G6" s="58">
        <f>F6+1</f>
        <v>74</v>
      </c>
      <c r="H6" s="53"/>
      <c r="I6" s="82" t="s">
        <v>201</v>
      </c>
      <c r="J6" s="82" t="s">
        <v>155</v>
      </c>
      <c r="K6" s="82" t="s">
        <v>155</v>
      </c>
      <c r="L6" s="82" t="s">
        <v>198</v>
      </c>
      <c r="M6" s="82" t="s">
        <v>198</v>
      </c>
      <c r="N6" s="83" t="str">
        <f>首期尺寸表!K6</f>
        <v>+0</v>
      </c>
    </row>
    <row r="7" ht="28" customHeight="1" spans="1:14">
      <c r="A7" s="57" t="s">
        <v>156</v>
      </c>
      <c r="B7" s="60">
        <f t="shared" ref="B7:B9" si="0">C7-4</f>
        <v>102</v>
      </c>
      <c r="C7" s="60">
        <f t="shared" ref="C7:C9" si="1">D7-4</f>
        <v>106</v>
      </c>
      <c r="D7" s="61">
        <v>110</v>
      </c>
      <c r="E7" s="60">
        <f t="shared" ref="E7:E9" si="2">D7+4</f>
        <v>114</v>
      </c>
      <c r="F7" s="60">
        <f>E7+4</f>
        <v>118</v>
      </c>
      <c r="G7" s="60">
        <f t="shared" ref="G7:G9" si="3">F7+6</f>
        <v>124</v>
      </c>
      <c r="H7" s="53"/>
      <c r="I7" s="82" t="s">
        <v>155</v>
      </c>
      <c r="J7" s="82" t="s">
        <v>162</v>
      </c>
      <c r="K7" s="82" t="s">
        <v>162</v>
      </c>
      <c r="L7" s="82" t="s">
        <v>155</v>
      </c>
      <c r="M7" s="84" t="s">
        <v>199</v>
      </c>
      <c r="N7" s="85" t="str">
        <f>首期尺寸表!K7</f>
        <v>+0</v>
      </c>
    </row>
    <row r="8" ht="28" customHeight="1" spans="1:14">
      <c r="A8" s="57" t="s">
        <v>157</v>
      </c>
      <c r="B8" s="60">
        <f t="shared" si="0"/>
        <v>98</v>
      </c>
      <c r="C8" s="60">
        <f t="shared" si="1"/>
        <v>102</v>
      </c>
      <c r="D8" s="61">
        <v>106</v>
      </c>
      <c r="E8" s="60">
        <f t="shared" si="2"/>
        <v>110</v>
      </c>
      <c r="F8" s="60">
        <f>E8+5</f>
        <v>115</v>
      </c>
      <c r="G8" s="60">
        <f t="shared" si="3"/>
        <v>121</v>
      </c>
      <c r="H8" s="53"/>
      <c r="I8" s="82"/>
      <c r="J8" s="82"/>
      <c r="K8" s="82"/>
      <c r="L8" s="82"/>
      <c r="M8" s="84"/>
      <c r="N8" s="85">
        <f>首期尺寸表!K8</f>
        <v>0</v>
      </c>
    </row>
    <row r="9" ht="28" customHeight="1" spans="1:14">
      <c r="A9" s="57" t="s">
        <v>158</v>
      </c>
      <c r="B9" s="60">
        <f t="shared" si="0"/>
        <v>98</v>
      </c>
      <c r="C9" s="60">
        <f t="shared" si="1"/>
        <v>102</v>
      </c>
      <c r="D9" s="61">
        <v>106</v>
      </c>
      <c r="E9" s="60">
        <f t="shared" si="2"/>
        <v>110</v>
      </c>
      <c r="F9" s="60">
        <f>E9+5</f>
        <v>115</v>
      </c>
      <c r="G9" s="60">
        <f t="shared" si="3"/>
        <v>121</v>
      </c>
      <c r="H9" s="53"/>
      <c r="I9" s="82" t="s">
        <v>199</v>
      </c>
      <c r="J9" s="82" t="s">
        <v>155</v>
      </c>
      <c r="K9" s="82" t="s">
        <v>155</v>
      </c>
      <c r="L9" s="82" t="s">
        <v>155</v>
      </c>
      <c r="M9" s="84" t="s">
        <v>199</v>
      </c>
      <c r="N9" s="85" t="str">
        <f>首期尺寸表!K9</f>
        <v>+0</v>
      </c>
    </row>
    <row r="10" ht="28" customHeight="1" spans="1:14">
      <c r="A10" s="57" t="s">
        <v>159</v>
      </c>
      <c r="B10" s="60">
        <f>C10-1.2</f>
        <v>42.6</v>
      </c>
      <c r="C10" s="60">
        <f>D10-1.2</f>
        <v>43.8</v>
      </c>
      <c r="D10" s="61">
        <v>45</v>
      </c>
      <c r="E10" s="60">
        <f>D10+1.2</f>
        <v>46.2</v>
      </c>
      <c r="F10" s="60">
        <f>E10+1.2</f>
        <v>47.4</v>
      </c>
      <c r="G10" s="60">
        <f>F10+1.4</f>
        <v>48.8</v>
      </c>
      <c r="H10" s="53"/>
      <c r="I10" s="82" t="s">
        <v>168</v>
      </c>
      <c r="J10" s="82" t="s">
        <v>206</v>
      </c>
      <c r="K10" s="82" t="s">
        <v>160</v>
      </c>
      <c r="L10" s="82" t="s">
        <v>201</v>
      </c>
      <c r="M10" s="84" t="s">
        <v>155</v>
      </c>
      <c r="N10" s="85" t="str">
        <f>首期尺寸表!K10</f>
        <v>-0.4</v>
      </c>
    </row>
    <row r="11" ht="28" customHeight="1" spans="1:14">
      <c r="A11" s="57" t="s">
        <v>161</v>
      </c>
      <c r="B11" s="60">
        <f>C11-0.5</f>
        <v>21</v>
      </c>
      <c r="C11" s="60">
        <f>D11-0.5</f>
        <v>21.5</v>
      </c>
      <c r="D11" s="61">
        <v>22</v>
      </c>
      <c r="E11" s="60">
        <f t="shared" ref="E11:G11" si="4">D11+0.5</f>
        <v>22.5</v>
      </c>
      <c r="F11" s="60">
        <f t="shared" si="4"/>
        <v>23</v>
      </c>
      <c r="G11" s="60">
        <f t="shared" si="4"/>
        <v>23.5</v>
      </c>
      <c r="H11" s="53"/>
      <c r="I11" s="82" t="s">
        <v>200</v>
      </c>
      <c r="J11" s="82" t="s">
        <v>155</v>
      </c>
      <c r="K11" s="82" t="s">
        <v>155</v>
      </c>
      <c r="L11" s="82" t="s">
        <v>155</v>
      </c>
      <c r="M11" s="84" t="s">
        <v>155</v>
      </c>
      <c r="N11" s="85" t="str">
        <f>首期尺寸表!K11</f>
        <v>-1</v>
      </c>
    </row>
    <row r="12" ht="28" customHeight="1" spans="1:14">
      <c r="A12" s="57" t="s">
        <v>163</v>
      </c>
      <c r="B12" s="62">
        <f>C12-0.7</f>
        <v>18.1</v>
      </c>
      <c r="C12" s="62">
        <f>D12-0.7</f>
        <v>18.8</v>
      </c>
      <c r="D12" s="61">
        <v>19.5</v>
      </c>
      <c r="E12" s="62">
        <f>D12+0.7</f>
        <v>20.2</v>
      </c>
      <c r="F12" s="62">
        <f>E12+0.7</f>
        <v>20.9</v>
      </c>
      <c r="G12" s="62">
        <f>F12+0.95</f>
        <v>21.85</v>
      </c>
      <c r="H12" s="53"/>
      <c r="I12" s="82" t="s">
        <v>155</v>
      </c>
      <c r="J12" s="82" t="s">
        <v>155</v>
      </c>
      <c r="K12" s="82" t="s">
        <v>155</v>
      </c>
      <c r="L12" s="82" t="s">
        <v>155</v>
      </c>
      <c r="M12" s="84" t="s">
        <v>155</v>
      </c>
      <c r="N12" s="85" t="str">
        <f>首期尺寸表!K12</f>
        <v>+0</v>
      </c>
    </row>
    <row r="13" ht="28" customHeight="1" spans="1:14">
      <c r="A13" s="57" t="s">
        <v>164</v>
      </c>
      <c r="B13" s="60">
        <f>C13-0.7</f>
        <v>16.6</v>
      </c>
      <c r="C13" s="60">
        <f>D13-0.7</f>
        <v>17.3</v>
      </c>
      <c r="D13" s="61">
        <v>18</v>
      </c>
      <c r="E13" s="60">
        <f>D13+0.7</f>
        <v>18.7</v>
      </c>
      <c r="F13" s="60">
        <f>E13+0.7</f>
        <v>19.4</v>
      </c>
      <c r="G13" s="60">
        <f>F13+0.95</f>
        <v>20.35</v>
      </c>
      <c r="H13" s="53"/>
      <c r="I13" s="82" t="s">
        <v>202</v>
      </c>
      <c r="J13" s="82" t="s">
        <v>168</v>
      </c>
      <c r="K13" s="82" t="s">
        <v>168</v>
      </c>
      <c r="L13" s="82" t="s">
        <v>168</v>
      </c>
      <c r="M13" s="84" t="s">
        <v>155</v>
      </c>
      <c r="N13" s="85" t="str">
        <f>首期尺寸表!K13</f>
        <v>+0.5</v>
      </c>
    </row>
    <row r="14" ht="28" customHeight="1" spans="1:14">
      <c r="A14" s="57" t="s">
        <v>166</v>
      </c>
      <c r="B14" s="60">
        <f>C14-0</f>
        <v>19.1</v>
      </c>
      <c r="C14" s="60">
        <f>D14-0.4</f>
        <v>19.1</v>
      </c>
      <c r="D14" s="61">
        <v>19.5</v>
      </c>
      <c r="E14" s="60">
        <f>D14+0.4</f>
        <v>19.9</v>
      </c>
      <c r="F14" s="60">
        <f>E14+0.4</f>
        <v>20.3</v>
      </c>
      <c r="G14" s="60">
        <f>F14+0.6</f>
        <v>20.9</v>
      </c>
      <c r="H14" s="53"/>
      <c r="I14" s="82" t="s">
        <v>155</v>
      </c>
      <c r="J14" s="82" t="s">
        <v>155</v>
      </c>
      <c r="K14" s="82" t="s">
        <v>155</v>
      </c>
      <c r="L14" s="82" t="s">
        <v>155</v>
      </c>
      <c r="M14" s="84" t="s">
        <v>201</v>
      </c>
      <c r="N14" s="85" t="str">
        <f>首期尺寸表!K14</f>
        <v>+0</v>
      </c>
    </row>
    <row r="15" ht="28" customHeight="1" spans="1:14">
      <c r="A15" s="57" t="s">
        <v>167</v>
      </c>
      <c r="B15" s="60">
        <f>C15-0</f>
        <v>10.8</v>
      </c>
      <c r="C15" s="60">
        <f>D15-0.2</f>
        <v>10.8</v>
      </c>
      <c r="D15" s="61">
        <v>11</v>
      </c>
      <c r="E15" s="60">
        <f>D15+0.2</f>
        <v>11.2</v>
      </c>
      <c r="F15" s="60">
        <f>E15+0.2</f>
        <v>11.4</v>
      </c>
      <c r="G15" s="60">
        <f>F15+0.25</f>
        <v>11.65</v>
      </c>
      <c r="H15" s="53"/>
      <c r="I15" s="82" t="s">
        <v>155</v>
      </c>
      <c r="J15" s="82" t="s">
        <v>155</v>
      </c>
      <c r="K15" s="82" t="s">
        <v>155</v>
      </c>
      <c r="L15" s="82" t="s">
        <v>203</v>
      </c>
      <c r="M15" s="84" t="s">
        <v>155</v>
      </c>
      <c r="N15" s="85" t="str">
        <f>首期尺寸表!K15</f>
        <v>-0.3</v>
      </c>
    </row>
    <row r="16" ht="28" customHeight="1" spans="1:14">
      <c r="A16" s="63" t="s">
        <v>169</v>
      </c>
      <c r="B16" s="64">
        <v>1.5</v>
      </c>
      <c r="C16" s="64">
        <v>1.5</v>
      </c>
      <c r="D16" s="64">
        <v>1.5</v>
      </c>
      <c r="E16" s="64">
        <v>1.5</v>
      </c>
      <c r="F16" s="64">
        <v>1.5</v>
      </c>
      <c r="G16" s="64">
        <v>1.5</v>
      </c>
      <c r="H16" s="53"/>
      <c r="I16" s="82"/>
      <c r="J16" s="82"/>
      <c r="K16" s="82"/>
      <c r="L16" s="82"/>
      <c r="M16" s="84"/>
      <c r="N16" s="85"/>
    </row>
    <row r="17" ht="28" customHeight="1" spans="1:14">
      <c r="A17" s="63" t="s">
        <v>170</v>
      </c>
      <c r="B17" s="64">
        <v>2</v>
      </c>
      <c r="C17" s="64">
        <v>2</v>
      </c>
      <c r="D17" s="64">
        <v>2</v>
      </c>
      <c r="E17" s="64">
        <v>2</v>
      </c>
      <c r="F17" s="64">
        <v>2</v>
      </c>
      <c r="G17" s="64">
        <v>2</v>
      </c>
      <c r="H17" s="53"/>
      <c r="I17" s="82"/>
      <c r="J17" s="82"/>
      <c r="K17" s="82"/>
      <c r="L17" s="82"/>
      <c r="M17" s="84"/>
      <c r="N17" s="85"/>
    </row>
    <row r="18" ht="28" customHeight="1" spans="1:14">
      <c r="A18" s="65" t="s">
        <v>171</v>
      </c>
      <c r="B18" s="64">
        <v>2</v>
      </c>
      <c r="C18" s="64">
        <v>2</v>
      </c>
      <c r="D18" s="64">
        <v>2</v>
      </c>
      <c r="E18" s="64">
        <v>2</v>
      </c>
      <c r="F18" s="64">
        <v>2</v>
      </c>
      <c r="G18" s="64">
        <v>2</v>
      </c>
      <c r="H18" s="53"/>
      <c r="I18" s="82"/>
      <c r="J18" s="82"/>
      <c r="K18" s="82"/>
      <c r="L18" s="82"/>
      <c r="M18" s="84"/>
      <c r="N18" s="85"/>
    </row>
    <row r="19" ht="28" customHeight="1" spans="1:14">
      <c r="A19" s="66"/>
      <c r="B19" s="67"/>
      <c r="C19" s="68"/>
      <c r="D19" s="68"/>
      <c r="E19" s="69"/>
      <c r="F19" s="69"/>
      <c r="G19" s="67"/>
      <c r="H19" s="70"/>
      <c r="I19" s="67"/>
      <c r="J19" s="67"/>
      <c r="K19" s="86"/>
      <c r="L19" s="67"/>
      <c r="M19" s="67"/>
      <c r="N19" s="87"/>
    </row>
    <row r="20" ht="28" customHeight="1" spans="1:14">
      <c r="A20" s="71" t="s">
        <v>124</v>
      </c>
      <c r="B20" s="72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ht="28" customHeight="1" spans="1:14">
      <c r="A21" s="72" t="s">
        <v>172</v>
      </c>
      <c r="B21" s="72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ht="28" customHeight="1" spans="1:14">
      <c r="A22" s="73"/>
      <c r="B22" s="73"/>
      <c r="C22" s="73"/>
      <c r="D22" s="73"/>
      <c r="E22" s="73"/>
      <c r="F22" s="73"/>
      <c r="G22" s="73"/>
      <c r="H22" s="73"/>
      <c r="I22" s="71" t="s">
        <v>204</v>
      </c>
      <c r="J22" s="88"/>
      <c r="K22" s="71" t="s">
        <v>205</v>
      </c>
      <c r="L22" s="71"/>
      <c r="M22" s="71" t="s">
        <v>175</v>
      </c>
      <c r="N22" s="72"/>
    </row>
    <row r="23" ht="28" customHeight="1"/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zoomScalePageLayoutView="125" workbookViewId="0">
      <selection activeCell="F6" sqref="F6"/>
    </sheetView>
  </sheetViews>
  <sheetFormatPr defaultColWidth="10.0833333333333" defaultRowHeight="14.25"/>
  <cols>
    <col min="1" max="1" width="9.58333333333333" style="91" customWidth="1"/>
    <col min="2" max="2" width="10" style="91" customWidth="1"/>
    <col min="3" max="3" width="9.08333333333333" style="91" customWidth="1"/>
    <col min="4" max="4" width="9.5" style="91" customWidth="1"/>
    <col min="5" max="5" width="11.8333333333333" style="91" customWidth="1"/>
    <col min="6" max="6" width="10.3333333333333" style="91" customWidth="1"/>
    <col min="7" max="7" width="9.5" style="91" customWidth="1"/>
    <col min="8" max="8" width="9.08333333333333" style="91" customWidth="1"/>
    <col min="9" max="9" width="8.08333333333333" style="91" customWidth="1"/>
    <col min="10" max="10" width="10.5" style="91" customWidth="1"/>
    <col min="11" max="11" width="12.0833333333333" style="91" customWidth="1"/>
    <col min="12" max="16384" width="10.0833333333333" style="91"/>
  </cols>
  <sheetData>
    <row r="1" ht="26.25" spans="1:11">
      <c r="A1" s="92" t="s">
        <v>207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93" t="s">
        <v>50</v>
      </c>
      <c r="B2" s="94" t="s">
        <v>51</v>
      </c>
      <c r="C2" s="94"/>
      <c r="D2" s="95" t="s">
        <v>59</v>
      </c>
      <c r="E2" s="96" t="s">
        <v>60</v>
      </c>
      <c r="F2" s="97" t="s">
        <v>208</v>
      </c>
      <c r="G2" s="98" t="s">
        <v>66</v>
      </c>
      <c r="H2" s="98"/>
      <c r="I2" s="126" t="s">
        <v>54</v>
      </c>
      <c r="J2" s="98" t="s">
        <v>55</v>
      </c>
      <c r="K2" s="149"/>
    </row>
    <row r="3" spans="1:11">
      <c r="A3" s="99" t="s">
        <v>72</v>
      </c>
      <c r="B3" s="100">
        <v>6579</v>
      </c>
      <c r="C3" s="100"/>
      <c r="D3" s="101" t="s">
        <v>209</v>
      </c>
      <c r="E3" s="102">
        <v>45392</v>
      </c>
      <c r="F3" s="103"/>
      <c r="G3" s="103"/>
      <c r="H3" s="104" t="s">
        <v>210</v>
      </c>
      <c r="I3" s="104"/>
      <c r="J3" s="104"/>
      <c r="K3" s="150"/>
    </row>
    <row r="4" spans="1:11">
      <c r="A4" s="105" t="s">
        <v>69</v>
      </c>
      <c r="B4" s="100">
        <v>4</v>
      </c>
      <c r="C4" s="100">
        <v>6</v>
      </c>
      <c r="D4" s="106" t="s">
        <v>211</v>
      </c>
      <c r="E4" s="103" t="s">
        <v>212</v>
      </c>
      <c r="F4" s="103"/>
      <c r="G4" s="103"/>
      <c r="H4" s="106" t="s">
        <v>213</v>
      </c>
      <c r="I4" s="106"/>
      <c r="J4" s="119" t="s">
        <v>63</v>
      </c>
      <c r="K4" s="151" t="s">
        <v>64</v>
      </c>
    </row>
    <row r="5" spans="1:11">
      <c r="A5" s="105" t="s">
        <v>214</v>
      </c>
      <c r="B5" s="100">
        <v>1</v>
      </c>
      <c r="C5" s="100"/>
      <c r="D5" s="101" t="s">
        <v>212</v>
      </c>
      <c r="E5" s="101" t="s">
        <v>215</v>
      </c>
      <c r="F5" s="101" t="s">
        <v>216</v>
      </c>
      <c r="G5" s="101" t="s">
        <v>217</v>
      </c>
      <c r="H5" s="106" t="s">
        <v>218</v>
      </c>
      <c r="I5" s="106"/>
      <c r="J5" s="119" t="s">
        <v>63</v>
      </c>
      <c r="K5" s="151" t="s">
        <v>64</v>
      </c>
    </row>
    <row r="6" spans="1:11">
      <c r="A6" s="107" t="s">
        <v>219</v>
      </c>
      <c r="B6" s="108">
        <v>200</v>
      </c>
      <c r="C6" s="108"/>
      <c r="D6" s="109" t="s">
        <v>220</v>
      </c>
      <c r="E6" s="110"/>
      <c r="F6" s="111">
        <v>6580</v>
      </c>
      <c r="G6" s="109"/>
      <c r="H6" s="112" t="s">
        <v>221</v>
      </c>
      <c r="I6" s="112"/>
      <c r="J6" s="111" t="s">
        <v>63</v>
      </c>
      <c r="K6" s="152" t="s">
        <v>64</v>
      </c>
    </row>
    <row r="7" ht="15" spans="1:11">
      <c r="A7" s="113"/>
      <c r="B7" s="114"/>
      <c r="C7" s="114"/>
      <c r="D7" s="113"/>
      <c r="E7" s="114"/>
      <c r="F7" s="115"/>
      <c r="G7" s="113"/>
      <c r="H7" s="115"/>
      <c r="I7" s="114"/>
      <c r="J7" s="114"/>
      <c r="K7" s="114"/>
    </row>
    <row r="8" spans="1:11">
      <c r="A8" s="116" t="s">
        <v>222</v>
      </c>
      <c r="B8" s="97" t="s">
        <v>223</v>
      </c>
      <c r="C8" s="97" t="s">
        <v>224</v>
      </c>
      <c r="D8" s="97" t="s">
        <v>225</v>
      </c>
      <c r="E8" s="97" t="s">
        <v>226</v>
      </c>
      <c r="F8" s="97" t="s">
        <v>227</v>
      </c>
      <c r="G8" s="117"/>
      <c r="H8" s="118"/>
      <c r="I8" s="118"/>
      <c r="J8" s="118"/>
      <c r="K8" s="153"/>
    </row>
    <row r="9" spans="1:11">
      <c r="A9" s="105" t="s">
        <v>228</v>
      </c>
      <c r="B9" s="106"/>
      <c r="C9" s="119" t="s">
        <v>63</v>
      </c>
      <c r="D9" s="119" t="s">
        <v>64</v>
      </c>
      <c r="E9" s="101" t="s">
        <v>229</v>
      </c>
      <c r="F9" s="120" t="s">
        <v>230</v>
      </c>
      <c r="G9" s="121"/>
      <c r="H9" s="122"/>
      <c r="I9" s="122"/>
      <c r="J9" s="122"/>
      <c r="K9" s="154"/>
    </row>
    <row r="10" spans="1:11">
      <c r="A10" s="105" t="s">
        <v>231</v>
      </c>
      <c r="B10" s="106"/>
      <c r="C10" s="119" t="s">
        <v>63</v>
      </c>
      <c r="D10" s="119" t="s">
        <v>64</v>
      </c>
      <c r="E10" s="101" t="s">
        <v>232</v>
      </c>
      <c r="F10" s="120" t="s">
        <v>233</v>
      </c>
      <c r="G10" s="121" t="s">
        <v>234</v>
      </c>
      <c r="H10" s="122"/>
      <c r="I10" s="122"/>
      <c r="J10" s="122"/>
      <c r="K10" s="154"/>
    </row>
    <row r="11" spans="1:11">
      <c r="A11" s="123" t="s">
        <v>183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55"/>
    </row>
    <row r="12" spans="1:11">
      <c r="A12" s="99" t="s">
        <v>84</v>
      </c>
      <c r="B12" s="119" t="s">
        <v>80</v>
      </c>
      <c r="C12" s="119" t="s">
        <v>81</v>
      </c>
      <c r="D12" s="120"/>
      <c r="E12" s="101" t="s">
        <v>82</v>
      </c>
      <c r="F12" s="119" t="s">
        <v>80</v>
      </c>
      <c r="G12" s="119" t="s">
        <v>81</v>
      </c>
      <c r="H12" s="119"/>
      <c r="I12" s="101" t="s">
        <v>235</v>
      </c>
      <c r="J12" s="119" t="s">
        <v>80</v>
      </c>
      <c r="K12" s="151" t="s">
        <v>81</v>
      </c>
    </row>
    <row r="13" spans="1:11">
      <c r="A13" s="99" t="s">
        <v>87</v>
      </c>
      <c r="B13" s="119" t="s">
        <v>80</v>
      </c>
      <c r="C13" s="119" t="s">
        <v>81</v>
      </c>
      <c r="D13" s="120"/>
      <c r="E13" s="101" t="s">
        <v>92</v>
      </c>
      <c r="F13" s="119" t="s">
        <v>80</v>
      </c>
      <c r="G13" s="119" t="s">
        <v>81</v>
      </c>
      <c r="H13" s="119"/>
      <c r="I13" s="101" t="s">
        <v>236</v>
      </c>
      <c r="J13" s="119" t="s">
        <v>80</v>
      </c>
      <c r="K13" s="151" t="s">
        <v>81</v>
      </c>
    </row>
    <row r="14" ht="15" spans="1:11">
      <c r="A14" s="107" t="s">
        <v>237</v>
      </c>
      <c r="B14" s="111" t="s">
        <v>80</v>
      </c>
      <c r="C14" s="111" t="s">
        <v>81</v>
      </c>
      <c r="D14" s="110"/>
      <c r="E14" s="109" t="s">
        <v>238</v>
      </c>
      <c r="F14" s="111" t="s">
        <v>80</v>
      </c>
      <c r="G14" s="111" t="s">
        <v>81</v>
      </c>
      <c r="H14" s="111"/>
      <c r="I14" s="109" t="s">
        <v>239</v>
      </c>
      <c r="J14" s="111" t="s">
        <v>80</v>
      </c>
      <c r="K14" s="152" t="s">
        <v>81</v>
      </c>
    </row>
    <row r="15" ht="15" spans="1:11">
      <c r="A15" s="113"/>
      <c r="B15" s="125"/>
      <c r="C15" s="125"/>
      <c r="D15" s="114"/>
      <c r="E15" s="113"/>
      <c r="F15" s="125"/>
      <c r="G15" s="125"/>
      <c r="H15" s="125"/>
      <c r="I15" s="113"/>
      <c r="J15" s="125"/>
      <c r="K15" s="125"/>
    </row>
    <row r="16" s="89" customFormat="1" spans="1:11">
      <c r="A16" s="93" t="s">
        <v>240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56"/>
    </row>
    <row r="17" spans="1:11">
      <c r="A17" s="105" t="s">
        <v>241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57"/>
    </row>
    <row r="18" spans="1:11">
      <c r="A18" s="105" t="s">
        <v>242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57"/>
    </row>
    <row r="19" spans="1:11">
      <c r="A19" s="127" t="s">
        <v>243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51"/>
    </row>
    <row r="20" spans="1:11">
      <c r="A20" s="128" t="s">
        <v>244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58"/>
    </row>
    <row r="21" spans="1:11">
      <c r="A21" s="128" t="s">
        <v>245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58"/>
    </row>
    <row r="22" spans="1:11">
      <c r="A22" s="128" t="s">
        <v>246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58"/>
    </row>
    <row r="23" spans="1:1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59"/>
    </row>
    <row r="24" spans="1:11">
      <c r="A24" s="105" t="s">
        <v>123</v>
      </c>
      <c r="B24" s="106"/>
      <c r="C24" s="119" t="s">
        <v>63</v>
      </c>
      <c r="D24" s="119" t="s">
        <v>64</v>
      </c>
      <c r="E24" s="104"/>
      <c r="F24" s="104"/>
      <c r="G24" s="104"/>
      <c r="H24" s="104"/>
      <c r="I24" s="104"/>
      <c r="J24" s="104"/>
      <c r="K24" s="150"/>
    </row>
    <row r="25" ht="15" spans="1:11">
      <c r="A25" s="132" t="s">
        <v>247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60"/>
    </row>
    <row r="26" ht="15" spans="1:1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</row>
    <row r="27" spans="1:11">
      <c r="A27" s="135" t="s">
        <v>248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61"/>
    </row>
    <row r="28" spans="1:11">
      <c r="A28" s="128" t="s">
        <v>249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58"/>
    </row>
    <row r="29" spans="1:11">
      <c r="A29" s="128" t="s">
        <v>250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8"/>
    </row>
    <row r="30" spans="1:11">
      <c r="A30" s="128" t="s">
        <v>251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58"/>
    </row>
    <row r="31" spans="1:11">
      <c r="A31" s="128" t="s">
        <v>252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58"/>
    </row>
    <row r="32" spans="1:11">
      <c r="A32" s="128" t="s">
        <v>253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58"/>
    </row>
    <row r="33" ht="23.15" customHeight="1" spans="1:1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62"/>
    </row>
    <row r="34" ht="23.15" customHeight="1" spans="1:11">
      <c r="A34" s="128"/>
      <c r="B34" s="129"/>
      <c r="C34" s="129"/>
      <c r="D34" s="129"/>
      <c r="E34" s="129"/>
      <c r="F34" s="129"/>
      <c r="G34" s="129"/>
      <c r="H34" s="129"/>
      <c r="I34" s="129"/>
      <c r="J34" s="129"/>
      <c r="K34" s="158"/>
    </row>
    <row r="35" ht="23.15" customHeight="1" spans="1:11">
      <c r="A35" s="139"/>
      <c r="B35" s="129"/>
      <c r="C35" s="129"/>
      <c r="D35" s="129"/>
      <c r="E35" s="129"/>
      <c r="F35" s="129"/>
      <c r="G35" s="129"/>
      <c r="H35" s="129"/>
      <c r="I35" s="129"/>
      <c r="J35" s="129"/>
      <c r="K35" s="158"/>
    </row>
    <row r="36" ht="23.15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63"/>
    </row>
    <row r="37" ht="18.75" customHeight="1" spans="1:11">
      <c r="A37" s="142" t="s">
        <v>254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64"/>
    </row>
    <row r="38" s="90" customFormat="1" ht="18.75" customHeight="1" spans="1:11">
      <c r="A38" s="105" t="s">
        <v>255</v>
      </c>
      <c r="B38" s="106"/>
      <c r="C38" s="106"/>
      <c r="D38" s="104" t="s">
        <v>256</v>
      </c>
      <c r="E38" s="104"/>
      <c r="F38" s="144" t="s">
        <v>257</v>
      </c>
      <c r="G38" s="145"/>
      <c r="H38" s="106" t="s">
        <v>258</v>
      </c>
      <c r="I38" s="106"/>
      <c r="J38" s="106" t="s">
        <v>259</v>
      </c>
      <c r="K38" s="157"/>
    </row>
    <row r="39" ht="18.75" customHeight="1" spans="1:13">
      <c r="A39" s="105" t="s">
        <v>124</v>
      </c>
      <c r="B39" s="106" t="s">
        <v>260</v>
      </c>
      <c r="C39" s="106"/>
      <c r="D39" s="106"/>
      <c r="E39" s="106"/>
      <c r="F39" s="106"/>
      <c r="G39" s="106"/>
      <c r="H39" s="106"/>
      <c r="I39" s="106"/>
      <c r="J39" s="106"/>
      <c r="K39" s="157"/>
      <c r="M39" s="90"/>
    </row>
    <row r="40" ht="31" customHeight="1" spans="1:11">
      <c r="A40" s="105" t="s">
        <v>261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57"/>
    </row>
    <row r="41" ht="18.75" customHeight="1" spans="1:11">
      <c r="A41" s="105"/>
      <c r="B41" s="106"/>
      <c r="C41" s="106"/>
      <c r="D41" s="106"/>
      <c r="E41" s="106"/>
      <c r="F41" s="106"/>
      <c r="G41" s="106"/>
      <c r="H41" s="106"/>
      <c r="I41" s="106"/>
      <c r="J41" s="106"/>
      <c r="K41" s="157"/>
    </row>
    <row r="42" ht="32.15" customHeight="1" spans="1:11">
      <c r="A42" s="107" t="s">
        <v>138</v>
      </c>
      <c r="B42" s="146" t="s">
        <v>262</v>
      </c>
      <c r="C42" s="146"/>
      <c r="D42" s="109" t="s">
        <v>263</v>
      </c>
      <c r="E42" s="110" t="s">
        <v>141</v>
      </c>
      <c r="F42" s="109" t="s">
        <v>142</v>
      </c>
      <c r="G42" s="147">
        <v>45408</v>
      </c>
      <c r="H42" s="148" t="s">
        <v>144</v>
      </c>
      <c r="I42" s="148"/>
      <c r="J42" s="146" t="s">
        <v>145</v>
      </c>
      <c r="K42" s="16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374650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165100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336550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450850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488950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69850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374650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69850</xdr:rowOff>
                  </from>
                  <to>
                    <xdr:col>7</xdr:col>
                    <xdr:colOff>336550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69850</xdr:rowOff>
                  </from>
                  <to>
                    <xdr:col>7</xdr:col>
                    <xdr:colOff>336550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374650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336550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69850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31750</xdr:rowOff>
                  </from>
                  <to>
                    <xdr:col>10</xdr:col>
                    <xdr:colOff>774700</xdr:colOff>
                    <xdr:row>14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374650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336550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336550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260350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488950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641350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374650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374650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69850</xdr:rowOff>
                  </from>
                  <to>
                    <xdr:col>2</xdr:col>
                    <xdr:colOff>165100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184150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374650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184150</xdr:rowOff>
                  </from>
                  <to>
                    <xdr:col>2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184150</xdr:rowOff>
                  </from>
                  <to>
                    <xdr:col>2</xdr:col>
                    <xdr:colOff>266700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260350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381000</xdr:colOff>
                    <xdr:row>7</xdr:row>
                    <xdr:rowOff>0</xdr:rowOff>
                  </from>
                  <to>
                    <xdr:col>3</xdr:col>
                    <xdr:colOff>603250</xdr:colOff>
                    <xdr:row>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zoomScale="80" zoomScaleNormal="80" workbookViewId="0">
      <selection activeCell="J14" sqref="J14"/>
    </sheetView>
  </sheetViews>
  <sheetFormatPr defaultColWidth="9" defaultRowHeight="14.25"/>
  <cols>
    <col min="2" max="7" width="9.33333333333333" customWidth="1"/>
    <col min="9" max="14" width="15.5833333333333" customWidth="1"/>
  </cols>
  <sheetData>
    <row r="1" ht="30" customHeight="1" spans="1:14">
      <c r="A1" s="45" t="s">
        <v>148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ht="28.5" customHeight="1" spans="1:14">
      <c r="A2" s="47" t="s">
        <v>59</v>
      </c>
      <c r="B2" s="48" t="s">
        <v>60</v>
      </c>
      <c r="C2" s="48"/>
      <c r="D2" s="49" t="s">
        <v>65</v>
      </c>
      <c r="E2" s="48" t="s">
        <v>66</v>
      </c>
      <c r="F2" s="48"/>
      <c r="G2" s="48"/>
      <c r="H2" s="50"/>
      <c r="I2" s="74" t="s">
        <v>54</v>
      </c>
      <c r="J2" s="48" t="s">
        <v>55</v>
      </c>
      <c r="K2" s="48"/>
      <c r="L2" s="48"/>
      <c r="M2" s="48"/>
      <c r="N2" s="75"/>
    </row>
    <row r="3" ht="28.5" customHeight="1" spans="1:14">
      <c r="A3" s="51" t="s">
        <v>149</v>
      </c>
      <c r="B3" s="52" t="s">
        <v>150</v>
      </c>
      <c r="C3" s="52"/>
      <c r="D3" s="52"/>
      <c r="E3" s="52"/>
      <c r="F3" s="52"/>
      <c r="G3" s="52"/>
      <c r="H3" s="53"/>
      <c r="I3" s="76" t="s">
        <v>151</v>
      </c>
      <c r="J3" s="76"/>
      <c r="K3" s="76"/>
      <c r="L3" s="76"/>
      <c r="M3" s="76"/>
      <c r="N3" s="77"/>
    </row>
    <row r="4" ht="28.5" customHeight="1" spans="1:14">
      <c r="A4" s="51"/>
      <c r="B4" s="54" t="s">
        <v>107</v>
      </c>
      <c r="C4" s="54" t="s">
        <v>108</v>
      </c>
      <c r="D4" s="55" t="s">
        <v>109</v>
      </c>
      <c r="E4" s="54" t="s">
        <v>110</v>
      </c>
      <c r="F4" s="54" t="s">
        <v>111</v>
      </c>
      <c r="G4" s="54" t="s">
        <v>112</v>
      </c>
      <c r="H4" s="53"/>
      <c r="I4" s="78" t="s">
        <v>107</v>
      </c>
      <c r="J4" s="78" t="s">
        <v>108</v>
      </c>
      <c r="K4" s="78" t="s">
        <v>109</v>
      </c>
      <c r="L4" s="78" t="s">
        <v>110</v>
      </c>
      <c r="M4" s="78" t="s">
        <v>111</v>
      </c>
      <c r="N4" s="79" t="s">
        <v>112</v>
      </c>
    </row>
    <row r="5" ht="28.5" customHeight="1" spans="1:14">
      <c r="A5" s="51"/>
      <c r="B5" s="56"/>
      <c r="C5" s="56"/>
      <c r="D5" s="55"/>
      <c r="E5" s="56"/>
      <c r="F5" s="56"/>
      <c r="G5" s="56"/>
      <c r="H5" s="53"/>
      <c r="I5" s="80" t="s">
        <v>116</v>
      </c>
      <c r="J5" s="80" t="s">
        <v>117</v>
      </c>
      <c r="K5" s="80" t="s">
        <v>118</v>
      </c>
      <c r="L5" s="80" t="s">
        <v>115</v>
      </c>
      <c r="M5" s="80" t="s">
        <v>116</v>
      </c>
      <c r="N5" s="81" t="s">
        <v>118</v>
      </c>
    </row>
    <row r="6" ht="28.5" customHeight="1" spans="1:14">
      <c r="A6" s="57" t="s">
        <v>154</v>
      </c>
      <c r="B6" s="58">
        <f>C6-1</f>
        <v>66</v>
      </c>
      <c r="C6" s="58">
        <f>D6-2</f>
        <v>67</v>
      </c>
      <c r="D6" s="59">
        <v>69</v>
      </c>
      <c r="E6" s="58">
        <f>D6+2</f>
        <v>71</v>
      </c>
      <c r="F6" s="58">
        <f>E6+2</f>
        <v>73</v>
      </c>
      <c r="G6" s="58">
        <f>F6+1</f>
        <v>74</v>
      </c>
      <c r="H6" s="53"/>
      <c r="I6" s="82" t="s">
        <v>264</v>
      </c>
      <c r="J6" s="82" t="s">
        <v>165</v>
      </c>
      <c r="K6" s="82" t="s">
        <v>155</v>
      </c>
      <c r="L6" s="82" t="s">
        <v>265</v>
      </c>
      <c r="M6" s="82" t="s">
        <v>198</v>
      </c>
      <c r="N6" s="83" t="s">
        <v>165</v>
      </c>
    </row>
    <row r="7" ht="28.5" customHeight="1" spans="1:14">
      <c r="A7" s="57" t="s">
        <v>156</v>
      </c>
      <c r="B7" s="60">
        <f>C7-4</f>
        <v>102</v>
      </c>
      <c r="C7" s="60">
        <f>D7-4</f>
        <v>106</v>
      </c>
      <c r="D7" s="61">
        <v>110</v>
      </c>
      <c r="E7" s="60">
        <f>D7+4</f>
        <v>114</v>
      </c>
      <c r="F7" s="60">
        <f>E7+4</f>
        <v>118</v>
      </c>
      <c r="G7" s="60">
        <f>F7+6</f>
        <v>124</v>
      </c>
      <c r="H7" s="53"/>
      <c r="I7" s="82" t="s">
        <v>165</v>
      </c>
      <c r="J7" s="82" t="s">
        <v>162</v>
      </c>
      <c r="K7" s="82" t="s">
        <v>162</v>
      </c>
      <c r="L7" s="82" t="s">
        <v>155</v>
      </c>
      <c r="M7" s="84" t="s">
        <v>199</v>
      </c>
      <c r="N7" s="85" t="str">
        <f>首期尺寸表!K7</f>
        <v>+0</v>
      </c>
    </row>
    <row r="8" ht="28.5" customHeight="1" spans="1:14">
      <c r="A8" s="57" t="s">
        <v>158</v>
      </c>
      <c r="B8" s="60">
        <f>C8-4</f>
        <v>98</v>
      </c>
      <c r="C8" s="60">
        <f>D8-4</f>
        <v>102</v>
      </c>
      <c r="D8" s="61">
        <v>106</v>
      </c>
      <c r="E8" s="60">
        <f>D8+4</f>
        <v>110</v>
      </c>
      <c r="F8" s="60">
        <f>E8+5</f>
        <v>115</v>
      </c>
      <c r="G8" s="60">
        <f>F8+6</f>
        <v>121</v>
      </c>
      <c r="H8" s="53"/>
      <c r="I8" s="82" t="s">
        <v>199</v>
      </c>
      <c r="J8" s="82" t="s">
        <v>155</v>
      </c>
      <c r="K8" s="82" t="s">
        <v>155</v>
      </c>
      <c r="L8" s="82" t="s">
        <v>155</v>
      </c>
      <c r="M8" s="84" t="s">
        <v>199</v>
      </c>
      <c r="N8" s="85" t="str">
        <f>首期尺寸表!K9</f>
        <v>+0</v>
      </c>
    </row>
    <row r="9" ht="28.5" customHeight="1" spans="1:14">
      <c r="A9" s="57" t="s">
        <v>159</v>
      </c>
      <c r="B9" s="60">
        <f>C9-1.2</f>
        <v>42.6</v>
      </c>
      <c r="C9" s="60">
        <f>D9-1.2</f>
        <v>43.8</v>
      </c>
      <c r="D9" s="61">
        <v>45</v>
      </c>
      <c r="E9" s="60">
        <f>D9+1.2</f>
        <v>46.2</v>
      </c>
      <c r="F9" s="60">
        <f>E9+1.2</f>
        <v>47.4</v>
      </c>
      <c r="G9" s="60">
        <f>F9+1.4</f>
        <v>48.8</v>
      </c>
      <c r="H9" s="53"/>
      <c r="I9" s="82" t="s">
        <v>168</v>
      </c>
      <c r="J9" s="82" t="s">
        <v>160</v>
      </c>
      <c r="K9" s="82" t="s">
        <v>200</v>
      </c>
      <c r="L9" s="82" t="s">
        <v>201</v>
      </c>
      <c r="M9" s="84" t="s">
        <v>155</v>
      </c>
      <c r="N9" s="85" t="str">
        <f>首期尺寸表!K10</f>
        <v>-0.4</v>
      </c>
    </row>
    <row r="10" ht="28.5" customHeight="1" spans="1:14">
      <c r="A10" s="57" t="s">
        <v>161</v>
      </c>
      <c r="B10" s="60">
        <f>C10-0.5</f>
        <v>21</v>
      </c>
      <c r="C10" s="60">
        <f>D10-0.5</f>
        <v>21.5</v>
      </c>
      <c r="D10" s="61">
        <v>22</v>
      </c>
      <c r="E10" s="60">
        <f t="shared" ref="E10:G10" si="0">D10+0.5</f>
        <v>22.5</v>
      </c>
      <c r="F10" s="60">
        <f t="shared" si="0"/>
        <v>23</v>
      </c>
      <c r="G10" s="60">
        <f t="shared" si="0"/>
        <v>23.5</v>
      </c>
      <c r="H10" s="53"/>
      <c r="I10" s="82" t="s">
        <v>206</v>
      </c>
      <c r="J10" s="82" t="s">
        <v>155</v>
      </c>
      <c r="K10" s="82" t="s">
        <v>155</v>
      </c>
      <c r="L10" s="82" t="s">
        <v>155</v>
      </c>
      <c r="M10" s="84" t="s">
        <v>155</v>
      </c>
      <c r="N10" s="85" t="str">
        <f>首期尺寸表!K11</f>
        <v>-1</v>
      </c>
    </row>
    <row r="11" ht="28.5" customHeight="1" spans="1:14">
      <c r="A11" s="57" t="s">
        <v>163</v>
      </c>
      <c r="B11" s="62">
        <f>C11-0.7</f>
        <v>18.1</v>
      </c>
      <c r="C11" s="62">
        <f>D11-0.7</f>
        <v>18.8</v>
      </c>
      <c r="D11" s="61">
        <v>19.5</v>
      </c>
      <c r="E11" s="62">
        <f>D11+0.7</f>
        <v>20.2</v>
      </c>
      <c r="F11" s="62">
        <f>E11+0.7</f>
        <v>20.9</v>
      </c>
      <c r="G11" s="62">
        <f>F11+0.95</f>
        <v>21.85</v>
      </c>
      <c r="H11" s="53"/>
      <c r="I11" s="82" t="s">
        <v>155</v>
      </c>
      <c r="J11" s="82" t="s">
        <v>155</v>
      </c>
      <c r="K11" s="82" t="s">
        <v>155</v>
      </c>
      <c r="L11" s="82" t="s">
        <v>155</v>
      </c>
      <c r="M11" s="84" t="s">
        <v>155</v>
      </c>
      <c r="N11" s="85" t="str">
        <f>首期尺寸表!K12</f>
        <v>+0</v>
      </c>
    </row>
    <row r="12" ht="28.5" customHeight="1" spans="1:14">
      <c r="A12" s="57" t="s">
        <v>164</v>
      </c>
      <c r="B12" s="60">
        <f>C12-0.7</f>
        <v>16.6</v>
      </c>
      <c r="C12" s="60">
        <f>D12-0.7</f>
        <v>17.3</v>
      </c>
      <c r="D12" s="61">
        <v>18</v>
      </c>
      <c r="E12" s="60">
        <f>D12+0.7</f>
        <v>18.7</v>
      </c>
      <c r="F12" s="60">
        <f>E12+0.7</f>
        <v>19.4</v>
      </c>
      <c r="G12" s="60">
        <f>F12+0.95</f>
        <v>20.35</v>
      </c>
      <c r="H12" s="53"/>
      <c r="I12" s="82" t="s">
        <v>202</v>
      </c>
      <c r="J12" s="82" t="s">
        <v>203</v>
      </c>
      <c r="K12" s="82" t="s">
        <v>168</v>
      </c>
      <c r="L12" s="82" t="s">
        <v>168</v>
      </c>
      <c r="M12" s="84" t="s">
        <v>155</v>
      </c>
      <c r="N12" s="85" t="str">
        <f>首期尺寸表!K13</f>
        <v>+0.5</v>
      </c>
    </row>
    <row r="13" ht="28.5" customHeight="1" spans="1:14">
      <c r="A13" s="57" t="s">
        <v>166</v>
      </c>
      <c r="B13" s="60">
        <f>C13-0</f>
        <v>19.1</v>
      </c>
      <c r="C13" s="60">
        <f>D13-0.4</f>
        <v>19.1</v>
      </c>
      <c r="D13" s="61">
        <v>19.5</v>
      </c>
      <c r="E13" s="60">
        <f>D13+0.4</f>
        <v>19.9</v>
      </c>
      <c r="F13" s="60">
        <f>E13+0.4</f>
        <v>20.3</v>
      </c>
      <c r="G13" s="60">
        <f>F13+0.6</f>
        <v>20.9</v>
      </c>
      <c r="H13" s="53"/>
      <c r="I13" s="82" t="s">
        <v>155</v>
      </c>
      <c r="J13" s="82" t="s">
        <v>155</v>
      </c>
      <c r="K13" s="82" t="s">
        <v>155</v>
      </c>
      <c r="L13" s="82" t="s">
        <v>155</v>
      </c>
      <c r="M13" s="84" t="s">
        <v>201</v>
      </c>
      <c r="N13" s="85" t="str">
        <f>首期尺寸表!K14</f>
        <v>+0</v>
      </c>
    </row>
    <row r="14" ht="28.5" customHeight="1" spans="1:14">
      <c r="A14" s="57" t="s">
        <v>167</v>
      </c>
      <c r="B14" s="60">
        <f>C14-0</f>
        <v>10.8</v>
      </c>
      <c r="C14" s="60">
        <f>D14-0.2</f>
        <v>10.8</v>
      </c>
      <c r="D14" s="61">
        <v>11</v>
      </c>
      <c r="E14" s="60">
        <f>D14+0.2</f>
        <v>11.2</v>
      </c>
      <c r="F14" s="60">
        <f>E14+0.2</f>
        <v>11.4</v>
      </c>
      <c r="G14" s="60">
        <f>F14+0.25</f>
        <v>11.65</v>
      </c>
      <c r="H14" s="53"/>
      <c r="I14" s="82" t="s">
        <v>155</v>
      </c>
      <c r="J14" s="82" t="s">
        <v>155</v>
      </c>
      <c r="K14" s="82" t="s">
        <v>155</v>
      </c>
      <c r="L14" s="82" t="s">
        <v>203</v>
      </c>
      <c r="M14" s="84" t="s">
        <v>155</v>
      </c>
      <c r="N14" s="85" t="str">
        <f>首期尺寸表!K15</f>
        <v>-0.3</v>
      </c>
    </row>
    <row r="15" ht="28.5" customHeight="1" spans="1:14">
      <c r="A15" s="63"/>
      <c r="B15" s="64"/>
      <c r="C15" s="64"/>
      <c r="D15" s="64"/>
      <c r="E15" s="64"/>
      <c r="F15" s="64"/>
      <c r="G15" s="64"/>
      <c r="H15" s="53"/>
      <c r="I15" s="82"/>
      <c r="J15" s="82"/>
      <c r="K15" s="82"/>
      <c r="L15" s="82"/>
      <c r="M15" s="84"/>
      <c r="N15" s="85"/>
    </row>
    <row r="16" ht="28.5" customHeight="1" spans="1:14">
      <c r="A16" s="65"/>
      <c r="B16" s="64"/>
      <c r="C16" s="64"/>
      <c r="D16" s="64"/>
      <c r="E16" s="64"/>
      <c r="F16" s="64"/>
      <c r="G16" s="64"/>
      <c r="H16" s="53"/>
      <c r="I16" s="82"/>
      <c r="J16" s="82"/>
      <c r="K16" s="82"/>
      <c r="L16" s="82"/>
      <c r="M16" s="84"/>
      <c r="N16" s="85"/>
    </row>
    <row r="17" ht="28.5" customHeight="1" spans="1:14">
      <c r="A17" s="66"/>
      <c r="B17" s="67"/>
      <c r="C17" s="68"/>
      <c r="D17" s="68"/>
      <c r="E17" s="69"/>
      <c r="F17" s="69"/>
      <c r="G17" s="67"/>
      <c r="H17" s="70"/>
      <c r="I17" s="67"/>
      <c r="J17" s="67"/>
      <c r="K17" s="86"/>
      <c r="L17" s="67"/>
      <c r="M17" s="67"/>
      <c r="N17" s="87"/>
    </row>
    <row r="18" ht="15" spans="1:14">
      <c r="A18" s="71" t="s">
        <v>124</v>
      </c>
      <c r="B18" s="72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1:14">
      <c r="A19" s="72" t="s">
        <v>172</v>
      </c>
      <c r="B19" s="72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</row>
    <row r="20" spans="1:14">
      <c r="A20" s="73"/>
      <c r="B20" s="73"/>
      <c r="C20" s="73"/>
      <c r="D20" s="73"/>
      <c r="E20" s="73"/>
      <c r="F20" s="73"/>
      <c r="G20" s="73"/>
      <c r="H20" s="73"/>
      <c r="I20" s="71" t="s">
        <v>204</v>
      </c>
      <c r="J20" s="88"/>
      <c r="K20" s="71" t="s">
        <v>205</v>
      </c>
      <c r="L20" s="71"/>
      <c r="M20" s="71" t="s">
        <v>175</v>
      </c>
      <c r="N20" s="72"/>
    </row>
    <row r="21" spans="1:14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22" spans="1:14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1:14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ageMargins left="0.118055555555556" right="0.118055555555556" top="1" bottom="1" header="0.5" footer="0.5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中期尺寸表</vt:lpstr>
      <vt:lpstr>洗水后尺寸</vt:lpstr>
      <vt:lpstr>尾期</vt:lpstr>
      <vt:lpstr>尾期尺寸表</vt:lpstr>
      <vt:lpstr>1.面料验布</vt:lpstr>
      <vt:lpstr>2.面料缩率</vt:lpstr>
      <vt:lpstr>5.特殊工艺测试</vt:lpstr>
      <vt:lpstr>3.面料互染</vt:lpstr>
      <vt:lpstr>4.面料静水压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2024-04-27T00:09:33Z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259890A84DBC44DE8DAF1E2A2CD96B7F_13</vt:lpwstr>
  </property>
  <property fmtid="{D5CDD505-2E9C-101B-9397-08002B2CF9AE}" pid="3" name="KSOProductBuildVer">
    <vt:lpwstr>2052-11.8.2.12195</vt:lpwstr>
  </property>
</Properties>
</file>