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5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尾期 (翻单)" sheetId="18" r:id="rId9"/>
    <sheet name="验货尺寸表 (尾期翻单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<sst xmlns="http://schemas.openxmlformats.org/spreadsheetml/2006/main" count="1423" uniqueCount="423">
  <si>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</si>
  <si>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</si>
  <si>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</si>
  <si>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</si>
  <si>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</si>
  <si>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</si>
  <si>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</si>
  <si>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</si>
  <si>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</si>
  <si>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</si>
  <si>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</si>
  <si>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</si>
  <si>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</si>
  <si>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</si>
  <si>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</si>
  <si>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</si>
  <si>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</si>
  <si>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</si>
  <si>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</si>
  <si>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</si>
  <si>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</si>
  <si>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</si>
  <si>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</si>
  <si>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</si>
  <si>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</si>
  <si>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</si>
  <si>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</si>
  <si>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</si>
  <si>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</si>
  <si>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</si>
  <si>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</si>
  <si>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</si>
  <si>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</si>
  <si>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</si>
  <si>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</si>
  <si>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</si>
  <si>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</si>
  <si>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</si>
  <si>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</si>
  <si>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</si>
  <si>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</si>
  <si>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</si>
  <si>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</si>
  <si>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</si>
  <si>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</si>
  <si>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</si>
  <si>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</si>
  <si>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</si>
  <si>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</si>
  <si>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</si>
  <si>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</si>
  <si>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</si>
  <si>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</si>
  <si>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</si>
  <si>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</si>
  <si>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</si>
  <si>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</si>
  <si>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</si>
  <si>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</si>
  <si>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</si>
  <si>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</si>
  <si>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</si>
  <si>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QAMMBM83236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</si>
  <si>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</si>
  <si>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</si>
  <si>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</si>
  <si>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</si>
  <si>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</si>
  <si>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</si>
  <si>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</si>
  <si>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</si>
  <si>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</si>
  <si>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</si>
  <si>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</si>
  <si>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</si>
  <si>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</si>
  <si>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</si>
  <si>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</si>
  <si>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</si>
  <si>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</si>
  <si>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</si>
  <si>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</si>
  <si>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</si>
  <si>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</si>
  <si>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</si>
  <si>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</si>
  <si>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</si>
  <si>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</si>
  <si>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</si>
  <si>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</si>
  <si>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</si>
  <si>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</si>
  <si>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</si>
  <si>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</si>
  <si>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</si>
  <si>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</si>
  <si>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</si>
  <si>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</si>
  <si>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</si>
  <si>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</si>
  <si>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</si>
  <si>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</si>
  <si>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</si>
  <si>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</si>
  <si>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</si>
  <si>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</si>
  <si>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</si>
  <si>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</si>
  <si>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</si>
  <si>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</si>
  <si>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</si>
  <si>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</si>
  <si>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</si>
  <si>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</si>
  <si>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</si>
  <si>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</si>
  <si>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</si>
  <si>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</si>
  <si>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</si>
  <si>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</si>
  <si>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</si>
  <si>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1、开前袋，封角起皱，左右袋有高低，不对称</t>
  </si>
  <si>
    <t>2、侧腿风琴贴起扭，不平服，骨位转角处起皱</t>
  </si>
  <si>
    <t>3、包脚口橡筋起扭，上脚口错位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</si>
  <si>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</si>
  <si>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</si>
  <si>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</si>
  <si>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</si>
  <si>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</si>
  <si>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</si>
  <si>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</si>
  <si>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</si>
  <si>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</si>
  <si>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</si>
  <si>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</si>
  <si>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</si>
  <si>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</si>
  <si>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</si>
  <si>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</si>
  <si>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</si>
  <si>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</si>
  <si>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</si>
  <si>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</si>
  <si>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</si>
  <si>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</si>
  <si>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</si>
  <si>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</si>
  <si>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</si>
  <si>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</si>
  <si>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</si>
  <si>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</si>
  <si>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裤外侧长</t>
  </si>
  <si>
    <t>±1</t>
  </si>
  <si>
    <t>-1.5</t>
  </si>
  <si>
    <t>全松紧腰围 平量</t>
  </si>
  <si>
    <t>+0</t>
  </si>
  <si>
    <t>全松紧腰围 拉量</t>
  </si>
  <si>
    <t>臀围</t>
  </si>
  <si>
    <t>±0.5</t>
  </si>
  <si>
    <t>腿围/2</t>
  </si>
  <si>
    <t>膝围/2</t>
  </si>
  <si>
    <t>±0.3</t>
  </si>
  <si>
    <t>脚口/2拉量</t>
  </si>
  <si>
    <t>脚口/2平量</t>
  </si>
  <si>
    <t>前裆长</t>
  </si>
  <si>
    <t>后裆长</t>
  </si>
  <si>
    <t>-0.2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</si>
  <si>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</si>
  <si>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</si>
  <si>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</si>
  <si>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</si>
  <si>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</si>
  <si>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</si>
  <si>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</si>
  <si>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</si>
  <si>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</si>
  <si>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</si>
  <si>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</si>
  <si>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</si>
  <si>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</si>
  <si>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</si>
  <si>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</si>
  <si>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</si>
  <si>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</si>
  <si>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</si>
  <si>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</si>
  <si>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</si>
  <si>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</si>
  <si>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</si>
  <si>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1、侧腿风琴贴起扭，不平服，骨位转角处起皱</t>
  </si>
  <si>
    <t>2、腰头橡筋起扭，钮眼线头没清理干净</t>
  </si>
  <si>
    <t>3、包脚口橡筋起扭，浪底错位</t>
  </si>
  <si>
    <t>【整改的严重缺陷及整改复核时间】</t>
  </si>
  <si>
    <t>以上问题车间已整改</t>
  </si>
  <si>
    <t>洗前/洗后</t>
  </si>
  <si>
    <t>+0 +0</t>
  </si>
  <si>
    <t>+0.5 +0.6</t>
  </si>
  <si>
    <t>+0.5 +1</t>
  </si>
  <si>
    <t>+0.5 +0.4</t>
  </si>
  <si>
    <t>+0.3 +0.5</t>
  </si>
  <si>
    <t>+0.3 +0.4</t>
  </si>
  <si>
    <t>+1  +1</t>
  </si>
  <si>
    <t>+1  +0</t>
  </si>
  <si>
    <t>+0 -0.5</t>
  </si>
  <si>
    <t>-0.4 -0.2</t>
  </si>
  <si>
    <t>+0 -0.4</t>
  </si>
  <si>
    <t>-0.5 -0.5</t>
  </si>
  <si>
    <t>+0 +0.4</t>
  </si>
  <si>
    <t>+1  +0.8</t>
  </si>
  <si>
    <t xml:space="preserve"> +1  +0.5</t>
  </si>
  <si>
    <t xml:space="preserve"> +0.5 +1</t>
  </si>
  <si>
    <t>+0.4 +0.6</t>
  </si>
  <si>
    <t>+1 +0.6</t>
  </si>
  <si>
    <t>+0.2 +0.3</t>
  </si>
  <si>
    <t>-0.2 -0.3</t>
  </si>
  <si>
    <t>+0 -0.2</t>
  </si>
  <si>
    <t>+0.3 +0.2</t>
  </si>
  <si>
    <t>+0.2 +0</t>
  </si>
  <si>
    <t>+0 +0.3</t>
  </si>
  <si>
    <t>+0.2  +0.3</t>
  </si>
  <si>
    <t>+0.5 +0.3</t>
  </si>
  <si>
    <t>+0.4 +0.5</t>
  </si>
  <si>
    <t>+0.3  +0.5</t>
  </si>
  <si>
    <t xml:space="preserve">+0.5 +0.4 </t>
  </si>
  <si>
    <t xml:space="preserve">+0.3 +0.5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</si>
  <si>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</si>
  <si>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</si>
  <si>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</si>
  <si>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</si>
  <si>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</si>
  <si>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</si>
  <si>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</si>
  <si>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</si>
  <si>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</si>
  <si>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</si>
  <si>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</si>
  <si>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</si>
  <si>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</si>
  <si>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</si>
  <si>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</si>
  <si>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</si>
  <si>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</si>
  <si>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</si>
  <si>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</si>
  <si>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</si>
  <si>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</si>
  <si>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</si>
  <si>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</si>
  <si>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</si>
  <si>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</si>
  <si>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</si>
  <si>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</si>
  <si>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</si>
  <si>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</si>
  <si>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</si>
  <si>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</si>
  <si>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</si>
  <si>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</si>
  <si>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</si>
  <si>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</si>
  <si>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</si>
  <si>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</si>
  <si>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1、侧腿风琴贴转角起皱，不平服</t>
  </si>
  <si>
    <t>2、浪底错位，线头要清理干净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</si>
  <si>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</si>
  <si>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</si>
  <si>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</si>
  <si>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</si>
  <si>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</si>
  <si>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</si>
  <si>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</si>
  <si>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</si>
  <si>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</si>
  <si>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</si>
  <si>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  +0.6  +1  +1</t>
  </si>
  <si>
    <t>+0 +0  +1  +0</t>
  </si>
  <si>
    <t>+0 +0 +0 -0.5</t>
  </si>
  <si>
    <t>-0.4 -0.2 +0 +0</t>
  </si>
  <si>
    <t>+0 -0.4 +0 -0.5</t>
  </si>
  <si>
    <t>+0 +0 -0.5 -0.5</t>
  </si>
  <si>
    <t>+0 +0 +0 +0</t>
  </si>
  <si>
    <t>+0 +0.4  +0.5  +0.6</t>
  </si>
  <si>
    <t>+0 +0 +1 +0.8</t>
  </si>
  <si>
    <t>+0.4 +0 +0 +0</t>
  </si>
  <si>
    <t>-0.4 +0 +0 +0</t>
  </si>
  <si>
    <t>+1  +0.8  +0.5  +1</t>
  </si>
  <si>
    <t>+1  +1  +1  +0.8</t>
  </si>
  <si>
    <t>+1  +1  +1  +0.5</t>
  </si>
  <si>
    <t>+0.4 +0.5 +0.5 +1</t>
  </si>
  <si>
    <t>+0.4 +0.6 +1 +0.5</t>
  </si>
  <si>
    <t>+1 +1 +1 +0.6</t>
  </si>
  <si>
    <t>+0.2 +0.3 +0.5 +0.3</t>
  </si>
  <si>
    <t>-0.2 -0.3 +0 -0.2</t>
  </si>
  <si>
    <t>+0 +0 -0.2 -0.2</t>
  </si>
  <si>
    <t>+0 -0.2 +0 -0.5</t>
  </si>
  <si>
    <t>+0.3 +0.2 +0.3 +0.5</t>
  </si>
  <si>
    <t>+0.2 +0 +0.2 +0.5</t>
  </si>
  <si>
    <t>+0 -0.2 +0.2 +0.2</t>
  </si>
  <si>
    <t>+0 +0 +0.3 +0.3</t>
  </si>
  <si>
    <t>+0.3 +0.5 +0.4 +0</t>
  </si>
  <si>
    <t>+0.2  +0.3  +0.5  +0.5</t>
  </si>
  <si>
    <t>+0.3 +0.4 +0.4 +0.5</t>
  </si>
  <si>
    <t>+0.5 +0.3 +0.4 +0.5</t>
  </si>
  <si>
    <t>+0.3 +0.2 +0.5 +0.5</t>
  </si>
  <si>
    <t>+0.4 +0.5 +0.3 +0.2</t>
  </si>
  <si>
    <t>+0.3 +0.3 +0.3 +0.5</t>
  </si>
  <si>
    <t>+0.2  +0.3  +0.5  +0.6</t>
  </si>
  <si>
    <t>+0.5 +0.4 +0.5 +0.5</t>
  </si>
  <si>
    <t>+0.5 +0.4 +0.4 +0.3</t>
  </si>
  <si>
    <t>+0.3 +0.5 +0.4 +0.5</t>
  </si>
  <si>
    <t>+0.5 +0.3 +0.5 +0.5</t>
  </si>
  <si>
    <t>CGDD24012800023</t>
  </si>
  <si>
    <t>1、开前袋，封角起皱，左右袋有高低，不对称，侧腿风琴贴转角起皱，不平服</t>
  </si>
  <si>
    <t>2、浪腰头橡筋起扭，钮眼线头没清理干净</t>
  </si>
  <si>
    <t>3、线头要清理干净</t>
  </si>
  <si>
    <t>以上提出的问题点已改正，可出货</t>
  </si>
  <si>
    <t>魏毓</t>
  </si>
  <si>
    <t>+0  +0</t>
  </si>
  <si>
    <t>-0.4 -0.5</t>
  </si>
  <si>
    <t>-1 -0.5</t>
  </si>
  <si>
    <t>+0.6 +0</t>
  </si>
  <si>
    <t>+0.2 +0.4</t>
  </si>
  <si>
    <t>+0.6 +0.5</t>
  </si>
  <si>
    <t>+0.5 +0.5</t>
  </si>
  <si>
    <t>+0.6 +0.4</t>
  </si>
  <si>
    <t>+0.7 +0.6</t>
  </si>
  <si>
    <t>-0.2 -0.2</t>
  </si>
  <si>
    <t>+0.5 +0</t>
  </si>
  <si>
    <t>+0.4 +0.3</t>
  </si>
  <si>
    <t>+0.5 +0.2</t>
  </si>
  <si>
    <t>+0.3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</si>
  <si>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</si>
  <si>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</si>
  <si>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</si>
  <si>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</si>
  <si>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</si>
  <si>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</si>
  <si>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</si>
  <si>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</si>
  <si>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</si>
  <si>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</si>
  <si>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</si>
  <si>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</si>
  <si>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</si>
  <si>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</si>
  <si>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</si>
  <si>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</si>
  <si>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H230917101</t>
  </si>
  <si>
    <t>梭织四面弹</t>
  </si>
  <si>
    <t>18FW水手蓝</t>
  </si>
  <si>
    <t>QAMMBM83236/83242</t>
  </si>
  <si>
    <t>吉尚</t>
  </si>
  <si>
    <t>H230917100</t>
  </si>
  <si>
    <t>24SS青灰绿</t>
  </si>
  <si>
    <t>H230917102</t>
  </si>
  <si>
    <t>19SS黑色</t>
  </si>
  <si>
    <t>H230921087</t>
  </si>
  <si>
    <t>19SS明灰</t>
  </si>
  <si>
    <t>全涤经编网眼</t>
  </si>
  <si>
    <t>H231221083</t>
  </si>
  <si>
    <t>H231221082</t>
  </si>
  <si>
    <t>H231221084</t>
  </si>
  <si>
    <t>H231221085</t>
  </si>
  <si>
    <t>H231221081</t>
  </si>
  <si>
    <t>制表时间：2023/11/5</t>
  </si>
  <si>
    <t>翻单1-22到布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</si>
  <si>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</si>
  <si>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</si>
  <si>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</si>
  <si>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</si>
  <si>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</si>
  <si>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</si>
  <si>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</si>
  <si>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</si>
  <si>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</si>
  <si>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</si>
  <si>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</si>
  <si>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</si>
  <si>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</si>
  <si>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</si>
  <si>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</si>
  <si>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</si>
  <si>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</si>
  <si>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</si>
  <si>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</si>
  <si>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</si>
  <si>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</si>
  <si>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</si>
  <si>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QAMMBM83236 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</si>
  <si>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</si>
  <si>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</si>
  <si>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</si>
  <si>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</si>
  <si>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</si>
  <si>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</si>
  <si>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</si>
  <si>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</si>
  <si>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</si>
  <si>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</si>
  <si>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</si>
  <si>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</si>
  <si>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</si>
  <si>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</si>
  <si>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</si>
  <si>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</si>
  <si>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</si>
  <si>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</si>
  <si>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</si>
  <si>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</si>
  <si>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</si>
  <si>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</si>
  <si>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</si>
  <si>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</si>
  <si>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</si>
  <si>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制表时间：2023/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</si>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</sst>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8" borderId="9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92" applyNumberFormat="0" applyFill="0" applyAlignment="0" applyProtection="0">
      <alignment vertical="center"/>
    </xf>
    <xf numFmtId="0" fontId="58" fillId="0" borderId="92" applyNumberFormat="0" applyFill="0" applyAlignment="0" applyProtection="0">
      <alignment vertical="center"/>
    </xf>
    <xf numFmtId="0" fontId="59" fillId="0" borderId="9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94" applyNumberFormat="0" applyAlignment="0" applyProtection="0">
      <alignment vertical="center"/>
    </xf>
    <xf numFmtId="0" fontId="61" fillId="10" borderId="95" applyNumberFormat="0" applyAlignment="0" applyProtection="0">
      <alignment vertical="center"/>
    </xf>
    <xf numFmtId="0" fontId="62" fillId="10" borderId="94" applyNumberFormat="0" applyAlignment="0" applyProtection="0">
      <alignment vertical="center"/>
    </xf>
    <xf numFmtId="0" fontId="63" fillId="11" borderId="96" applyNumberFormat="0" applyAlignment="0" applyProtection="0">
      <alignment vertical="center"/>
    </xf>
    <xf numFmtId="0" fontId="64" fillId="0" borderId="97" applyNumberFormat="0" applyFill="0" applyAlignment="0" applyProtection="0">
      <alignment vertical="center"/>
    </xf>
    <xf numFmtId="0" fontId="65" fillId="0" borderId="98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20" fillId="0" borderId="0"/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6" fillId="0" borderId="0">
      <alignment vertical="center"/>
    </xf>
    <xf numFmtId="0" fontId="20" fillId="0" borderId="0"/>
    <xf numFmtId="0" fontId="16" fillId="0" borderId="0">
      <alignment vertical="center"/>
    </xf>
    <xf numFmtId="0" fontId="71" fillId="0" borderId="0"/>
    <xf numFmtId="0" fontId="20" fillId="0" borderId="0">
      <alignment vertical="center"/>
    </xf>
    <xf numFmtId="0" fontId="16" fillId="0" borderId="0">
      <alignment vertical="center"/>
    </xf>
    <xf numFmtId="0" fontId="20" fillId="0" borderId="0"/>
  </cellStyleXfs>
  <cellXfs count="4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4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left" vertical="center"/>
    </xf>
    <xf numFmtId="0" fontId="22" fillId="0" borderId="11" xfId="52" applyFont="1" applyFill="1" applyBorder="1" applyAlignment="1">
      <alignment horizontal="center" vertical="center"/>
    </xf>
    <xf numFmtId="0" fontId="23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horizontal="center" vertical="center"/>
    </xf>
    <xf numFmtId="0" fontId="22" fillId="0" borderId="13" xfId="52" applyFont="1" applyFill="1" applyBorder="1" applyAlignment="1">
      <alignment vertical="center"/>
    </xf>
    <xf numFmtId="0" fontId="24" fillId="0" borderId="13" xfId="52" applyFont="1" applyFill="1" applyBorder="1" applyAlignment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7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shrinkToFit="1"/>
    </xf>
    <xf numFmtId="0" fontId="32" fillId="0" borderId="16" xfId="0" applyNumberFormat="1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7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3" xfId="53" applyFont="1" applyFill="1" applyBorder="1" applyAlignment="1">
      <alignment horizontal="center"/>
    </xf>
    <xf numFmtId="0" fontId="22" fillId="0" borderId="13" xfId="52" applyFont="1" applyFill="1" applyBorder="1" applyAlignment="1">
      <alignment horizontal="left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7" xfId="52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19" fillId="0" borderId="2" xfId="53" applyFont="1" applyFill="1" applyBorder="1" applyAlignment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19" xfId="53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49" fontId="37" fillId="0" borderId="23" xfId="54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49" fontId="37" fillId="0" borderId="24" xfId="54" applyNumberFormat="1" applyFont="1" applyFill="1" applyBorder="1" applyAlignment="1">
      <alignment horizontal="center" vertical="center"/>
    </xf>
    <xf numFmtId="0" fontId="19" fillId="0" borderId="25" xfId="53" applyFont="1" applyFill="1" applyBorder="1" applyAlignment="1">
      <alignment horizontal="center"/>
    </xf>
    <xf numFmtId="49" fontId="19" fillId="0" borderId="26" xfId="53" applyNumberFormat="1" applyFont="1" applyFill="1" applyBorder="1" applyAlignment="1">
      <alignment horizontal="center"/>
    </xf>
    <xf numFmtId="49" fontId="37" fillId="0" borderId="26" xfId="54" applyNumberFormat="1" applyFont="1" applyFill="1" applyBorder="1" applyAlignment="1">
      <alignment horizontal="center" vertical="center"/>
    </xf>
    <xf numFmtId="49" fontId="37" fillId="0" borderId="27" xfId="54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center"/>
    </xf>
    <xf numFmtId="0" fontId="26" fillId="0" borderId="0" xfId="53" applyFont="1" applyFill="1" applyAlignment="1">
      <alignment horizontal="center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38" fillId="0" borderId="28" xfId="52" applyFont="1" applyBorder="1" applyAlignment="1">
      <alignment horizontal="center" vertical="top"/>
    </xf>
    <xf numFmtId="0" fontId="39" fillId="0" borderId="29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center" vertical="center"/>
    </xf>
    <xf numFmtId="0" fontId="27" fillId="0" borderId="30" xfId="52" applyFont="1" applyFill="1" applyBorder="1" applyAlignment="1">
      <alignment vertical="center"/>
    </xf>
    <xf numFmtId="0" fontId="39" fillId="0" borderId="30" xfId="52" applyFont="1" applyFill="1" applyBorder="1" applyAlignment="1">
      <alignment vertical="center"/>
    </xf>
    <xf numFmtId="0" fontId="23" fillId="0" borderId="24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39" fillId="0" borderId="32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vertical="center"/>
    </xf>
    <xf numFmtId="58" fontId="27" fillId="0" borderId="24" xfId="52" applyNumberFormat="1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39" fillId="0" borderId="24" xfId="52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horizontal="left" vertical="center"/>
    </xf>
    <xf numFmtId="0" fontId="39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vertical="center"/>
    </xf>
    <xf numFmtId="0" fontId="27" fillId="0" borderId="34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39" fillId="0" borderId="29" xfId="52" applyFont="1" applyFill="1" applyBorder="1" applyAlignment="1">
      <alignment vertical="center"/>
    </xf>
    <xf numFmtId="0" fontId="39" fillId="0" borderId="35" xfId="52" applyFont="1" applyFill="1" applyBorder="1" applyAlignment="1">
      <alignment vertical="center"/>
    </xf>
    <xf numFmtId="0" fontId="39" fillId="0" borderId="36" xfId="52" applyFont="1" applyFill="1" applyBorder="1" applyAlignment="1">
      <alignment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vertical="center"/>
    </xf>
    <xf numFmtId="0" fontId="27" fillId="0" borderId="37" xfId="52" applyFont="1" applyFill="1" applyBorder="1" applyAlignment="1">
      <alignment horizontal="center" vertical="center"/>
    </xf>
    <xf numFmtId="0" fontId="27" fillId="0" borderId="38" xfId="52" applyFont="1" applyFill="1" applyBorder="1" applyAlignment="1">
      <alignment horizontal="center" vertical="center"/>
    </xf>
    <xf numFmtId="0" fontId="40" fillId="0" borderId="39" xfId="52" applyFont="1" applyFill="1" applyBorder="1" applyAlignment="1">
      <alignment horizontal="left" vertical="center"/>
    </xf>
    <xf numFmtId="0" fontId="40" fillId="0" borderId="38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vertical="center"/>
    </xf>
    <xf numFmtId="0" fontId="27" fillId="0" borderId="0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 wrapText="1"/>
    </xf>
    <xf numFmtId="0" fontId="27" fillId="0" borderId="24" xfId="52" applyFont="1" applyFill="1" applyBorder="1" applyAlignment="1">
      <alignment horizontal="left" vertical="center" wrapText="1"/>
    </xf>
    <xf numFmtId="0" fontId="39" fillId="0" borderId="33" xfId="52" applyFont="1" applyFill="1" applyBorder="1" applyAlignment="1">
      <alignment horizontal="left" vertical="center"/>
    </xf>
    <xf numFmtId="0" fontId="20" fillId="0" borderId="34" xfId="52" applyFill="1" applyBorder="1" applyAlignment="1">
      <alignment horizontal="center" vertical="center"/>
    </xf>
    <xf numFmtId="0" fontId="39" fillId="0" borderId="40" xfId="52" applyFont="1" applyFill="1" applyBorder="1" applyAlignment="1">
      <alignment horizontal="center" vertical="center"/>
    </xf>
    <xf numFmtId="0" fontId="39" fillId="0" borderId="41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right" vertical="center"/>
    </xf>
    <xf numFmtId="0" fontId="27" fillId="0" borderId="38" xfId="52" applyFont="1" applyFill="1" applyBorder="1" applyAlignment="1">
      <alignment horizontal="right" vertical="center"/>
    </xf>
    <xf numFmtId="0" fontId="40" fillId="0" borderId="29" xfId="52" applyFont="1" applyFill="1" applyBorder="1" applyAlignment="1">
      <alignment horizontal="left" vertical="center"/>
    </xf>
    <xf numFmtId="0" fontId="40" fillId="0" borderId="30" xfId="52" applyFont="1" applyFill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39" fillId="0" borderId="42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center" vertical="center"/>
    </xf>
    <xf numFmtId="58" fontId="27" fillId="0" borderId="34" xfId="52" applyNumberFormat="1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center" vertical="center"/>
    </xf>
    <xf numFmtId="0" fontId="27" fillId="0" borderId="30" xfId="52" applyFont="1" applyFill="1" applyBorder="1" applyAlignment="1">
      <alignment horizontal="center" vertical="center"/>
    </xf>
    <xf numFmtId="0" fontId="27" fillId="0" borderId="43" xfId="52" applyFont="1" applyFill="1" applyBorder="1" applyAlignment="1">
      <alignment horizontal="center" vertical="center"/>
    </xf>
    <xf numFmtId="0" fontId="39" fillId="0" borderId="31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5" xfId="52" applyFont="1" applyFill="1" applyBorder="1" applyAlignment="1">
      <alignment vertical="center"/>
    </xf>
    <xf numFmtId="0" fontId="27" fillId="0" borderId="46" xfId="52" applyFont="1" applyFill="1" applyBorder="1" applyAlignment="1">
      <alignment horizontal="center" vertical="center"/>
    </xf>
    <xf numFmtId="0" fontId="40" fillId="0" borderId="46" xfId="52" applyFont="1" applyFill="1" applyBorder="1" applyAlignment="1">
      <alignment horizontal="left" vertical="center"/>
    </xf>
    <xf numFmtId="0" fontId="39" fillId="0" borderId="43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 wrapText="1"/>
    </xf>
    <xf numFmtId="0" fontId="20" fillId="0" borderId="44" xfId="52" applyFill="1" applyBorder="1" applyAlignment="1">
      <alignment horizontal="center" vertical="center"/>
    </xf>
    <xf numFmtId="0" fontId="39" fillId="0" borderId="45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center" vertical="center" wrapText="1"/>
    </xf>
    <xf numFmtId="0" fontId="20" fillId="0" borderId="46" xfId="52" applyFont="1" applyFill="1" applyBorder="1" applyAlignment="1">
      <alignment horizontal="center" vertical="center"/>
    </xf>
    <xf numFmtId="0" fontId="14" fillId="0" borderId="46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right" vertical="center"/>
    </xf>
    <xf numFmtId="0" fontId="27" fillId="0" borderId="47" xfId="52" applyFont="1" applyFill="1" applyBorder="1" applyAlignment="1">
      <alignment horizontal="center" vertical="center"/>
    </xf>
    <xf numFmtId="0" fontId="40" fillId="0" borderId="43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center" vertical="center"/>
    </xf>
    <xf numFmtId="14" fontId="26" fillId="0" borderId="0" xfId="53" applyNumberFormat="1" applyFont="1" applyFill="1" applyAlignment="1"/>
    <xf numFmtId="0" fontId="37" fillId="0" borderId="0" xfId="53" applyFont="1" applyFill="1" applyAlignment="1">
      <alignment horizontal="center"/>
    </xf>
    <xf numFmtId="0" fontId="22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22" fillId="0" borderId="50" xfId="52" applyFont="1" applyFill="1" applyBorder="1" applyAlignment="1">
      <alignment horizontal="center" vertical="center"/>
    </xf>
    <xf numFmtId="0" fontId="22" fillId="0" borderId="51" xfId="52" applyFont="1" applyFill="1" applyBorder="1" applyAlignment="1">
      <alignment vertical="center"/>
    </xf>
    <xf numFmtId="0" fontId="24" fillId="0" borderId="51" xfId="52" applyFont="1" applyFill="1" applyBorder="1" applyAlignment="1">
      <alignment horizontal="center" vertical="center"/>
    </xf>
    <xf numFmtId="0" fontId="19" fillId="0" borderId="51" xfId="53" applyFont="1" applyFill="1" applyBorder="1" applyAlignment="1">
      <alignment horizontal="center"/>
    </xf>
    <xf numFmtId="0" fontId="25" fillId="0" borderId="52" xfId="53" applyFont="1" applyFill="1" applyBorder="1" applyAlignment="1" applyProtection="1">
      <alignment horizontal="center" vertical="center"/>
    </xf>
    <xf numFmtId="0" fontId="30" fillId="0" borderId="52" xfId="0" applyFont="1" applyFill="1" applyBorder="1" applyAlignment="1">
      <alignment vertical="center"/>
    </xf>
    <xf numFmtId="0" fontId="34" fillId="0" borderId="52" xfId="0" applyFont="1" applyFill="1" applyBorder="1" applyAlignment="1">
      <alignment horizontal="left" vertical="center"/>
    </xf>
    <xf numFmtId="0" fontId="35" fillId="0" borderId="53" xfId="0" applyNumberFormat="1" applyFont="1" applyFill="1" applyBorder="1" applyAlignment="1">
      <alignment shrinkToFit="1"/>
    </xf>
    <xf numFmtId="0" fontId="32" fillId="0" borderId="54" xfId="0" applyNumberFormat="1" applyFont="1" applyFill="1" applyBorder="1" applyAlignment="1">
      <alignment horizontal="center" vertical="center"/>
    </xf>
    <xf numFmtId="0" fontId="36" fillId="0" borderId="54" xfId="0" applyFont="1" applyFill="1" applyBorder="1" applyAlignment="1">
      <alignment horizontal="center" vertical="center"/>
    </xf>
    <xf numFmtId="0" fontId="19" fillId="0" borderId="55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2" fillId="0" borderId="51" xfId="52" applyFont="1" applyFill="1" applyBorder="1" applyAlignment="1">
      <alignment horizontal="left" vertical="center"/>
    </xf>
    <xf numFmtId="0" fontId="19" fillId="0" borderId="51" xfId="52" applyFont="1" applyFill="1" applyBorder="1" applyAlignment="1">
      <alignment horizontal="center" vertical="center"/>
    </xf>
    <xf numFmtId="0" fontId="19" fillId="0" borderId="56" xfId="52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left" vertical="center"/>
    </xf>
    <xf numFmtId="0" fontId="26" fillId="0" borderId="2" xfId="53" applyFont="1" applyFill="1" applyBorder="1" applyAlignment="1" applyProtection="1">
      <alignment vertical="center"/>
    </xf>
    <xf numFmtId="0" fontId="0" fillId="0" borderId="58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49" fontId="37" fillId="0" borderId="31" xfId="54" applyNumberFormat="1" applyFont="1" applyFill="1" applyBorder="1" applyAlignment="1">
      <alignment horizontal="center" vertical="center"/>
    </xf>
    <xf numFmtId="49" fontId="19" fillId="0" borderId="34" xfId="53" applyNumberFormat="1" applyFont="1" applyFill="1" applyBorder="1" applyAlignment="1">
      <alignment horizontal="center"/>
    </xf>
    <xf numFmtId="49" fontId="37" fillId="0" borderId="34" xfId="54" applyNumberFormat="1" applyFont="1" applyFill="1" applyBorder="1" applyAlignment="1">
      <alignment horizontal="center" vertical="center"/>
    </xf>
    <xf numFmtId="49" fontId="37" fillId="0" borderId="44" xfId="54" applyNumberFormat="1" applyFont="1" applyFill="1" applyBorder="1" applyAlignment="1">
      <alignment horizontal="center" vertical="center"/>
    </xf>
    <xf numFmtId="58" fontId="37" fillId="0" borderId="0" xfId="53" applyNumberFormat="1" applyFont="1" applyFill="1" applyAlignment="1">
      <alignment horizontal="left"/>
    </xf>
    <xf numFmtId="0" fontId="20" fillId="0" borderId="0" xfId="52" applyFont="1" applyAlignment="1">
      <alignment horizontal="left" vertical="center"/>
    </xf>
    <xf numFmtId="0" fontId="14" fillId="0" borderId="60" xfId="52" applyFont="1" applyBorder="1" applyAlignment="1">
      <alignment horizontal="left" vertical="center"/>
    </xf>
    <xf numFmtId="0" fontId="23" fillId="0" borderId="61" xfId="52" applyFont="1" applyBorder="1" applyAlignment="1">
      <alignment horizontal="center" vertical="center"/>
    </xf>
    <xf numFmtId="0" fontId="14" fillId="0" borderId="61" xfId="52" applyFont="1" applyBorder="1" applyAlignment="1">
      <alignment horizontal="center" vertical="center"/>
    </xf>
    <xf numFmtId="0" fontId="40" fillId="0" borderId="61" xfId="52" applyFont="1" applyBorder="1" applyAlignment="1">
      <alignment horizontal="left" vertical="center"/>
    </xf>
    <xf numFmtId="0" fontId="40" fillId="0" borderId="29" xfId="52" applyFont="1" applyBorder="1" applyAlignment="1">
      <alignment horizontal="center" vertical="center"/>
    </xf>
    <xf numFmtId="0" fontId="40" fillId="0" borderId="30" xfId="52" applyFont="1" applyBorder="1" applyAlignment="1">
      <alignment horizontal="center" vertical="center"/>
    </xf>
    <xf numFmtId="0" fontId="40" fillId="0" borderId="43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30" xfId="52" applyFont="1" applyBorder="1" applyAlignment="1">
      <alignment horizontal="center" vertical="center"/>
    </xf>
    <xf numFmtId="0" fontId="14" fillId="0" borderId="43" xfId="52" applyFont="1" applyBorder="1" applyAlignment="1">
      <alignment horizontal="center" vertical="center"/>
    </xf>
    <xf numFmtId="0" fontId="40" fillId="0" borderId="32" xfId="52" applyFont="1" applyBorder="1" applyAlignment="1">
      <alignment horizontal="left" vertical="center"/>
    </xf>
    <xf numFmtId="0" fontId="40" fillId="0" borderId="24" xfId="52" applyFont="1" applyBorder="1" applyAlignment="1">
      <alignment horizontal="left" vertical="center"/>
    </xf>
    <xf numFmtId="14" fontId="23" fillId="0" borderId="24" xfId="52" applyNumberFormat="1" applyFont="1" applyBorder="1" applyAlignment="1">
      <alignment horizontal="center" vertical="center"/>
    </xf>
    <xf numFmtId="14" fontId="23" fillId="0" borderId="31" xfId="52" applyNumberFormat="1" applyFont="1" applyBorder="1" applyAlignment="1">
      <alignment horizontal="center" vertical="center"/>
    </xf>
    <xf numFmtId="0" fontId="40" fillId="0" borderId="32" xfId="52" applyFont="1" applyBorder="1" applyAlignment="1">
      <alignment vertical="center"/>
    </xf>
    <xf numFmtId="49" fontId="23" fillId="0" borderId="24" xfId="52" applyNumberFormat="1" applyFont="1" applyBorder="1" applyAlignment="1">
      <alignment horizontal="center" vertical="center"/>
    </xf>
    <xf numFmtId="0" fontId="23" fillId="0" borderId="31" xfId="52" applyFont="1" applyBorder="1" applyAlignment="1">
      <alignment horizontal="center" vertical="center"/>
    </xf>
    <xf numFmtId="0" fontId="23" fillId="0" borderId="62" xfId="52" applyFont="1" applyBorder="1" applyAlignment="1">
      <alignment horizontal="center" vertical="center"/>
    </xf>
    <xf numFmtId="0" fontId="23" fillId="0" borderId="63" xfId="52" applyFont="1" applyBorder="1" applyAlignment="1">
      <alignment horizontal="center" vertical="center"/>
    </xf>
    <xf numFmtId="0" fontId="23" fillId="0" borderId="32" xfId="52" applyFont="1" applyBorder="1" applyAlignment="1">
      <alignment horizontal="left" vertical="center"/>
    </xf>
    <xf numFmtId="0" fontId="41" fillId="0" borderId="33" xfId="52" applyFont="1" applyBorder="1" applyAlignment="1">
      <alignment vertical="center"/>
    </xf>
    <xf numFmtId="0" fontId="23" fillId="0" borderId="64" xfId="52" applyFont="1" applyBorder="1" applyAlignment="1">
      <alignment horizontal="center" vertical="center"/>
    </xf>
    <xf numFmtId="0" fontId="23" fillId="0" borderId="47" xfId="52" applyFont="1" applyBorder="1" applyAlignment="1">
      <alignment horizontal="center" vertical="center"/>
    </xf>
    <xf numFmtId="0" fontId="40" fillId="0" borderId="33" xfId="52" applyFont="1" applyBorder="1" applyAlignment="1">
      <alignment horizontal="left" vertical="center"/>
    </xf>
    <xf numFmtId="0" fontId="40" fillId="0" borderId="34" xfId="52" applyFont="1" applyBorder="1" applyAlignment="1">
      <alignment horizontal="left" vertical="center"/>
    </xf>
    <xf numFmtId="14" fontId="23" fillId="0" borderId="34" xfId="52" applyNumberFormat="1" applyFont="1" applyBorder="1" applyAlignment="1">
      <alignment horizontal="center" vertical="center"/>
    </xf>
    <xf numFmtId="14" fontId="23" fillId="0" borderId="44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0" fillId="0" borderId="29" xfId="52" applyFont="1" applyBorder="1" applyAlignment="1">
      <alignment vertical="center"/>
    </xf>
    <xf numFmtId="0" fontId="20" fillId="0" borderId="30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20" fillId="0" borderId="30" xfId="52" applyFont="1" applyBorder="1" applyAlignment="1">
      <alignment vertical="center"/>
    </xf>
    <xf numFmtId="0" fontId="40" fillId="0" borderId="30" xfId="52" applyFont="1" applyBorder="1" applyAlignment="1">
      <alignment vertical="center"/>
    </xf>
    <xf numFmtId="0" fontId="20" fillId="0" borderId="24" xfId="52" applyFont="1" applyBorder="1" applyAlignment="1">
      <alignment horizontal="left" vertical="center"/>
    </xf>
    <xf numFmtId="0" fontId="20" fillId="0" borderId="24" xfId="52" applyFont="1" applyBorder="1" applyAlignment="1">
      <alignment vertical="center"/>
    </xf>
    <xf numFmtId="0" fontId="40" fillId="0" borderId="24" xfId="52" applyFont="1" applyBorder="1" applyAlignment="1">
      <alignment vertical="center"/>
    </xf>
    <xf numFmtId="0" fontId="40" fillId="0" borderId="0" xfId="52" applyFont="1" applyBorder="1" applyAlignment="1">
      <alignment horizontal="left" vertical="center"/>
    </xf>
    <xf numFmtId="0" fontId="27" fillId="0" borderId="41" xfId="52" applyFont="1" applyBorder="1" applyAlignment="1">
      <alignment horizontal="left" vertical="center" wrapText="1"/>
    </xf>
    <xf numFmtId="0" fontId="27" fillId="0" borderId="36" xfId="52" applyFont="1" applyBorder="1" applyAlignment="1">
      <alignment horizontal="left" vertical="center" wrapText="1"/>
    </xf>
    <xf numFmtId="0" fontId="27" fillId="0" borderId="65" xfId="52" applyFont="1" applyBorder="1" applyAlignment="1">
      <alignment horizontal="left" vertical="center" wrapText="1"/>
    </xf>
    <xf numFmtId="0" fontId="27" fillId="0" borderId="39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7" fillId="0" borderId="42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 wrapText="1"/>
    </xf>
    <xf numFmtId="0" fontId="27" fillId="0" borderId="30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33" xfId="52" applyFont="1" applyBorder="1" applyAlignment="1">
      <alignment horizontal="center" vertical="center"/>
    </xf>
    <xf numFmtId="0" fontId="40" fillId="0" borderId="34" xfId="52" applyFont="1" applyBorder="1" applyAlignment="1">
      <alignment horizontal="center" vertical="center"/>
    </xf>
    <xf numFmtId="0" fontId="40" fillId="0" borderId="32" xfId="52" applyFont="1" applyBorder="1" applyAlignment="1">
      <alignment horizontal="center" vertical="center"/>
    </xf>
    <xf numFmtId="0" fontId="40" fillId="0" borderId="24" xfId="52" applyFont="1" applyBorder="1" applyAlignment="1">
      <alignment horizontal="center" vertical="center"/>
    </xf>
    <xf numFmtId="0" fontId="39" fillId="0" borderId="24" xfId="52" applyFont="1" applyBorder="1" applyAlignment="1">
      <alignment horizontal="left" vertical="center"/>
    </xf>
    <xf numFmtId="0" fontId="40" fillId="0" borderId="66" xfId="52" applyFont="1" applyFill="1" applyBorder="1" applyAlignment="1">
      <alignment horizontal="left" vertical="center"/>
    </xf>
    <xf numFmtId="0" fontId="40" fillId="0" borderId="67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40" fillId="0" borderId="39" xfId="52" applyFont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14" fillId="0" borderId="68" xfId="52" applyFont="1" applyBorder="1" applyAlignment="1">
      <alignment vertical="center"/>
    </xf>
    <xf numFmtId="0" fontId="23" fillId="0" borderId="69" xfId="52" applyFont="1" applyBorder="1" applyAlignment="1">
      <alignment horizontal="center" vertical="center"/>
    </xf>
    <xf numFmtId="0" fontId="14" fillId="0" borderId="69" xfId="52" applyFont="1" applyBorder="1" applyAlignment="1">
      <alignment vertical="center"/>
    </xf>
    <xf numFmtId="58" fontId="20" fillId="0" borderId="69" xfId="52" applyNumberFormat="1" applyFont="1" applyBorder="1" applyAlignment="1">
      <alignment vertical="center"/>
    </xf>
    <xf numFmtId="0" fontId="14" fillId="0" borderId="69" xfId="52" applyFont="1" applyBorder="1" applyAlignment="1">
      <alignment horizontal="center" vertical="center"/>
    </xf>
    <xf numFmtId="0" fontId="14" fillId="0" borderId="70" xfId="52" applyFont="1" applyFill="1" applyBorder="1" applyAlignment="1">
      <alignment horizontal="left" vertical="center"/>
    </xf>
    <xf numFmtId="0" fontId="14" fillId="0" borderId="69" xfId="52" applyFont="1" applyFill="1" applyBorder="1" applyAlignment="1">
      <alignment horizontal="left" vertical="center"/>
    </xf>
    <xf numFmtId="0" fontId="14" fillId="0" borderId="71" xfId="52" applyFont="1" applyFill="1" applyBorder="1" applyAlignment="1">
      <alignment horizontal="center" vertical="center"/>
    </xf>
    <xf numFmtId="0" fontId="14" fillId="0" borderId="72" xfId="52" applyFont="1" applyFill="1" applyBorder="1" applyAlignment="1">
      <alignment horizontal="center" vertical="center"/>
    </xf>
    <xf numFmtId="0" fontId="1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center" vertical="center"/>
    </xf>
    <xf numFmtId="0" fontId="20" fillId="0" borderId="61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40" fillId="0" borderId="31" xfId="52" applyFont="1" applyBorder="1" applyAlignment="1">
      <alignment horizontal="left" vertical="center"/>
    </xf>
    <xf numFmtId="0" fontId="40" fillId="0" borderId="44" xfId="52" applyFont="1" applyBorder="1" applyAlignment="1">
      <alignment horizontal="left" vertical="center"/>
    </xf>
    <xf numFmtId="0" fontId="23" fillId="0" borderId="43" xfId="52" applyFont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39" fillId="0" borderId="43" xfId="52" applyFont="1" applyBorder="1" applyAlignment="1">
      <alignment horizontal="left" vertical="center"/>
    </xf>
    <xf numFmtId="0" fontId="39" fillId="0" borderId="37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39" fillId="0" borderId="46" xfId="52" applyFont="1" applyBorder="1" applyAlignment="1">
      <alignment horizontal="left" vertical="center"/>
    </xf>
    <xf numFmtId="0" fontId="23" fillId="0" borderId="44" xfId="52" applyFont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40" fillId="0" borderId="44" xfId="52" applyFont="1" applyBorder="1" applyAlignment="1">
      <alignment horizontal="center" vertical="center"/>
    </xf>
    <xf numFmtId="0" fontId="39" fillId="0" borderId="31" xfId="52" applyFont="1" applyBorder="1" applyAlignment="1">
      <alignment horizontal="left" vertical="center"/>
    </xf>
    <xf numFmtId="0" fontId="40" fillId="0" borderId="47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40" fillId="0" borderId="46" xfId="52" applyFont="1" applyBorder="1" applyAlignment="1">
      <alignment horizontal="left" vertical="center"/>
    </xf>
    <xf numFmtId="0" fontId="23" fillId="0" borderId="74" xfId="52" applyFont="1" applyBorder="1" applyAlignment="1">
      <alignment horizontal="center" vertical="center"/>
    </xf>
    <xf numFmtId="0" fontId="14" fillId="0" borderId="75" xfId="52" applyFont="1" applyFill="1" applyBorder="1" applyAlignment="1">
      <alignment horizontal="left" vertical="center"/>
    </xf>
    <xf numFmtId="0" fontId="14" fillId="0" borderId="76" xfId="52" applyFont="1" applyFill="1" applyBorder="1" applyAlignment="1">
      <alignment horizontal="center" vertical="center"/>
    </xf>
    <xf numFmtId="0" fontId="14" fillId="0" borderId="44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178" fontId="29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9" fillId="0" borderId="24" xfId="0" applyNumberFormat="1" applyFont="1" applyFill="1" applyBorder="1" applyAlignment="1">
      <alignment horizontal="center" vertical="center"/>
    </xf>
    <xf numFmtId="0" fontId="19" fillId="0" borderId="24" xfId="53" applyFont="1" applyFill="1" applyBorder="1" applyAlignment="1"/>
    <xf numFmtId="0" fontId="20" fillId="0" borderId="0" xfId="52" applyFont="1" applyBorder="1" applyAlignment="1">
      <alignment horizontal="left" vertical="center"/>
    </xf>
    <xf numFmtId="0" fontId="42" fillId="0" borderId="28" xfId="52" applyFont="1" applyBorder="1" applyAlignment="1">
      <alignment horizontal="center" vertical="top"/>
    </xf>
    <xf numFmtId="0" fontId="40" fillId="0" borderId="77" xfId="52" applyFont="1" applyBorder="1" applyAlignment="1">
      <alignment horizontal="left" vertical="center"/>
    </xf>
    <xf numFmtId="0" fontId="40" fillId="0" borderId="28" xfId="52" applyFont="1" applyBorder="1" applyAlignment="1">
      <alignment horizontal="left" vertical="center"/>
    </xf>
    <xf numFmtId="0" fontId="40" fillId="0" borderId="40" xfId="52" applyFont="1" applyBorder="1" applyAlignment="1">
      <alignment horizontal="left" vertical="center"/>
    </xf>
    <xf numFmtId="0" fontId="14" fillId="0" borderId="70" xfId="52" applyFont="1" applyBorder="1" applyAlignment="1">
      <alignment horizontal="left" vertical="center"/>
    </xf>
    <xf numFmtId="0" fontId="14" fillId="0" borderId="69" xfId="52" applyFont="1" applyBorder="1" applyAlignment="1">
      <alignment horizontal="left" vertical="center"/>
    </xf>
    <xf numFmtId="0" fontId="40" fillId="0" borderId="71" xfId="52" applyFont="1" applyBorder="1" applyAlignment="1">
      <alignment vertical="center"/>
    </xf>
    <xf numFmtId="0" fontId="20" fillId="0" borderId="72" xfId="52" applyFont="1" applyBorder="1" applyAlignment="1">
      <alignment horizontal="left" vertical="center"/>
    </xf>
    <xf numFmtId="0" fontId="23" fillId="0" borderId="72" xfId="52" applyFont="1" applyBorder="1" applyAlignment="1">
      <alignment horizontal="left" vertical="center"/>
    </xf>
    <xf numFmtId="0" fontId="20" fillId="0" borderId="72" xfId="52" applyFont="1" applyBorder="1" applyAlignment="1">
      <alignment vertical="center"/>
    </xf>
    <xf numFmtId="0" fontId="40" fillId="0" borderId="72" xfId="52" applyFont="1" applyBorder="1" applyAlignment="1">
      <alignment vertical="center"/>
    </xf>
    <xf numFmtId="0" fontId="40" fillId="0" borderId="71" xfId="52" applyFont="1" applyBorder="1" applyAlignment="1">
      <alignment horizontal="center" vertical="center"/>
    </xf>
    <xf numFmtId="0" fontId="23" fillId="0" borderId="72" xfId="52" applyFont="1" applyBorder="1" applyAlignment="1">
      <alignment horizontal="center" vertical="center"/>
    </xf>
    <xf numFmtId="0" fontId="40" fillId="0" borderId="72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3" fillId="0" borderId="24" xfId="52" applyFont="1" applyBorder="1" applyAlignment="1">
      <alignment horizontal="center" vertical="center"/>
    </xf>
    <xf numFmtId="0" fontId="20" fillId="0" borderId="24" xfId="52" applyFont="1" applyBorder="1" applyAlignment="1">
      <alignment horizontal="center" vertical="center"/>
    </xf>
    <xf numFmtId="0" fontId="40" fillId="0" borderId="66" xfId="52" applyFont="1" applyBorder="1" applyAlignment="1">
      <alignment horizontal="left" vertical="center" wrapText="1"/>
    </xf>
    <xf numFmtId="0" fontId="40" fillId="0" borderId="67" xfId="52" applyFont="1" applyBorder="1" applyAlignment="1">
      <alignment horizontal="left" vertical="center" wrapText="1"/>
    </xf>
    <xf numFmtId="0" fontId="40" fillId="0" borderId="78" xfId="52" applyFont="1" applyBorder="1" applyAlignment="1">
      <alignment horizontal="left" vertical="center"/>
    </xf>
    <xf numFmtId="0" fontId="40" fillId="0" borderId="79" xfId="52" applyFont="1" applyBorder="1" applyAlignment="1">
      <alignment horizontal="left" vertical="center"/>
    </xf>
    <xf numFmtId="0" fontId="43" fillId="0" borderId="80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9" fontId="23" fillId="0" borderId="2" xfId="52" applyNumberFormat="1" applyFont="1" applyBorder="1" applyAlignment="1">
      <alignment horizontal="center" vertical="center"/>
    </xf>
    <xf numFmtId="9" fontId="23" fillId="0" borderId="72" xfId="52" applyNumberFormat="1" applyFont="1" applyBorder="1" applyAlignment="1">
      <alignment horizontal="center" vertical="center"/>
    </xf>
    <xf numFmtId="9" fontId="23" fillId="0" borderId="24" xfId="52" applyNumberFormat="1" applyFont="1" applyBorder="1" applyAlignment="1">
      <alignment horizontal="center" vertical="center"/>
    </xf>
    <xf numFmtId="0" fontId="14" fillId="0" borderId="70" xfId="0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/>
    </xf>
    <xf numFmtId="9" fontId="23" fillId="0" borderId="41" xfId="52" applyNumberFormat="1" applyFont="1" applyBorder="1" applyAlignment="1">
      <alignment horizontal="left" vertical="center"/>
    </xf>
    <xf numFmtId="9" fontId="23" fillId="0" borderId="36" xfId="52" applyNumberFormat="1" applyFont="1" applyBorder="1" applyAlignment="1">
      <alignment horizontal="left" vertical="center"/>
    </xf>
    <xf numFmtId="9" fontId="23" fillId="0" borderId="66" xfId="52" applyNumberFormat="1" applyFont="1" applyBorder="1" applyAlignment="1">
      <alignment horizontal="left" vertical="center"/>
    </xf>
    <xf numFmtId="9" fontId="23" fillId="0" borderId="67" xfId="52" applyNumberFormat="1" applyFont="1" applyBorder="1" applyAlignment="1">
      <alignment horizontal="left" vertical="center"/>
    </xf>
    <xf numFmtId="0" fontId="39" fillId="0" borderId="71" xfId="52" applyFont="1" applyFill="1" applyBorder="1" applyAlignment="1">
      <alignment horizontal="left" vertical="center"/>
    </xf>
    <xf numFmtId="0" fontId="39" fillId="0" borderId="72" xfId="52" applyFont="1" applyFill="1" applyBorder="1" applyAlignment="1">
      <alignment horizontal="left" vertical="center"/>
    </xf>
    <xf numFmtId="0" fontId="39" fillId="0" borderId="64" xfId="52" applyFont="1" applyFill="1" applyBorder="1" applyAlignment="1">
      <alignment horizontal="left" vertical="center"/>
    </xf>
    <xf numFmtId="0" fontId="39" fillId="0" borderId="67" xfId="52" applyFont="1" applyFill="1" applyBorder="1" applyAlignment="1">
      <alignment horizontal="left" vertical="center"/>
    </xf>
    <xf numFmtId="0" fontId="14" fillId="0" borderId="40" xfId="52" applyFont="1" applyFill="1" applyBorder="1" applyAlignment="1">
      <alignment horizontal="left" vertical="center"/>
    </xf>
    <xf numFmtId="0" fontId="23" fillId="0" borderId="81" xfId="52" applyFont="1" applyFill="1" applyBorder="1" applyAlignment="1">
      <alignment horizontal="left" vertical="center"/>
    </xf>
    <xf numFmtId="0" fontId="23" fillId="0" borderId="82" xfId="52" applyFont="1" applyFill="1" applyBorder="1" applyAlignment="1">
      <alignment horizontal="left" vertical="center"/>
    </xf>
    <xf numFmtId="0" fontId="14" fillId="0" borderId="60" xfId="52" applyFont="1" applyBorder="1" applyAlignment="1">
      <alignment vertical="center"/>
    </xf>
    <xf numFmtId="0" fontId="45" fillId="0" borderId="69" xfId="52" applyFont="1" applyBorder="1" applyAlignment="1">
      <alignment horizontal="center" vertical="center"/>
    </xf>
    <xf numFmtId="0" fontId="14" fillId="0" borderId="61" xfId="52" applyFont="1" applyBorder="1" applyAlignment="1">
      <alignment vertical="center"/>
    </xf>
    <xf numFmtId="0" fontId="23" fillId="0" borderId="83" xfId="52" applyFont="1" applyBorder="1" applyAlignment="1">
      <alignment vertical="center"/>
    </xf>
    <xf numFmtId="0" fontId="14" fillId="0" borderId="83" xfId="52" applyFont="1" applyBorder="1" applyAlignment="1">
      <alignment vertical="center"/>
    </xf>
    <xf numFmtId="58" fontId="20" fillId="0" borderId="61" xfId="52" applyNumberFormat="1" applyFont="1" applyBorder="1" applyAlignment="1">
      <alignment vertical="center"/>
    </xf>
    <xf numFmtId="0" fontId="14" fillId="0" borderId="40" xfId="52" applyFont="1" applyBorder="1" applyAlignment="1">
      <alignment horizontal="center" vertical="center"/>
    </xf>
    <xf numFmtId="0" fontId="23" fillId="0" borderId="84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40" fillId="0" borderId="85" xfId="52" applyFont="1" applyBorder="1" applyAlignment="1">
      <alignment horizontal="left" vertical="center"/>
    </xf>
    <xf numFmtId="0" fontId="14" fillId="0" borderId="75" xfId="52" applyFont="1" applyBorder="1" applyAlignment="1">
      <alignment horizontal="left" vertical="center"/>
    </xf>
    <xf numFmtId="0" fontId="23" fillId="0" borderId="76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47" xfId="52" applyFont="1" applyBorder="1" applyAlignment="1">
      <alignment horizontal="left" vertical="center" wrapText="1"/>
    </xf>
    <xf numFmtId="0" fontId="40" fillId="0" borderId="76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6" fillId="0" borderId="46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9" fontId="23" fillId="0" borderId="45" xfId="52" applyNumberFormat="1" applyFont="1" applyBorder="1" applyAlignment="1">
      <alignment horizontal="left" vertical="center"/>
    </xf>
    <xf numFmtId="9" fontId="23" fillId="0" borderId="47" xfId="52" applyNumberFormat="1" applyFont="1" applyBorder="1" applyAlignment="1">
      <alignment horizontal="left" vertical="center"/>
    </xf>
    <xf numFmtId="0" fontId="39" fillId="0" borderId="76" xfId="52" applyFont="1" applyFill="1" applyBorder="1" applyAlignment="1">
      <alignment horizontal="left" vertical="center"/>
    </xf>
    <xf numFmtId="0" fontId="39" fillId="0" borderId="47" xfId="52" applyFont="1" applyFill="1" applyBorder="1" applyAlignment="1">
      <alignment horizontal="left" vertical="center"/>
    </xf>
    <xf numFmtId="0" fontId="23" fillId="0" borderId="86" xfId="52" applyFont="1" applyFill="1" applyBorder="1" applyAlignment="1">
      <alignment horizontal="left" vertical="center"/>
    </xf>
    <xf numFmtId="0" fontId="14" fillId="0" borderId="87" xfId="52" applyFont="1" applyBorder="1" applyAlignment="1">
      <alignment horizontal="center" vertical="center"/>
    </xf>
    <xf numFmtId="0" fontId="23" fillId="0" borderId="83" xfId="52" applyFont="1" applyBorder="1" applyAlignment="1">
      <alignment horizontal="center" vertical="center"/>
    </xf>
    <xf numFmtId="0" fontId="23" fillId="0" borderId="85" xfId="52" applyFont="1" applyBorder="1" applyAlignment="1">
      <alignment horizontal="center" vertical="center"/>
    </xf>
    <xf numFmtId="0" fontId="23" fillId="0" borderId="85" xfId="52" applyFont="1" applyFill="1" applyBorder="1" applyAlignment="1">
      <alignment horizontal="left" vertical="center"/>
    </xf>
    <xf numFmtId="0" fontId="47" fillId="0" borderId="48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8" fillId="0" borderId="52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47" fillId="0" borderId="88" xfId="0" applyFont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/>
    </xf>
    <xf numFmtId="0" fontId="48" fillId="0" borderId="23" xfId="0" applyFont="1" applyBorder="1"/>
    <xf numFmtId="0" fontId="0" fillId="0" borderId="23" xfId="0" applyBorder="1"/>
    <xf numFmtId="0" fontId="0" fillId="0" borderId="9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22860</xdr:colOff>
      <xdr:row>2</xdr:row>
      <xdr:rowOff>60960</xdr:rowOff>
    </xdr:from>
    <xdr:to>
      <xdr:col>8</xdr:col>
      <xdr:colOff>1033145</xdr:colOff>
      <xdr:row>3</xdr:row>
      <xdr:rowOff>295910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42885" y="641985"/>
          <a:ext cx="1010285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22860</xdr:colOff>
      <xdr:row>6</xdr:row>
      <xdr:rowOff>60960</xdr:rowOff>
    </xdr:from>
    <xdr:to>
      <xdr:col>8</xdr:col>
      <xdr:colOff>1033145</xdr:colOff>
      <xdr:row>7</xdr:row>
      <xdr:rowOff>295910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42885" y="2165985"/>
          <a:ext cx="1010285" cy="615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6" customWidth="1"/>
    <col min="3" max="3" width="10.125" customWidth="1"/>
  </cols>
  <sheetData>
    <row r="1" ht="21" customHeight="1" spans="1:2">
      <c r="A1" s="477"/>
      <c r="B1" s="478" t="s">
        <v>0</v>
      </c>
    </row>
    <row r="2" spans="1:2">
      <c r="A2" s="10">
        <v>1</v>
      </c>
      <c r="B2" s="479" t="s">
        <v>1</v>
      </c>
    </row>
    <row r="3" spans="1:2">
      <c r="A3" s="10">
        <v>2</v>
      </c>
      <c r="B3" s="479" t="s">
        <v>2</v>
      </c>
    </row>
    <row r="4" spans="1:2">
      <c r="A4" s="10">
        <v>3</v>
      </c>
      <c r="B4" s="479" t="s">
        <v>3</v>
      </c>
    </row>
    <row r="5" spans="1:2">
      <c r="A5" s="10">
        <v>4</v>
      </c>
      <c r="B5" s="479" t="s">
        <v>4</v>
      </c>
    </row>
    <row r="6" spans="1:2">
      <c r="A6" s="10">
        <v>5</v>
      </c>
      <c r="B6" s="479" t="s">
        <v>5</v>
      </c>
    </row>
    <row r="7" spans="1:2">
      <c r="A7" s="10">
        <v>6</v>
      </c>
      <c r="B7" s="479" t="s">
        <v>6</v>
      </c>
    </row>
    <row r="8" s="475" customFormat="1" ht="15" customHeight="1" spans="1:2">
      <c r="A8" s="480">
        <v>7</v>
      </c>
      <c r="B8" s="481" t="s">
        <v>7</v>
      </c>
    </row>
    <row r="9" ht="18.95" customHeight="1" spans="1:2">
      <c r="A9" s="477"/>
      <c r="B9" s="482" t="s">
        <v>8</v>
      </c>
    </row>
    <row r="10" ht="15.95" customHeight="1" spans="1:2">
      <c r="A10" s="10">
        <v>1</v>
      </c>
      <c r="B10" s="483" t="s">
        <v>9</v>
      </c>
    </row>
    <row r="11" spans="1:2">
      <c r="A11" s="10">
        <v>2</v>
      </c>
      <c r="B11" s="479" t="s">
        <v>10</v>
      </c>
    </row>
    <row r="12" spans="1:2">
      <c r="A12" s="10">
        <v>3</v>
      </c>
      <c r="B12" s="481" t="s">
        <v>11</v>
      </c>
    </row>
    <row r="13" spans="1:2">
      <c r="A13" s="10">
        <v>4</v>
      </c>
      <c r="B13" s="479" t="s">
        <v>12</v>
      </c>
    </row>
    <row r="14" spans="1:2">
      <c r="A14" s="10">
        <v>5</v>
      </c>
      <c r="B14" s="479" t="s">
        <v>13</v>
      </c>
    </row>
    <row r="15" spans="1:2">
      <c r="A15" s="10">
        <v>6</v>
      </c>
      <c r="B15" s="479" t="s">
        <v>14</v>
      </c>
    </row>
    <row r="16" spans="1:2">
      <c r="A16" s="10">
        <v>7</v>
      </c>
      <c r="B16" s="479" t="s">
        <v>15</v>
      </c>
    </row>
    <row r="17" spans="1:2">
      <c r="A17" s="10">
        <v>8</v>
      </c>
      <c r="B17" s="479" t="s">
        <v>16</v>
      </c>
    </row>
    <row r="18" spans="1:2">
      <c r="A18" s="10">
        <v>9</v>
      </c>
      <c r="B18" s="479" t="s">
        <v>17</v>
      </c>
    </row>
    <row r="19" spans="1:2">
      <c r="A19" s="10"/>
      <c r="B19" s="479"/>
    </row>
    <row r="20" ht="20.25" spans="1:2">
      <c r="A20" s="477"/>
      <c r="B20" s="478" t="s">
        <v>18</v>
      </c>
    </row>
    <row r="21" spans="1:2">
      <c r="A21" s="10">
        <v>1</v>
      </c>
      <c r="B21" s="484" t="s">
        <v>19</v>
      </c>
    </row>
    <row r="22" spans="1:2">
      <c r="A22" s="10">
        <v>2</v>
      </c>
      <c r="B22" s="479" t="s">
        <v>20</v>
      </c>
    </row>
    <row r="23" spans="1:2">
      <c r="A23" s="10">
        <v>3</v>
      </c>
      <c r="B23" s="479" t="s">
        <v>21</v>
      </c>
    </row>
    <row r="24" spans="1:2">
      <c r="A24" s="10">
        <v>4</v>
      </c>
      <c r="B24" s="479" t="s">
        <v>22</v>
      </c>
    </row>
    <row r="25" spans="1:2">
      <c r="A25" s="10">
        <v>5</v>
      </c>
      <c r="B25" s="479" t="s">
        <v>23</v>
      </c>
    </row>
    <row r="26" spans="1:2">
      <c r="A26" s="10">
        <v>6</v>
      </c>
      <c r="B26" s="479" t="s">
        <v>24</v>
      </c>
    </row>
    <row r="27" spans="1:2">
      <c r="A27" s="10">
        <v>7</v>
      </c>
      <c r="B27" s="479" t="s">
        <v>25</v>
      </c>
    </row>
    <row r="28" spans="1:2">
      <c r="A28" s="10"/>
      <c r="B28" s="479"/>
    </row>
    <row r="29" ht="20.25" spans="1:2">
      <c r="A29" s="477"/>
      <c r="B29" s="478" t="s">
        <v>26</v>
      </c>
    </row>
    <row r="30" spans="1:2">
      <c r="A30" s="10">
        <v>1</v>
      </c>
      <c r="B30" s="484" t="s">
        <v>27</v>
      </c>
    </row>
    <row r="31" spans="1:2">
      <c r="A31" s="10">
        <v>2</v>
      </c>
      <c r="B31" s="479" t="s">
        <v>28</v>
      </c>
    </row>
    <row r="32" spans="1:2">
      <c r="A32" s="10">
        <v>3</v>
      </c>
      <c r="B32" s="479" t="s">
        <v>29</v>
      </c>
    </row>
    <row r="33" ht="28.5" spans="1:2">
      <c r="A33" s="10">
        <v>4</v>
      </c>
      <c r="B33" s="479" t="s">
        <v>30</v>
      </c>
    </row>
    <row r="34" spans="1:2">
      <c r="A34" s="10">
        <v>5</v>
      </c>
      <c r="B34" s="479" t="s">
        <v>31</v>
      </c>
    </row>
    <row r="35" spans="1:2">
      <c r="A35" s="10">
        <v>6</v>
      </c>
      <c r="B35" s="479" t="s">
        <v>32</v>
      </c>
    </row>
    <row r="36" spans="1:2">
      <c r="A36" s="10">
        <v>7</v>
      </c>
      <c r="B36" s="479" t="s">
        <v>33</v>
      </c>
    </row>
    <row r="37" spans="1:2">
      <c r="A37" s="10"/>
      <c r="B37" s="479"/>
    </row>
    <row r="39" spans="1:2">
      <c r="A39" s="485" t="s">
        <v>34</v>
      </c>
      <c r="B39" s="4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G19" sqref="G19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8.625" style="109" customWidth="1"/>
    <col min="13" max="15" width="18.625" style="111" customWidth="1"/>
    <col min="16" max="16" width="10.625" style="112" customWidth="1"/>
    <col min="17" max="254" width="9" style="109"/>
    <col min="255" max="16384" width="9" style="113"/>
  </cols>
  <sheetData>
    <row r="1" s="109" customFormat="1" ht="29" customHeight="1" spans="1:257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47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  <c r="IW1" s="113"/>
    </row>
    <row r="2" s="109" customFormat="1" ht="20" customHeight="1" spans="1:257">
      <c r="A2" s="117" t="s">
        <v>61</v>
      </c>
      <c r="B2" s="118" t="s">
        <v>62</v>
      </c>
      <c r="C2" s="119"/>
      <c r="D2" s="120"/>
      <c r="E2" s="121" t="s">
        <v>67</v>
      </c>
      <c r="F2" s="122" t="s">
        <v>68</v>
      </c>
      <c r="G2" s="122"/>
      <c r="H2" s="122"/>
      <c r="I2" s="148"/>
      <c r="J2" s="149" t="s">
        <v>57</v>
      </c>
      <c r="K2" s="150" t="s">
        <v>56</v>
      </c>
      <c r="L2" s="150"/>
      <c r="M2" s="150"/>
      <c r="N2" s="150"/>
      <c r="O2" s="151"/>
      <c r="P2" s="152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</row>
    <row r="3" s="109" customFormat="1" spans="1:257">
      <c r="A3" s="123" t="s">
        <v>141</v>
      </c>
      <c r="B3" s="124" t="s">
        <v>142</v>
      </c>
      <c r="C3" s="125"/>
      <c r="D3" s="124"/>
      <c r="E3" s="124"/>
      <c r="F3" s="124"/>
      <c r="G3" s="124"/>
      <c r="H3" s="124"/>
      <c r="I3" s="153"/>
      <c r="J3" s="154"/>
      <c r="K3" s="154"/>
      <c r="L3" s="154"/>
      <c r="M3" s="154"/>
      <c r="N3" s="154"/>
      <c r="O3" s="155"/>
      <c r="P3" s="156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  <c r="IW3" s="113"/>
    </row>
    <row r="4" s="109" customFormat="1" ht="15" spans="1:257">
      <c r="A4" s="123"/>
      <c r="B4" s="126" t="s">
        <v>143</v>
      </c>
      <c r="C4" s="126" t="s">
        <v>144</v>
      </c>
      <c r="D4" s="126" t="s">
        <v>145</v>
      </c>
      <c r="E4" s="126" t="s">
        <v>146</v>
      </c>
      <c r="F4" s="126" t="s">
        <v>147</v>
      </c>
      <c r="G4" s="126" t="s">
        <v>148</v>
      </c>
      <c r="H4" s="127" t="s">
        <v>149</v>
      </c>
      <c r="I4" s="153"/>
      <c r="J4" s="126" t="s">
        <v>143</v>
      </c>
      <c r="K4" s="126" t="s">
        <v>144</v>
      </c>
      <c r="L4" s="126" t="s">
        <v>145</v>
      </c>
      <c r="M4" s="126" t="s">
        <v>146</v>
      </c>
      <c r="N4" s="126" t="s">
        <v>147</v>
      </c>
      <c r="O4" s="126" t="s">
        <v>148</v>
      </c>
      <c r="P4" s="15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</row>
    <row r="5" s="109" customFormat="1" ht="16.5" spans="1:257">
      <c r="A5" s="123"/>
      <c r="B5" s="128"/>
      <c r="C5" s="128"/>
      <c r="D5" s="129"/>
      <c r="E5" s="129"/>
      <c r="F5" s="129"/>
      <c r="G5" s="129"/>
      <c r="H5" s="127"/>
      <c r="I5" s="158"/>
      <c r="J5" s="159" t="s">
        <v>111</v>
      </c>
      <c r="K5" s="159" t="s">
        <v>112</v>
      </c>
      <c r="L5" s="159" t="s">
        <v>112</v>
      </c>
      <c r="M5" s="159" t="s">
        <v>114</v>
      </c>
      <c r="N5" s="159" t="s">
        <v>113</v>
      </c>
      <c r="O5" s="159" t="s">
        <v>113</v>
      </c>
      <c r="P5" s="160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  <c r="IW5" s="113"/>
    </row>
    <row r="6" s="109" customFormat="1" ht="21" customHeight="1" spans="1:257">
      <c r="A6" s="130" t="s">
        <v>151</v>
      </c>
      <c r="B6" s="131">
        <f t="shared" ref="B6:B9" si="0">C6-5</f>
        <v>70</v>
      </c>
      <c r="C6" s="132">
        <v>75</v>
      </c>
      <c r="D6" s="131">
        <f t="shared" ref="D6:G6" si="1">C6+6</f>
        <v>81</v>
      </c>
      <c r="E6" s="131">
        <f t="shared" si="1"/>
        <v>87</v>
      </c>
      <c r="F6" s="131">
        <f t="shared" si="1"/>
        <v>93</v>
      </c>
      <c r="G6" s="131">
        <f t="shared" si="1"/>
        <v>99</v>
      </c>
      <c r="H6" s="133" t="s">
        <v>152</v>
      </c>
      <c r="I6" s="158"/>
      <c r="J6" s="161" t="s">
        <v>317</v>
      </c>
      <c r="K6" s="161" t="s">
        <v>318</v>
      </c>
      <c r="L6" s="161" t="s">
        <v>203</v>
      </c>
      <c r="M6" s="161" t="s">
        <v>206</v>
      </c>
      <c r="N6" s="161" t="s">
        <v>319</v>
      </c>
      <c r="O6" s="162" t="s">
        <v>319</v>
      </c>
      <c r="P6" s="16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  <c r="IW6" s="113"/>
    </row>
    <row r="7" s="109" customFormat="1" ht="21" customHeight="1" spans="1:257">
      <c r="A7" s="130" t="s">
        <v>154</v>
      </c>
      <c r="B7" s="131">
        <f>C7-3</f>
        <v>51</v>
      </c>
      <c r="C7" s="132">
        <v>54</v>
      </c>
      <c r="D7" s="131">
        <f>C7+3</f>
        <v>57</v>
      </c>
      <c r="E7" s="131">
        <f>D7+3</f>
        <v>60</v>
      </c>
      <c r="F7" s="131">
        <f>E7+4</f>
        <v>64</v>
      </c>
      <c r="G7" s="131">
        <f t="shared" ref="G7:G9" si="2">F7+4</f>
        <v>68</v>
      </c>
      <c r="H7" s="133" t="s">
        <v>152</v>
      </c>
      <c r="I7" s="158"/>
      <c r="J7" s="161" t="s">
        <v>317</v>
      </c>
      <c r="K7" s="161" t="s">
        <v>317</v>
      </c>
      <c r="L7" s="161" t="s">
        <v>317</v>
      </c>
      <c r="M7" s="161" t="s">
        <v>317</v>
      </c>
      <c r="N7" s="161" t="s">
        <v>317</v>
      </c>
      <c r="O7" s="162" t="s">
        <v>317</v>
      </c>
      <c r="P7" s="16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</row>
    <row r="8" s="109" customFormat="1" ht="21" customHeight="1" spans="1:257">
      <c r="A8" s="130" t="s">
        <v>156</v>
      </c>
      <c r="B8" s="131">
        <f t="shared" si="0"/>
        <v>71</v>
      </c>
      <c r="C8" s="132">
        <v>76</v>
      </c>
      <c r="D8" s="131">
        <f>C8+6</f>
        <v>82</v>
      </c>
      <c r="E8" s="131">
        <f>D8+6</f>
        <v>88</v>
      </c>
      <c r="F8" s="131">
        <f>E8+6</f>
        <v>94</v>
      </c>
      <c r="G8" s="131">
        <f t="shared" si="2"/>
        <v>98</v>
      </c>
      <c r="H8" s="133" t="s">
        <v>152</v>
      </c>
      <c r="I8" s="158"/>
      <c r="J8" s="161" t="s">
        <v>317</v>
      </c>
      <c r="K8" s="161" t="s">
        <v>317</v>
      </c>
      <c r="L8" s="161" t="s">
        <v>317</v>
      </c>
      <c r="M8" s="161" t="s">
        <v>317</v>
      </c>
      <c r="N8" s="161" t="s">
        <v>317</v>
      </c>
      <c r="O8" s="162" t="s">
        <v>317</v>
      </c>
      <c r="P8" s="16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</row>
    <row r="9" s="109" customFormat="1" ht="21" customHeight="1" spans="1:257">
      <c r="A9" s="130" t="s">
        <v>157</v>
      </c>
      <c r="B9" s="131">
        <f t="shared" si="0"/>
        <v>81</v>
      </c>
      <c r="C9" s="132">
        <v>86</v>
      </c>
      <c r="D9" s="131">
        <f>C9+6</f>
        <v>92</v>
      </c>
      <c r="E9" s="131">
        <f>D9+6</f>
        <v>98</v>
      </c>
      <c r="F9" s="131">
        <f>E9+6</f>
        <v>104</v>
      </c>
      <c r="G9" s="131">
        <f t="shared" si="2"/>
        <v>108</v>
      </c>
      <c r="H9" s="133" t="s">
        <v>158</v>
      </c>
      <c r="I9" s="158"/>
      <c r="J9" s="161" t="s">
        <v>320</v>
      </c>
      <c r="K9" s="161" t="s">
        <v>317</v>
      </c>
      <c r="L9" s="161" t="s">
        <v>317</v>
      </c>
      <c r="M9" s="161" t="s">
        <v>317</v>
      </c>
      <c r="N9" s="161" t="s">
        <v>317</v>
      </c>
      <c r="O9" s="162" t="s">
        <v>317</v>
      </c>
      <c r="P9" s="16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</row>
    <row r="10" s="109" customFormat="1" ht="21" customHeight="1" spans="1:257">
      <c r="A10" s="130" t="s">
        <v>159</v>
      </c>
      <c r="B10" s="131">
        <f>C10-1.6</f>
        <v>23.9</v>
      </c>
      <c r="C10" s="132">
        <v>25.5</v>
      </c>
      <c r="D10" s="131">
        <f>C10+1.9</f>
        <v>27.4</v>
      </c>
      <c r="E10" s="131">
        <f>D10+1.9</f>
        <v>29.3</v>
      </c>
      <c r="F10" s="131">
        <f>E10+1.9</f>
        <v>31.2</v>
      </c>
      <c r="G10" s="131">
        <f>F10+1.3</f>
        <v>32.5</v>
      </c>
      <c r="H10" s="133" t="s">
        <v>158</v>
      </c>
      <c r="I10" s="158"/>
      <c r="J10" s="161" t="s">
        <v>321</v>
      </c>
      <c r="K10" s="161" t="s">
        <v>211</v>
      </c>
      <c r="L10" s="161" t="s">
        <v>322</v>
      </c>
      <c r="M10" s="161" t="s">
        <v>196</v>
      </c>
      <c r="N10" s="161" t="s">
        <v>198</v>
      </c>
      <c r="O10" s="162" t="s">
        <v>322</v>
      </c>
      <c r="P10" s="16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</row>
    <row r="11" s="109" customFormat="1" ht="21" customHeight="1" spans="1:257">
      <c r="A11" s="130" t="s">
        <v>160</v>
      </c>
      <c r="B11" s="131">
        <f>C11-1</f>
        <v>18.5</v>
      </c>
      <c r="C11" s="132">
        <v>19.5</v>
      </c>
      <c r="D11" s="131">
        <f>C11+1.2</f>
        <v>20.7</v>
      </c>
      <c r="E11" s="131">
        <f>D11+1.2</f>
        <v>21.9</v>
      </c>
      <c r="F11" s="131">
        <f>E11+1.2</f>
        <v>23.1</v>
      </c>
      <c r="G11" s="131">
        <f>F11+0.7</f>
        <v>23.8</v>
      </c>
      <c r="H11" s="133" t="s">
        <v>161</v>
      </c>
      <c r="I11" s="158"/>
      <c r="J11" s="161" t="s">
        <v>323</v>
      </c>
      <c r="K11" s="161" t="s">
        <v>207</v>
      </c>
      <c r="L11" s="161" t="s">
        <v>221</v>
      </c>
      <c r="M11" s="161" t="s">
        <v>324</v>
      </c>
      <c r="N11" s="161" t="s">
        <v>325</v>
      </c>
      <c r="O11" s="162" t="s">
        <v>321</v>
      </c>
      <c r="P11" s="16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  <c r="IW11" s="113"/>
    </row>
    <row r="12" s="109" customFormat="1" ht="21" customHeight="1" spans="1:257">
      <c r="A12" s="130" t="s">
        <v>162</v>
      </c>
      <c r="B12" s="131">
        <f>C12-0.5</f>
        <v>16.5</v>
      </c>
      <c r="C12" s="132">
        <v>17</v>
      </c>
      <c r="D12" s="131">
        <f t="shared" ref="D12:G12" si="3">C12+0.5</f>
        <v>17.5</v>
      </c>
      <c r="E12" s="131">
        <f t="shared" si="3"/>
        <v>18</v>
      </c>
      <c r="F12" s="131">
        <f t="shared" si="3"/>
        <v>18.5</v>
      </c>
      <c r="G12" s="131">
        <f t="shared" si="3"/>
        <v>19</v>
      </c>
      <c r="H12" s="133" t="s">
        <v>158</v>
      </c>
      <c r="I12" s="158"/>
      <c r="J12" s="161" t="s">
        <v>317</v>
      </c>
      <c r="K12" s="161" t="s">
        <v>317</v>
      </c>
      <c r="L12" s="161" t="s">
        <v>317</v>
      </c>
      <c r="M12" s="161" t="s">
        <v>317</v>
      </c>
      <c r="N12" s="161" t="s">
        <v>317</v>
      </c>
      <c r="O12" s="162" t="s">
        <v>317</v>
      </c>
      <c r="P12" s="16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</row>
    <row r="13" s="109" customFormat="1" ht="21" customHeight="1" spans="1:257">
      <c r="A13" s="130" t="s">
        <v>163</v>
      </c>
      <c r="B13" s="131">
        <f>C13-0.5</f>
        <v>11</v>
      </c>
      <c r="C13" s="132">
        <v>11.5</v>
      </c>
      <c r="D13" s="131">
        <f t="shared" ref="D13:G13" si="4">C13+0.5</f>
        <v>12</v>
      </c>
      <c r="E13" s="131">
        <f t="shared" si="4"/>
        <v>12.5</v>
      </c>
      <c r="F13" s="131">
        <f t="shared" si="4"/>
        <v>13</v>
      </c>
      <c r="G13" s="131">
        <f t="shared" si="4"/>
        <v>13.5</v>
      </c>
      <c r="H13" s="133">
        <v>0</v>
      </c>
      <c r="I13" s="158"/>
      <c r="J13" s="161" t="s">
        <v>317</v>
      </c>
      <c r="K13" s="161" t="s">
        <v>326</v>
      </c>
      <c r="L13" s="161" t="s">
        <v>317</v>
      </c>
      <c r="M13" s="161" t="s">
        <v>317</v>
      </c>
      <c r="N13" s="161" t="s">
        <v>317</v>
      </c>
      <c r="O13" s="162" t="s">
        <v>217</v>
      </c>
      <c r="P13" s="16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</row>
    <row r="14" s="109" customFormat="1" ht="21" customHeight="1" spans="1:257">
      <c r="A14" s="130" t="s">
        <v>164</v>
      </c>
      <c r="B14" s="131">
        <f>C14-1.5</f>
        <v>22.5</v>
      </c>
      <c r="C14" s="132">
        <v>24</v>
      </c>
      <c r="D14" s="131">
        <f>C14+1.7</f>
        <v>25.7</v>
      </c>
      <c r="E14" s="131">
        <f>D14+1.7</f>
        <v>27.4</v>
      </c>
      <c r="F14" s="131">
        <f>E14+1.7</f>
        <v>29.1</v>
      </c>
      <c r="G14" s="131">
        <f>F14+1.6</f>
        <v>30.7</v>
      </c>
      <c r="H14" s="134"/>
      <c r="I14" s="158"/>
      <c r="J14" s="161" t="s">
        <v>199</v>
      </c>
      <c r="K14" s="161" t="s">
        <v>221</v>
      </c>
      <c r="L14" s="161" t="s">
        <v>220</v>
      </c>
      <c r="M14" s="161" t="s">
        <v>199</v>
      </c>
      <c r="N14" s="161" t="s">
        <v>221</v>
      </c>
      <c r="O14" s="162" t="s">
        <v>213</v>
      </c>
      <c r="P14" s="16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  <c r="IW14" s="113"/>
    </row>
    <row r="15" s="109" customFormat="1" ht="21" customHeight="1" spans="1:257">
      <c r="A15" s="130" t="s">
        <v>165</v>
      </c>
      <c r="B15" s="131">
        <f>C15-1.8</f>
        <v>31.2</v>
      </c>
      <c r="C15" s="132">
        <v>33</v>
      </c>
      <c r="D15" s="131">
        <f>C15+2.25</f>
        <v>35.25</v>
      </c>
      <c r="E15" s="131">
        <f>D15+2.25</f>
        <v>37.5</v>
      </c>
      <c r="F15" s="131">
        <f>E15+2.25</f>
        <v>39.75</v>
      </c>
      <c r="G15" s="131">
        <f>F15+2</f>
        <v>41.75</v>
      </c>
      <c r="H15" s="134"/>
      <c r="I15" s="158"/>
      <c r="J15" s="161" t="s">
        <v>327</v>
      </c>
      <c r="K15" s="161" t="s">
        <v>199</v>
      </c>
      <c r="L15" s="161" t="s">
        <v>328</v>
      </c>
      <c r="M15" s="161" t="s">
        <v>329</v>
      </c>
      <c r="N15" s="161" t="s">
        <v>330</v>
      </c>
      <c r="O15" s="162" t="s">
        <v>330</v>
      </c>
      <c r="P15" s="16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  <c r="IW15" s="113"/>
    </row>
    <row r="16" s="109" customFormat="1" ht="21" customHeight="1" spans="1:257">
      <c r="A16" s="130" t="s">
        <v>167</v>
      </c>
      <c r="B16" s="131">
        <f>C16</f>
        <v>12</v>
      </c>
      <c r="C16" s="132">
        <v>12</v>
      </c>
      <c r="D16" s="131">
        <f>B16+1</f>
        <v>13</v>
      </c>
      <c r="E16" s="131">
        <f>D16</f>
        <v>13</v>
      </c>
      <c r="F16" s="131">
        <f>D16+1</f>
        <v>14</v>
      </c>
      <c r="G16" s="131">
        <f>F16</f>
        <v>14</v>
      </c>
      <c r="H16" s="134"/>
      <c r="I16" s="158"/>
      <c r="J16" s="161" t="s">
        <v>317</v>
      </c>
      <c r="K16" s="161" t="s">
        <v>317</v>
      </c>
      <c r="L16" s="161" t="s">
        <v>317</v>
      </c>
      <c r="M16" s="161" t="s">
        <v>317</v>
      </c>
      <c r="N16" s="161" t="s">
        <v>317</v>
      </c>
      <c r="O16" s="162" t="s">
        <v>317</v>
      </c>
      <c r="P16" s="16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  <c r="IW16" s="113"/>
    </row>
    <row r="17" s="109" customFormat="1" ht="21" customHeight="1" spans="1:257">
      <c r="A17" s="130" t="s">
        <v>168</v>
      </c>
      <c r="B17" s="131">
        <v>3.5</v>
      </c>
      <c r="C17" s="132">
        <v>3.5</v>
      </c>
      <c r="D17" s="131">
        <v>3.5</v>
      </c>
      <c r="E17" s="131">
        <v>3.5</v>
      </c>
      <c r="F17" s="131">
        <v>3.5</v>
      </c>
      <c r="G17" s="131">
        <v>3.5</v>
      </c>
      <c r="H17" s="135"/>
      <c r="I17" s="158"/>
      <c r="J17" s="164"/>
      <c r="K17" s="164"/>
      <c r="L17" s="164"/>
      <c r="M17" s="164"/>
      <c r="N17" s="164"/>
      <c r="O17" s="164"/>
      <c r="P17" s="16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  <c r="IW17" s="113"/>
    </row>
    <row r="18" s="109" customFormat="1" ht="21" customHeight="1" spans="1:257">
      <c r="A18" s="130" t="s">
        <v>169</v>
      </c>
      <c r="B18" s="131">
        <v>2</v>
      </c>
      <c r="C18" s="132">
        <v>2</v>
      </c>
      <c r="D18" s="131">
        <v>2</v>
      </c>
      <c r="E18" s="131">
        <v>2</v>
      </c>
      <c r="F18" s="131">
        <v>2</v>
      </c>
      <c r="G18" s="131">
        <v>2</v>
      </c>
      <c r="H18" s="135"/>
      <c r="I18" s="158"/>
      <c r="J18" s="164"/>
      <c r="K18" s="164"/>
      <c r="L18" s="164"/>
      <c r="M18" s="164"/>
      <c r="N18" s="164"/>
      <c r="O18" s="164"/>
      <c r="P18" s="16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  <c r="IW18" s="113"/>
    </row>
    <row r="19" s="109" customFormat="1" ht="21" customHeight="1" spans="1:257">
      <c r="A19" s="136"/>
      <c r="B19" s="137"/>
      <c r="C19" s="137"/>
      <c r="D19" s="137"/>
      <c r="E19" s="137"/>
      <c r="F19" s="137"/>
      <c r="G19" s="137"/>
      <c r="H19" s="135"/>
      <c r="I19" s="158"/>
      <c r="J19" s="164"/>
      <c r="K19" s="164"/>
      <c r="L19" s="164"/>
      <c r="M19" s="164"/>
      <c r="N19" s="164"/>
      <c r="O19" s="164"/>
      <c r="P19" s="16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  <c r="IW19" s="113"/>
    </row>
    <row r="20" s="109" customFormat="1" ht="21" customHeight="1" spans="1:257">
      <c r="A20" s="136"/>
      <c r="B20" s="137"/>
      <c r="C20" s="137"/>
      <c r="D20" s="137"/>
      <c r="E20" s="137"/>
      <c r="F20" s="137"/>
      <c r="G20" s="137"/>
      <c r="H20" s="138"/>
      <c r="I20" s="158"/>
      <c r="J20" s="164"/>
      <c r="K20" s="164"/>
      <c r="L20" s="164"/>
      <c r="M20" s="164"/>
      <c r="N20" s="164"/>
      <c r="O20" s="164"/>
      <c r="P20" s="16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  <c r="IW20" s="113"/>
    </row>
    <row r="21" s="109" customFormat="1" ht="21" customHeight="1" spans="1:257">
      <c r="A21" s="139"/>
      <c r="B21" s="140"/>
      <c r="C21" s="140"/>
      <c r="D21" s="140"/>
      <c r="E21" s="141"/>
      <c r="F21" s="140"/>
      <c r="G21" s="140"/>
      <c r="H21" s="140"/>
      <c r="I21" s="165"/>
      <c r="J21" s="166"/>
      <c r="K21" s="166"/>
      <c r="L21" s="167"/>
      <c r="M21" s="166"/>
      <c r="N21" s="166"/>
      <c r="O21" s="167"/>
      <c r="P21" s="168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  <c r="IW21" s="113"/>
    </row>
    <row r="22" ht="17.25" spans="1:17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  <c r="P22" s="147"/>
      <c r="Q22" s="113"/>
    </row>
    <row r="23" spans="1:17">
      <c r="A23" s="145" t="s">
        <v>170</v>
      </c>
      <c r="B23" s="145"/>
      <c r="C23" s="146"/>
      <c r="D23" s="146"/>
      <c r="M23" s="109"/>
      <c r="N23" s="109"/>
      <c r="O23" s="109"/>
      <c r="P23" s="147"/>
      <c r="Q23" s="113"/>
    </row>
    <row r="24" spans="3:17">
      <c r="C24" s="110"/>
      <c r="J24" s="169" t="s">
        <v>171</v>
      </c>
      <c r="K24" s="170">
        <v>45389</v>
      </c>
      <c r="L24" s="171" t="s">
        <v>172</v>
      </c>
      <c r="M24" s="169" t="s">
        <v>316</v>
      </c>
      <c r="N24" s="169" t="s">
        <v>173</v>
      </c>
      <c r="O24" s="109" t="s">
        <v>136</v>
      </c>
      <c r="P24" s="147"/>
      <c r="Q24" s="11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4.5" customWidth="1"/>
    <col min="3" max="3" width="12.875" style="97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332</v>
      </c>
      <c r="B2" s="5" t="s">
        <v>333</v>
      </c>
      <c r="C2" s="5" t="s">
        <v>334</v>
      </c>
      <c r="D2" s="5" t="s">
        <v>335</v>
      </c>
      <c r="E2" s="5" t="s">
        <v>336</v>
      </c>
      <c r="F2" s="5" t="s">
        <v>337</v>
      </c>
      <c r="G2" s="5" t="s">
        <v>338</v>
      </c>
      <c r="H2" s="98" t="s">
        <v>339</v>
      </c>
      <c r="I2" s="4" t="s">
        <v>340</v>
      </c>
      <c r="J2" s="4" t="s">
        <v>341</v>
      </c>
      <c r="K2" s="4" t="s">
        <v>342</v>
      </c>
      <c r="L2" s="4" t="s">
        <v>343</v>
      </c>
      <c r="M2" s="4" t="s">
        <v>344</v>
      </c>
      <c r="N2" s="5" t="s">
        <v>345</v>
      </c>
      <c r="O2" s="5" t="s">
        <v>346</v>
      </c>
    </row>
    <row r="3" s="1" customFormat="1" ht="16.5" spans="1:15">
      <c r="A3" s="4"/>
      <c r="B3" s="7"/>
      <c r="C3" s="7"/>
      <c r="D3" s="7"/>
      <c r="E3" s="7"/>
      <c r="F3" s="7"/>
      <c r="G3" s="7"/>
      <c r="H3" s="99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="96" customFormat="1" ht="20" customHeight="1" spans="1:15">
      <c r="A4" s="31">
        <v>1</v>
      </c>
      <c r="B4" s="24" t="s">
        <v>347</v>
      </c>
      <c r="C4" s="25" t="s">
        <v>348</v>
      </c>
      <c r="D4" s="26" t="s">
        <v>349</v>
      </c>
      <c r="E4" s="27" t="s">
        <v>350</v>
      </c>
      <c r="F4" s="26" t="s">
        <v>351</v>
      </c>
      <c r="G4" s="31" t="s">
        <v>65</v>
      </c>
      <c r="H4" s="31" t="s">
        <v>65</v>
      </c>
      <c r="I4" s="103">
        <v>1</v>
      </c>
      <c r="J4" s="104">
        <v>1</v>
      </c>
      <c r="K4" s="104">
        <v>0</v>
      </c>
      <c r="L4" s="104">
        <v>0</v>
      </c>
      <c r="M4" s="31">
        <v>0</v>
      </c>
      <c r="N4" s="31">
        <f t="shared" ref="N4:N16" si="0">SUM(I4:M4)</f>
        <v>2</v>
      </c>
      <c r="O4" s="31"/>
    </row>
    <row r="5" s="96" customFormat="1" ht="20" customHeight="1" spans="1:15">
      <c r="A5" s="31">
        <v>2</v>
      </c>
      <c r="B5" s="24" t="s">
        <v>352</v>
      </c>
      <c r="C5" s="25" t="s">
        <v>348</v>
      </c>
      <c r="D5" s="26" t="s">
        <v>353</v>
      </c>
      <c r="E5" s="27" t="s">
        <v>350</v>
      </c>
      <c r="F5" s="26" t="s">
        <v>351</v>
      </c>
      <c r="G5" s="100" t="s">
        <v>65</v>
      </c>
      <c r="H5" s="100" t="s">
        <v>65</v>
      </c>
      <c r="I5" s="105">
        <v>2</v>
      </c>
      <c r="J5" s="104">
        <v>0</v>
      </c>
      <c r="K5" s="104">
        <v>1</v>
      </c>
      <c r="L5" s="104">
        <v>0</v>
      </c>
      <c r="M5" s="31">
        <v>0</v>
      </c>
      <c r="N5" s="31">
        <f t="shared" si="0"/>
        <v>3</v>
      </c>
      <c r="O5" s="31"/>
    </row>
    <row r="6" s="96" customFormat="1" ht="20" customHeight="1" spans="1:15">
      <c r="A6" s="31">
        <v>3</v>
      </c>
      <c r="B6" s="24" t="s">
        <v>354</v>
      </c>
      <c r="C6" s="25" t="s">
        <v>348</v>
      </c>
      <c r="D6" s="26" t="s">
        <v>355</v>
      </c>
      <c r="E6" s="27" t="s">
        <v>350</v>
      </c>
      <c r="F6" s="26" t="s">
        <v>351</v>
      </c>
      <c r="G6" s="100" t="s">
        <v>65</v>
      </c>
      <c r="H6" s="100" t="s">
        <v>65</v>
      </c>
      <c r="I6" s="105">
        <v>1</v>
      </c>
      <c r="J6" s="104">
        <v>1</v>
      </c>
      <c r="K6" s="104">
        <v>1</v>
      </c>
      <c r="L6" s="104">
        <v>0</v>
      </c>
      <c r="M6" s="31">
        <v>0</v>
      </c>
      <c r="N6" s="31">
        <f t="shared" si="0"/>
        <v>3</v>
      </c>
      <c r="O6" s="31"/>
    </row>
    <row r="7" s="96" customFormat="1" ht="20" customHeight="1" spans="1:15">
      <c r="A7" s="31">
        <v>4</v>
      </c>
      <c r="B7" s="24" t="s">
        <v>356</v>
      </c>
      <c r="C7" s="25" t="s">
        <v>348</v>
      </c>
      <c r="D7" s="26" t="s">
        <v>357</v>
      </c>
      <c r="E7" s="27" t="s">
        <v>350</v>
      </c>
      <c r="F7" s="26" t="s">
        <v>351</v>
      </c>
      <c r="G7" s="100" t="s">
        <v>65</v>
      </c>
      <c r="H7" s="100" t="s">
        <v>65</v>
      </c>
      <c r="I7" s="105">
        <v>3</v>
      </c>
      <c r="J7" s="104">
        <v>0</v>
      </c>
      <c r="K7" s="104">
        <v>1</v>
      </c>
      <c r="L7" s="104">
        <v>0</v>
      </c>
      <c r="M7" s="31">
        <v>0</v>
      </c>
      <c r="N7" s="31">
        <f t="shared" si="0"/>
        <v>4</v>
      </c>
      <c r="O7" s="31"/>
    </row>
    <row r="8" s="96" customFormat="1" ht="20" customHeight="1" spans="1:15">
      <c r="A8" s="31">
        <v>5</v>
      </c>
      <c r="B8" s="54">
        <v>30921266</v>
      </c>
      <c r="C8" s="25" t="s">
        <v>358</v>
      </c>
      <c r="D8" s="25" t="s">
        <v>349</v>
      </c>
      <c r="E8" s="27" t="s">
        <v>62</v>
      </c>
      <c r="F8" s="26" t="s">
        <v>351</v>
      </c>
      <c r="G8" s="100" t="s">
        <v>65</v>
      </c>
      <c r="H8" s="100" t="s">
        <v>65</v>
      </c>
      <c r="I8" s="105">
        <v>2</v>
      </c>
      <c r="J8" s="104">
        <v>1</v>
      </c>
      <c r="K8" s="104">
        <v>0</v>
      </c>
      <c r="L8" s="104">
        <v>0</v>
      </c>
      <c r="M8" s="31">
        <v>0</v>
      </c>
      <c r="N8" s="31">
        <f t="shared" si="0"/>
        <v>3</v>
      </c>
      <c r="O8" s="31"/>
    </row>
    <row r="9" s="96" customFormat="1" ht="20" customHeight="1" spans="1:15">
      <c r="A9" s="31">
        <v>6</v>
      </c>
      <c r="B9" s="54">
        <v>30921269</v>
      </c>
      <c r="C9" s="25" t="s">
        <v>358</v>
      </c>
      <c r="D9" s="25" t="s">
        <v>353</v>
      </c>
      <c r="E9" s="27" t="s">
        <v>62</v>
      </c>
      <c r="F9" s="26" t="s">
        <v>351</v>
      </c>
      <c r="G9" s="100" t="s">
        <v>65</v>
      </c>
      <c r="H9" s="100" t="s">
        <v>65</v>
      </c>
      <c r="I9" s="105">
        <v>1</v>
      </c>
      <c r="J9" s="104">
        <v>0</v>
      </c>
      <c r="K9" s="104">
        <v>0</v>
      </c>
      <c r="L9" s="104">
        <v>0</v>
      </c>
      <c r="M9" s="31">
        <v>0</v>
      </c>
      <c r="N9" s="31">
        <f t="shared" si="0"/>
        <v>1</v>
      </c>
      <c r="O9" s="31"/>
    </row>
    <row r="10" ht="20" customHeight="1" spans="1:15">
      <c r="A10" s="31">
        <v>7</v>
      </c>
      <c r="B10" s="54">
        <v>30921267</v>
      </c>
      <c r="C10" s="25" t="s">
        <v>358</v>
      </c>
      <c r="D10" s="25" t="s">
        <v>355</v>
      </c>
      <c r="E10" s="27" t="s">
        <v>62</v>
      </c>
      <c r="F10" s="26" t="s">
        <v>351</v>
      </c>
      <c r="G10" s="100" t="s">
        <v>65</v>
      </c>
      <c r="H10" s="100" t="s">
        <v>65</v>
      </c>
      <c r="I10" s="105">
        <v>3</v>
      </c>
      <c r="J10" s="104">
        <v>0</v>
      </c>
      <c r="K10" s="104">
        <v>0</v>
      </c>
      <c r="L10" s="104">
        <v>0</v>
      </c>
      <c r="M10" s="31">
        <v>0</v>
      </c>
      <c r="N10" s="31">
        <f t="shared" si="0"/>
        <v>3</v>
      </c>
      <c r="O10" s="10"/>
    </row>
    <row r="11" ht="20" customHeight="1" spans="1:15">
      <c r="A11" s="31">
        <v>8</v>
      </c>
      <c r="B11" s="54">
        <v>30921268</v>
      </c>
      <c r="C11" s="25" t="s">
        <v>358</v>
      </c>
      <c r="D11" s="25" t="s">
        <v>357</v>
      </c>
      <c r="E11" s="27" t="s">
        <v>62</v>
      </c>
      <c r="F11" s="26" t="s">
        <v>351</v>
      </c>
      <c r="G11" s="100" t="s">
        <v>65</v>
      </c>
      <c r="H11" s="100" t="s">
        <v>65</v>
      </c>
      <c r="I11" s="105">
        <v>1</v>
      </c>
      <c r="J11" s="104">
        <v>1</v>
      </c>
      <c r="K11" s="104">
        <v>0</v>
      </c>
      <c r="L11" s="104">
        <v>0</v>
      </c>
      <c r="M11" s="31">
        <v>0</v>
      </c>
      <c r="N11" s="31">
        <f t="shared" si="0"/>
        <v>2</v>
      </c>
      <c r="O11" s="10"/>
    </row>
    <row r="12" ht="20" customHeight="1" spans="1:15">
      <c r="A12" s="31"/>
      <c r="B12" s="29" t="s">
        <v>359</v>
      </c>
      <c r="C12" s="29" t="s">
        <v>348</v>
      </c>
      <c r="D12" s="29" t="s">
        <v>111</v>
      </c>
      <c r="E12" s="27" t="s">
        <v>62</v>
      </c>
      <c r="F12" s="26" t="s">
        <v>351</v>
      </c>
      <c r="G12" s="100" t="s">
        <v>65</v>
      </c>
      <c r="H12" s="100" t="s">
        <v>65</v>
      </c>
      <c r="I12" s="105">
        <v>1</v>
      </c>
      <c r="J12" s="104">
        <v>1</v>
      </c>
      <c r="K12" s="104">
        <v>1</v>
      </c>
      <c r="L12" s="104">
        <v>0</v>
      </c>
      <c r="M12" s="31">
        <v>0</v>
      </c>
      <c r="N12" s="31">
        <f t="shared" si="0"/>
        <v>3</v>
      </c>
      <c r="O12" s="10"/>
    </row>
    <row r="13" ht="20" customHeight="1" spans="1:15">
      <c r="A13" s="31"/>
      <c r="B13" s="29" t="s">
        <v>360</v>
      </c>
      <c r="C13" s="29" t="s">
        <v>348</v>
      </c>
      <c r="D13" s="29" t="s">
        <v>112</v>
      </c>
      <c r="E13" s="27" t="s">
        <v>62</v>
      </c>
      <c r="F13" s="26" t="s">
        <v>351</v>
      </c>
      <c r="G13" s="100" t="s">
        <v>65</v>
      </c>
      <c r="H13" s="100" t="s">
        <v>65</v>
      </c>
      <c r="I13" s="105">
        <v>2</v>
      </c>
      <c r="J13" s="104">
        <v>2</v>
      </c>
      <c r="K13" s="104">
        <v>1</v>
      </c>
      <c r="L13" s="104">
        <v>0</v>
      </c>
      <c r="M13" s="31">
        <v>0</v>
      </c>
      <c r="N13" s="31">
        <f t="shared" si="0"/>
        <v>5</v>
      </c>
      <c r="O13" s="10"/>
    </row>
    <row r="14" ht="20" customHeight="1" spans="1:15">
      <c r="A14" s="31"/>
      <c r="B14" s="29" t="s">
        <v>361</v>
      </c>
      <c r="C14" s="29" t="s">
        <v>348</v>
      </c>
      <c r="D14" s="29" t="s">
        <v>113</v>
      </c>
      <c r="E14" s="27" t="s">
        <v>62</v>
      </c>
      <c r="F14" s="26" t="s">
        <v>351</v>
      </c>
      <c r="G14" s="100" t="s">
        <v>65</v>
      </c>
      <c r="H14" s="100" t="s">
        <v>65</v>
      </c>
      <c r="I14" s="105">
        <v>2</v>
      </c>
      <c r="J14" s="104">
        <v>1</v>
      </c>
      <c r="K14" s="104">
        <v>0</v>
      </c>
      <c r="L14" s="104">
        <v>0</v>
      </c>
      <c r="M14" s="31">
        <v>0</v>
      </c>
      <c r="N14" s="31">
        <f t="shared" si="0"/>
        <v>3</v>
      </c>
      <c r="O14" s="10"/>
    </row>
    <row r="15" ht="20" customHeight="1" spans="1:15">
      <c r="A15" s="31"/>
      <c r="B15" s="29" t="s">
        <v>362</v>
      </c>
      <c r="C15" s="29" t="s">
        <v>348</v>
      </c>
      <c r="D15" s="29" t="s">
        <v>113</v>
      </c>
      <c r="E15" s="27" t="s">
        <v>62</v>
      </c>
      <c r="F15" s="26" t="s">
        <v>351</v>
      </c>
      <c r="G15" s="100" t="s">
        <v>65</v>
      </c>
      <c r="H15" s="100" t="s">
        <v>65</v>
      </c>
      <c r="I15" s="105">
        <v>1</v>
      </c>
      <c r="J15" s="104">
        <v>0</v>
      </c>
      <c r="K15" s="104">
        <v>0</v>
      </c>
      <c r="L15" s="104">
        <v>0</v>
      </c>
      <c r="M15" s="31">
        <v>0</v>
      </c>
      <c r="N15" s="31">
        <f t="shared" si="0"/>
        <v>1</v>
      </c>
      <c r="O15" s="10"/>
    </row>
    <row r="16" ht="20" customHeight="1" spans="1:15">
      <c r="A16" s="31"/>
      <c r="B16" s="29" t="s">
        <v>363</v>
      </c>
      <c r="C16" s="29" t="s">
        <v>348</v>
      </c>
      <c r="D16" s="29" t="s">
        <v>114</v>
      </c>
      <c r="E16" s="27" t="s">
        <v>62</v>
      </c>
      <c r="F16" s="26" t="s">
        <v>351</v>
      </c>
      <c r="G16" s="100" t="s">
        <v>65</v>
      </c>
      <c r="H16" s="100" t="s">
        <v>65</v>
      </c>
      <c r="I16" s="105">
        <v>2</v>
      </c>
      <c r="J16" s="104">
        <v>0</v>
      </c>
      <c r="K16" s="104">
        <v>1</v>
      </c>
      <c r="L16" s="104">
        <v>0</v>
      </c>
      <c r="M16" s="31">
        <v>0</v>
      </c>
      <c r="N16" s="31">
        <f t="shared" si="0"/>
        <v>3</v>
      </c>
      <c r="O16" s="10"/>
    </row>
    <row r="17" ht="20" customHeight="1" spans="1:15">
      <c r="A17" s="9"/>
      <c r="B17" s="83"/>
      <c r="C17" s="83"/>
      <c r="D17" s="83"/>
      <c r="E17" s="84"/>
      <c r="F17" s="83"/>
      <c r="G17" s="9"/>
      <c r="H17" s="10"/>
      <c r="I17" s="106"/>
      <c r="J17" s="107"/>
      <c r="K17" s="107"/>
      <c r="L17" s="107"/>
      <c r="M17" s="9"/>
      <c r="N17" s="9"/>
      <c r="O17" s="10"/>
    </row>
    <row r="18" s="2" customFormat="1" ht="18.75" spans="1:15">
      <c r="A18" s="13" t="s">
        <v>364</v>
      </c>
      <c r="B18" s="14"/>
      <c r="C18" s="83"/>
      <c r="D18" s="15"/>
      <c r="E18" s="16" t="s">
        <v>365</v>
      </c>
      <c r="F18" s="83"/>
      <c r="G18" s="9"/>
      <c r="H18" s="36"/>
      <c r="I18" s="30"/>
      <c r="J18" s="13" t="s">
        <v>366</v>
      </c>
      <c r="K18" s="14"/>
      <c r="L18" s="14"/>
      <c r="M18" s="15"/>
      <c r="N18" s="14"/>
      <c r="O18" s="21"/>
    </row>
    <row r="19" ht="61" customHeight="1" spans="1:15">
      <c r="A19" s="101" t="s">
        <v>367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8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C12" sqref="C12:F1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332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4" t="s">
        <v>369</v>
      </c>
      <c r="H2" s="4"/>
      <c r="I2" s="4" t="s">
        <v>370</v>
      </c>
      <c r="J2" s="4"/>
      <c r="K2" s="6" t="s">
        <v>371</v>
      </c>
      <c r="L2" s="87" t="s">
        <v>372</v>
      </c>
      <c r="M2" s="19" t="s">
        <v>373</v>
      </c>
    </row>
    <row r="3" s="1" customFormat="1" ht="16.5" spans="1:13">
      <c r="A3" s="4"/>
      <c r="B3" s="7"/>
      <c r="C3" s="7"/>
      <c r="D3" s="7"/>
      <c r="E3" s="7"/>
      <c r="F3" s="7"/>
      <c r="G3" s="4" t="s">
        <v>374</v>
      </c>
      <c r="H3" s="4" t="s">
        <v>375</v>
      </c>
      <c r="I3" s="4" t="s">
        <v>374</v>
      </c>
      <c r="J3" s="4" t="s">
        <v>375</v>
      </c>
      <c r="K3" s="8"/>
      <c r="L3" s="88"/>
      <c r="M3" s="20"/>
    </row>
    <row r="4" ht="22" customHeight="1" spans="1:13">
      <c r="A4" s="74">
        <v>1</v>
      </c>
      <c r="B4" s="26" t="s">
        <v>351</v>
      </c>
      <c r="C4" s="24" t="s">
        <v>347</v>
      </c>
      <c r="D4" s="25" t="s">
        <v>348</v>
      </c>
      <c r="E4" s="26" t="s">
        <v>349</v>
      </c>
      <c r="F4" s="27" t="s">
        <v>350</v>
      </c>
      <c r="G4" s="75">
        <v>-0.01</v>
      </c>
      <c r="H4" s="75">
        <v>0</v>
      </c>
      <c r="I4" s="75">
        <v>-0.01</v>
      </c>
      <c r="J4" s="75">
        <v>-0.01</v>
      </c>
      <c r="K4" s="89"/>
      <c r="L4" s="9" t="s">
        <v>95</v>
      </c>
      <c r="M4" s="9" t="s">
        <v>376</v>
      </c>
    </row>
    <row r="5" ht="22" customHeight="1" spans="1:13">
      <c r="A5" s="74">
        <v>2</v>
      </c>
      <c r="B5" s="26" t="s">
        <v>351</v>
      </c>
      <c r="C5" s="24" t="s">
        <v>352</v>
      </c>
      <c r="D5" s="25" t="s">
        <v>348</v>
      </c>
      <c r="E5" s="26" t="s">
        <v>353</v>
      </c>
      <c r="F5" s="27" t="s">
        <v>350</v>
      </c>
      <c r="G5" s="75">
        <v>-0.01</v>
      </c>
      <c r="H5" s="75">
        <v>0</v>
      </c>
      <c r="I5" s="75">
        <v>-0.01</v>
      </c>
      <c r="J5" s="75">
        <v>-0.01</v>
      </c>
      <c r="K5" s="89"/>
      <c r="L5" s="9" t="s">
        <v>95</v>
      </c>
      <c r="M5" s="9" t="s">
        <v>376</v>
      </c>
    </row>
    <row r="6" ht="22" customHeight="1" spans="1:13">
      <c r="A6" s="74">
        <v>3</v>
      </c>
      <c r="B6" s="26" t="s">
        <v>351</v>
      </c>
      <c r="C6" s="24" t="s">
        <v>354</v>
      </c>
      <c r="D6" s="25" t="s">
        <v>348</v>
      </c>
      <c r="E6" s="26" t="s">
        <v>355</v>
      </c>
      <c r="F6" s="27" t="s">
        <v>350</v>
      </c>
      <c r="G6" s="75">
        <v>-0.01</v>
      </c>
      <c r="H6" s="75">
        <v>-0.01</v>
      </c>
      <c r="I6" s="75">
        <v>-0.02</v>
      </c>
      <c r="J6" s="75">
        <v>-0.01</v>
      </c>
      <c r="K6" s="89"/>
      <c r="L6" s="9" t="s">
        <v>95</v>
      </c>
      <c r="M6" s="9" t="s">
        <v>376</v>
      </c>
    </row>
    <row r="7" ht="22" customHeight="1" spans="1:13">
      <c r="A7" s="74">
        <v>4</v>
      </c>
      <c r="B7" s="26" t="s">
        <v>351</v>
      </c>
      <c r="C7" s="24" t="s">
        <v>356</v>
      </c>
      <c r="D7" s="25" t="s">
        <v>348</v>
      </c>
      <c r="E7" s="26" t="s">
        <v>357</v>
      </c>
      <c r="F7" s="27" t="s">
        <v>350</v>
      </c>
      <c r="G7" s="75">
        <v>-0.01</v>
      </c>
      <c r="H7" s="75">
        <v>0</v>
      </c>
      <c r="I7" s="75">
        <v>-0.01</v>
      </c>
      <c r="J7" s="75">
        <v>-0.01</v>
      </c>
      <c r="K7" s="89"/>
      <c r="L7" s="9" t="s">
        <v>95</v>
      </c>
      <c r="M7" s="9" t="s">
        <v>376</v>
      </c>
    </row>
    <row r="8" ht="22" customHeight="1" spans="1:13">
      <c r="A8" s="74">
        <v>5</v>
      </c>
      <c r="B8" s="26" t="s">
        <v>351</v>
      </c>
      <c r="C8" s="54">
        <v>30921266</v>
      </c>
      <c r="D8" s="25" t="s">
        <v>358</v>
      </c>
      <c r="E8" s="25" t="s">
        <v>349</v>
      </c>
      <c r="F8" s="27" t="s">
        <v>62</v>
      </c>
      <c r="G8" s="75">
        <v>-0.01</v>
      </c>
      <c r="H8" s="75">
        <v>-0.02</v>
      </c>
      <c r="I8" s="75">
        <v>-0.02</v>
      </c>
      <c r="J8" s="75">
        <v>-0.01</v>
      </c>
      <c r="K8" s="89"/>
      <c r="L8" s="9" t="s">
        <v>95</v>
      </c>
      <c r="M8" s="9" t="s">
        <v>376</v>
      </c>
    </row>
    <row r="9" ht="22" customHeight="1" spans="1:13">
      <c r="A9" s="74">
        <v>6</v>
      </c>
      <c r="B9" s="26" t="s">
        <v>351</v>
      </c>
      <c r="C9" s="54">
        <v>30921269</v>
      </c>
      <c r="D9" s="25" t="s">
        <v>358</v>
      </c>
      <c r="E9" s="25" t="s">
        <v>353</v>
      </c>
      <c r="F9" s="27" t="s">
        <v>62</v>
      </c>
      <c r="G9" s="75">
        <v>-0.01</v>
      </c>
      <c r="H9" s="75">
        <v>-0.01</v>
      </c>
      <c r="I9" s="75">
        <v>-0.02</v>
      </c>
      <c r="J9" s="75">
        <v>-0.02</v>
      </c>
      <c r="K9" s="89"/>
      <c r="L9" s="9" t="s">
        <v>95</v>
      </c>
      <c r="M9" s="9" t="s">
        <v>376</v>
      </c>
    </row>
    <row r="10" ht="22" customHeight="1" spans="1:13">
      <c r="A10" s="74">
        <v>7</v>
      </c>
      <c r="B10" s="26" t="s">
        <v>351</v>
      </c>
      <c r="C10" s="54">
        <v>30921267</v>
      </c>
      <c r="D10" s="25" t="s">
        <v>358</v>
      </c>
      <c r="E10" s="25" t="s">
        <v>355</v>
      </c>
      <c r="F10" s="27" t="s">
        <v>62</v>
      </c>
      <c r="G10" s="75">
        <v>-0.01</v>
      </c>
      <c r="H10" s="75">
        <v>-0.02</v>
      </c>
      <c r="I10" s="75">
        <v>-0.01</v>
      </c>
      <c r="J10" s="75">
        <v>-0.01</v>
      </c>
      <c r="K10" s="89"/>
      <c r="L10" s="9" t="s">
        <v>95</v>
      </c>
      <c r="M10" s="9" t="s">
        <v>376</v>
      </c>
    </row>
    <row r="11" ht="22" customHeight="1" spans="1:13">
      <c r="A11" s="74">
        <v>8</v>
      </c>
      <c r="B11" s="26" t="s">
        <v>351</v>
      </c>
      <c r="C11" s="54">
        <v>30921268</v>
      </c>
      <c r="D11" s="25" t="s">
        <v>358</v>
      </c>
      <c r="E11" s="25" t="s">
        <v>357</v>
      </c>
      <c r="F11" s="27" t="s">
        <v>62</v>
      </c>
      <c r="G11" s="75">
        <v>-0.01</v>
      </c>
      <c r="H11" s="75">
        <v>-0.01</v>
      </c>
      <c r="I11" s="75">
        <v>-0.01</v>
      </c>
      <c r="J11" s="75">
        <v>-0.02</v>
      </c>
      <c r="K11" s="89"/>
      <c r="L11" s="9" t="s">
        <v>95</v>
      </c>
      <c r="M11" s="9" t="s">
        <v>376</v>
      </c>
    </row>
    <row r="12" customFormat="1" ht="22" customHeight="1" spans="1:13">
      <c r="A12" s="76"/>
      <c r="B12" s="26" t="s">
        <v>351</v>
      </c>
      <c r="C12" s="29" t="s">
        <v>359</v>
      </c>
      <c r="D12" s="29" t="s">
        <v>348</v>
      </c>
      <c r="E12" s="29" t="s">
        <v>111</v>
      </c>
      <c r="F12" s="27" t="s">
        <v>62</v>
      </c>
      <c r="G12" s="75">
        <v>-0.01</v>
      </c>
      <c r="H12" s="75">
        <v>-0.01</v>
      </c>
      <c r="I12" s="75">
        <v>-0.02</v>
      </c>
      <c r="J12" s="75">
        <v>-0.01</v>
      </c>
      <c r="K12" s="89"/>
      <c r="L12" s="9" t="s">
        <v>95</v>
      </c>
      <c r="M12" s="9" t="s">
        <v>376</v>
      </c>
    </row>
    <row r="13" customFormat="1" ht="22" customHeight="1" spans="1:13">
      <c r="A13" s="74"/>
      <c r="B13" s="26" t="s">
        <v>351</v>
      </c>
      <c r="C13" s="29" t="s">
        <v>360</v>
      </c>
      <c r="D13" s="29" t="s">
        <v>348</v>
      </c>
      <c r="E13" s="29" t="s">
        <v>112</v>
      </c>
      <c r="F13" s="27" t="s">
        <v>62</v>
      </c>
      <c r="G13" s="75">
        <v>-0.02</v>
      </c>
      <c r="H13" s="75">
        <v>0</v>
      </c>
      <c r="I13" s="75">
        <v>-0.01</v>
      </c>
      <c r="J13" s="75">
        <v>-0.01</v>
      </c>
      <c r="K13" s="89"/>
      <c r="L13" s="9" t="s">
        <v>95</v>
      </c>
      <c r="M13" s="9" t="s">
        <v>376</v>
      </c>
    </row>
    <row r="14" customFormat="1" ht="22" customHeight="1" spans="1:13">
      <c r="A14" s="74"/>
      <c r="B14" s="26" t="s">
        <v>351</v>
      </c>
      <c r="C14" s="29" t="s">
        <v>361</v>
      </c>
      <c r="D14" s="29" t="s">
        <v>348</v>
      </c>
      <c r="E14" s="29" t="s">
        <v>113</v>
      </c>
      <c r="F14" s="27" t="s">
        <v>62</v>
      </c>
      <c r="G14" s="75">
        <v>-0.01</v>
      </c>
      <c r="H14" s="75">
        <v>-0.02</v>
      </c>
      <c r="I14" s="75">
        <v>-0.02</v>
      </c>
      <c r="J14" s="75">
        <v>-0.01</v>
      </c>
      <c r="K14" s="89"/>
      <c r="L14" s="9" t="s">
        <v>95</v>
      </c>
      <c r="M14" s="9" t="s">
        <v>376</v>
      </c>
    </row>
    <row r="15" customFormat="1" ht="22" customHeight="1" spans="1:13">
      <c r="A15" s="74"/>
      <c r="B15" s="26" t="s">
        <v>351</v>
      </c>
      <c r="C15" s="29" t="s">
        <v>362</v>
      </c>
      <c r="D15" s="29" t="s">
        <v>348</v>
      </c>
      <c r="E15" s="29" t="s">
        <v>113</v>
      </c>
      <c r="F15" s="27" t="s">
        <v>62</v>
      </c>
      <c r="G15" s="75">
        <v>-0.01</v>
      </c>
      <c r="H15" s="75">
        <v>-0.01</v>
      </c>
      <c r="I15" s="75">
        <v>-0.02</v>
      </c>
      <c r="J15" s="75">
        <v>-0.02</v>
      </c>
      <c r="K15" s="89"/>
      <c r="L15" s="9" t="s">
        <v>95</v>
      </c>
      <c r="M15" s="9" t="s">
        <v>376</v>
      </c>
    </row>
    <row r="16" customFormat="1" ht="22" customHeight="1" spans="1:13">
      <c r="A16" s="74"/>
      <c r="B16" s="26" t="s">
        <v>351</v>
      </c>
      <c r="C16" s="29" t="s">
        <v>363</v>
      </c>
      <c r="D16" s="29" t="s">
        <v>348</v>
      </c>
      <c r="E16" s="29" t="s">
        <v>114</v>
      </c>
      <c r="F16" s="27" t="s">
        <v>62</v>
      </c>
      <c r="G16" s="75">
        <v>-0.01</v>
      </c>
      <c r="H16" s="75">
        <v>-0.02</v>
      </c>
      <c r="I16" s="75">
        <v>-0.01</v>
      </c>
      <c r="J16" s="75">
        <v>-0.01</v>
      </c>
      <c r="K16" s="89"/>
      <c r="L16" s="9" t="s">
        <v>95</v>
      </c>
      <c r="M16" s="9" t="s">
        <v>376</v>
      </c>
    </row>
    <row r="17" customFormat="1" ht="22" customHeight="1" spans="1:13">
      <c r="A17" s="76"/>
      <c r="B17" s="77"/>
      <c r="C17" s="78"/>
      <c r="D17" s="25"/>
      <c r="E17" s="79"/>
      <c r="F17" s="80"/>
      <c r="G17" s="81"/>
      <c r="H17" s="82"/>
      <c r="I17" s="90"/>
      <c r="J17" s="90"/>
      <c r="K17" s="91"/>
      <c r="L17" s="92"/>
      <c r="M17" s="93"/>
    </row>
    <row r="18" s="2" customFormat="1" ht="18.75" spans="1:13">
      <c r="A18" s="13" t="s">
        <v>364</v>
      </c>
      <c r="B18" s="14"/>
      <c r="C18" s="14"/>
      <c r="D18" s="83"/>
      <c r="E18" s="15"/>
      <c r="F18" s="84" t="s">
        <v>365</v>
      </c>
      <c r="G18" s="30"/>
      <c r="H18" s="13" t="s">
        <v>366</v>
      </c>
      <c r="I18" s="14"/>
      <c r="J18" s="14"/>
      <c r="K18" s="15"/>
      <c r="L18" s="94"/>
      <c r="M18" s="21"/>
    </row>
    <row r="19" ht="84" customHeight="1" spans="1:13">
      <c r="A19" s="85" t="s">
        <v>377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95"/>
    </row>
  </sheetData>
  <mergeCells count="15">
    <mergeCell ref="A1:M1"/>
    <mergeCell ref="G2:H2"/>
    <mergeCell ref="I2:J2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2 M16 M17 M1:M3 M5:M6 M7:M11 M13:M15 M1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D12" sqref="D12:D16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379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37" t="s">
        <v>380</v>
      </c>
      <c r="H2" s="38"/>
      <c r="I2" s="71"/>
      <c r="J2" s="37" t="s">
        <v>381</v>
      </c>
      <c r="K2" s="38"/>
      <c r="L2" s="71"/>
      <c r="M2" s="37" t="s">
        <v>382</v>
      </c>
      <c r="N2" s="38"/>
      <c r="O2" s="71"/>
      <c r="P2" s="37" t="s">
        <v>383</v>
      </c>
      <c r="Q2" s="38"/>
      <c r="R2" s="71"/>
      <c r="S2" s="38" t="s">
        <v>384</v>
      </c>
      <c r="T2" s="38"/>
      <c r="U2" s="71"/>
      <c r="V2" s="33" t="s">
        <v>385</v>
      </c>
      <c r="W2" s="33" t="s">
        <v>346</v>
      </c>
    </row>
    <row r="3" s="1" customFormat="1" ht="16.5" spans="1:23">
      <c r="A3" s="7"/>
      <c r="B3" s="39"/>
      <c r="C3" s="39"/>
      <c r="D3" s="39"/>
      <c r="E3" s="39"/>
      <c r="F3" s="39"/>
      <c r="G3" s="4" t="s">
        <v>386</v>
      </c>
      <c r="H3" s="4" t="s">
        <v>67</v>
      </c>
      <c r="I3" s="4" t="s">
        <v>337</v>
      </c>
      <c r="J3" s="4" t="s">
        <v>386</v>
      </c>
      <c r="K3" s="4" t="s">
        <v>67</v>
      </c>
      <c r="L3" s="4" t="s">
        <v>337</v>
      </c>
      <c r="M3" s="4" t="s">
        <v>386</v>
      </c>
      <c r="N3" s="4" t="s">
        <v>67</v>
      </c>
      <c r="O3" s="4" t="s">
        <v>337</v>
      </c>
      <c r="P3" s="4" t="s">
        <v>386</v>
      </c>
      <c r="Q3" s="4" t="s">
        <v>67</v>
      </c>
      <c r="R3" s="4" t="s">
        <v>337</v>
      </c>
      <c r="S3" s="4" t="s">
        <v>386</v>
      </c>
      <c r="T3" s="4" t="s">
        <v>67</v>
      </c>
      <c r="U3" s="4" t="s">
        <v>337</v>
      </c>
      <c r="V3" s="73"/>
      <c r="W3" s="73"/>
    </row>
    <row r="4" ht="16.5" spans="1:23">
      <c r="A4" s="40" t="s">
        <v>387</v>
      </c>
      <c r="B4" s="41" t="s">
        <v>351</v>
      </c>
      <c r="C4" s="24" t="s">
        <v>347</v>
      </c>
      <c r="D4" s="42" t="s">
        <v>348</v>
      </c>
      <c r="E4" s="26" t="s">
        <v>349</v>
      </c>
      <c r="F4" s="42" t="s">
        <v>388</v>
      </c>
      <c r="G4" s="43"/>
      <c r="H4" s="44"/>
      <c r="I4" s="44"/>
      <c r="J4" s="44"/>
      <c r="K4" s="28"/>
      <c r="L4" s="28"/>
      <c r="M4" s="9"/>
      <c r="N4" s="9"/>
      <c r="O4" s="9"/>
      <c r="P4" s="9"/>
      <c r="Q4" s="9"/>
      <c r="R4" s="9"/>
      <c r="S4" s="9"/>
      <c r="T4" s="9"/>
      <c r="U4" s="9"/>
      <c r="V4" s="9" t="s">
        <v>389</v>
      </c>
      <c r="W4" s="9"/>
    </row>
    <row r="5" ht="16.5" spans="1:23">
      <c r="A5" s="45"/>
      <c r="B5" s="46"/>
      <c r="C5" s="24" t="s">
        <v>352</v>
      </c>
      <c r="D5" s="47"/>
      <c r="E5" s="26" t="s">
        <v>353</v>
      </c>
      <c r="F5" s="47"/>
      <c r="G5" s="48" t="s">
        <v>390</v>
      </c>
      <c r="H5" s="49"/>
      <c r="I5" s="72"/>
      <c r="J5" s="48" t="s">
        <v>391</v>
      </c>
      <c r="K5" s="49"/>
      <c r="L5" s="72"/>
      <c r="M5" s="37" t="s">
        <v>392</v>
      </c>
      <c r="N5" s="38"/>
      <c r="O5" s="71"/>
      <c r="P5" s="37" t="s">
        <v>393</v>
      </c>
      <c r="Q5" s="38"/>
      <c r="R5" s="71"/>
      <c r="S5" s="38" t="s">
        <v>394</v>
      </c>
      <c r="T5" s="38"/>
      <c r="U5" s="71"/>
      <c r="V5" s="9"/>
      <c r="W5" s="9"/>
    </row>
    <row r="6" ht="16.5" spans="1:23">
      <c r="A6" s="45"/>
      <c r="B6" s="46"/>
      <c r="C6" s="24" t="s">
        <v>354</v>
      </c>
      <c r="D6" s="47"/>
      <c r="E6" s="26" t="s">
        <v>355</v>
      </c>
      <c r="F6" s="47"/>
      <c r="G6" s="50" t="s">
        <v>386</v>
      </c>
      <c r="H6" s="50" t="s">
        <v>67</v>
      </c>
      <c r="I6" s="50" t="s">
        <v>337</v>
      </c>
      <c r="J6" s="50" t="s">
        <v>386</v>
      </c>
      <c r="K6" s="50" t="s">
        <v>67</v>
      </c>
      <c r="L6" s="50" t="s">
        <v>337</v>
      </c>
      <c r="M6" s="4" t="s">
        <v>386</v>
      </c>
      <c r="N6" s="4" t="s">
        <v>67</v>
      </c>
      <c r="O6" s="4" t="s">
        <v>337</v>
      </c>
      <c r="P6" s="4" t="s">
        <v>386</v>
      </c>
      <c r="Q6" s="4" t="s">
        <v>67</v>
      </c>
      <c r="R6" s="4" t="s">
        <v>337</v>
      </c>
      <c r="S6" s="4" t="s">
        <v>386</v>
      </c>
      <c r="T6" s="4" t="s">
        <v>67</v>
      </c>
      <c r="U6" s="4" t="s">
        <v>337</v>
      </c>
      <c r="V6" s="9"/>
      <c r="W6" s="9"/>
    </row>
    <row r="7" ht="16.5" spans="1:23">
      <c r="A7" s="51"/>
      <c r="B7" s="52"/>
      <c r="C7" s="24" t="s">
        <v>356</v>
      </c>
      <c r="D7" s="53"/>
      <c r="E7" s="26" t="s">
        <v>357</v>
      </c>
      <c r="F7" s="47"/>
      <c r="G7" s="28"/>
      <c r="H7" s="44"/>
      <c r="I7" s="44"/>
      <c r="J7" s="44"/>
      <c r="K7" s="44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5" spans="1:23">
      <c r="A8" s="40"/>
      <c r="B8" s="41" t="s">
        <v>351</v>
      </c>
      <c r="C8" s="54">
        <v>30921266</v>
      </c>
      <c r="D8" s="55" t="s">
        <v>358</v>
      </c>
      <c r="E8" s="25" t="s">
        <v>349</v>
      </c>
      <c r="F8" s="47"/>
      <c r="G8" s="9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46"/>
      <c r="C9" s="54">
        <v>30921269</v>
      </c>
      <c r="D9" s="56"/>
      <c r="E9" s="25" t="s">
        <v>353</v>
      </c>
      <c r="F9" s="47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5" spans="1:23">
      <c r="A10" s="40"/>
      <c r="B10" s="46"/>
      <c r="C10" s="54">
        <v>30921267</v>
      </c>
      <c r="D10" s="56"/>
      <c r="E10" s="25" t="s">
        <v>355</v>
      </c>
      <c r="F10" s="47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5" spans="1:23">
      <c r="A11" s="45"/>
      <c r="B11" s="52"/>
      <c r="C11" s="54">
        <v>30921268</v>
      </c>
      <c r="D11" s="57"/>
      <c r="E11" s="25" t="s">
        <v>357</v>
      </c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58"/>
      <c r="B12" s="59" t="s">
        <v>351</v>
      </c>
      <c r="C12" s="29" t="s">
        <v>359</v>
      </c>
      <c r="D12" s="60" t="s">
        <v>348</v>
      </c>
      <c r="E12" s="29" t="s">
        <v>111</v>
      </c>
      <c r="F12" s="27" t="s">
        <v>62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1"/>
      <c r="B13" s="62"/>
      <c r="C13" s="29" t="s">
        <v>360</v>
      </c>
      <c r="D13" s="63"/>
      <c r="E13" s="29" t="s">
        <v>112</v>
      </c>
      <c r="F13" s="27" t="s">
        <v>62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1"/>
      <c r="B14" s="62"/>
      <c r="C14" s="29" t="s">
        <v>361</v>
      </c>
      <c r="D14" s="63"/>
      <c r="E14" s="29" t="s">
        <v>113</v>
      </c>
      <c r="F14" s="27" t="s">
        <v>62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1"/>
      <c r="B15" s="62"/>
      <c r="C15" s="29" t="s">
        <v>362</v>
      </c>
      <c r="D15" s="63"/>
      <c r="E15" s="29" t="s">
        <v>113</v>
      </c>
      <c r="F15" s="27" t="s">
        <v>62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4"/>
      <c r="B16" s="65"/>
      <c r="C16" s="29" t="s">
        <v>363</v>
      </c>
      <c r="D16" s="66"/>
      <c r="E16" s="29" t="s">
        <v>114</v>
      </c>
      <c r="F16" s="27" t="s">
        <v>62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67"/>
      <c r="B17" s="67"/>
      <c r="C17" s="67"/>
      <c r="D17" s="67"/>
      <c r="E17" s="67"/>
      <c r="F17" s="6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68"/>
      <c r="B18" s="68"/>
      <c r="C18" s="68"/>
      <c r="D18" s="68"/>
      <c r="E18" s="68"/>
      <c r="F18" s="6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="2" customFormat="1" ht="33" customHeight="1" spans="1:23">
      <c r="A20" s="13" t="s">
        <v>364</v>
      </c>
      <c r="B20" s="14"/>
      <c r="C20" s="14"/>
      <c r="D20" s="14"/>
      <c r="E20" s="15"/>
      <c r="F20" s="16" t="s">
        <v>365</v>
      </c>
      <c r="G20" s="30"/>
      <c r="H20" s="36"/>
      <c r="I20" s="36"/>
      <c r="J20" s="13" t="s">
        <v>366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4"/>
      <c r="W20" s="21"/>
    </row>
    <row r="21" ht="80" customHeight="1" spans="1:23">
      <c r="A21" s="69" t="s">
        <v>395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8:A9"/>
    <mergeCell ref="A10:A11"/>
    <mergeCell ref="A17:A18"/>
    <mergeCell ref="B2:B3"/>
    <mergeCell ref="B4:B7"/>
    <mergeCell ref="B8:B11"/>
    <mergeCell ref="B12:B16"/>
    <mergeCell ref="B17:B18"/>
    <mergeCell ref="C2:C3"/>
    <mergeCell ref="C17:C18"/>
    <mergeCell ref="D2:D3"/>
    <mergeCell ref="D4:D7"/>
    <mergeCell ref="D8:D11"/>
    <mergeCell ref="D12:D16"/>
    <mergeCell ref="D17:D18"/>
    <mergeCell ref="E2:E3"/>
    <mergeCell ref="E17:E18"/>
    <mergeCell ref="F2:F3"/>
    <mergeCell ref="F4:F11"/>
    <mergeCell ref="F17:F18"/>
    <mergeCell ref="V2:V3"/>
    <mergeCell ref="W2:W3"/>
  </mergeCells>
  <dataValidations count="1">
    <dataValidation type="list" allowBlank="1" showInputMessage="1" showErrorMessage="1" sqref="W1 W13 W14 W15 W4:W12 W16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397</v>
      </c>
      <c r="B2" s="33" t="s">
        <v>333</v>
      </c>
      <c r="C2" s="33" t="s">
        <v>334</v>
      </c>
      <c r="D2" s="33" t="s">
        <v>335</v>
      </c>
      <c r="E2" s="33" t="s">
        <v>336</v>
      </c>
      <c r="F2" s="33" t="s">
        <v>337</v>
      </c>
      <c r="G2" s="32" t="s">
        <v>398</v>
      </c>
      <c r="H2" s="32" t="s">
        <v>399</v>
      </c>
      <c r="I2" s="32" t="s">
        <v>400</v>
      </c>
      <c r="J2" s="32" t="s">
        <v>399</v>
      </c>
      <c r="K2" s="32" t="s">
        <v>401</v>
      </c>
      <c r="L2" s="32" t="s">
        <v>399</v>
      </c>
      <c r="M2" s="33" t="s">
        <v>385</v>
      </c>
      <c r="N2" s="33" t="s">
        <v>346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397</v>
      </c>
      <c r="B4" s="35" t="s">
        <v>402</v>
      </c>
      <c r="C4" s="35" t="s">
        <v>386</v>
      </c>
      <c r="D4" s="35" t="s">
        <v>335</v>
      </c>
      <c r="E4" s="33" t="s">
        <v>336</v>
      </c>
      <c r="F4" s="33" t="s">
        <v>337</v>
      </c>
      <c r="G4" s="32" t="s">
        <v>398</v>
      </c>
      <c r="H4" s="32" t="s">
        <v>399</v>
      </c>
      <c r="I4" s="32" t="s">
        <v>400</v>
      </c>
      <c r="J4" s="32" t="s">
        <v>399</v>
      </c>
      <c r="K4" s="32" t="s">
        <v>401</v>
      </c>
      <c r="L4" s="32" t="s">
        <v>399</v>
      </c>
      <c r="M4" s="33" t="s">
        <v>385</v>
      </c>
      <c r="N4" s="33" t="s">
        <v>346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403</v>
      </c>
      <c r="B11" s="14"/>
      <c r="C11" s="14"/>
      <c r="D11" s="15"/>
      <c r="E11" s="16"/>
      <c r="F11" s="36"/>
      <c r="G11" s="30"/>
      <c r="H11" s="36"/>
      <c r="I11" s="13" t="s">
        <v>404</v>
      </c>
      <c r="J11" s="14"/>
      <c r="K11" s="14"/>
      <c r="L11" s="14"/>
      <c r="M11" s="14"/>
      <c r="N11" s="21"/>
    </row>
    <row r="12" ht="16.5" spans="1:14">
      <c r="A12" s="17" t="s">
        <v>405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I12" sqref="I1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379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4" t="s">
        <v>407</v>
      </c>
      <c r="H2" s="4" t="s">
        <v>408</v>
      </c>
      <c r="I2" s="4" t="s">
        <v>409</v>
      </c>
      <c r="J2" s="4" t="s">
        <v>410</v>
      </c>
      <c r="K2" s="5" t="s">
        <v>385</v>
      </c>
      <c r="L2" s="5" t="s">
        <v>346</v>
      </c>
    </row>
    <row r="3" ht="30" customHeight="1" spans="1:12">
      <c r="A3" s="22" t="s">
        <v>387</v>
      </c>
      <c r="B3" s="23" t="s">
        <v>351</v>
      </c>
      <c r="C3" s="24" t="s">
        <v>347</v>
      </c>
      <c r="D3" s="25" t="s">
        <v>348</v>
      </c>
      <c r="E3" s="26" t="s">
        <v>349</v>
      </c>
      <c r="F3" s="27" t="s">
        <v>350</v>
      </c>
      <c r="G3" s="9" t="s">
        <v>411</v>
      </c>
      <c r="H3" s="28" t="s">
        <v>412</v>
      </c>
      <c r="I3" s="28"/>
      <c r="J3" s="9"/>
      <c r="K3" s="31" t="s">
        <v>413</v>
      </c>
      <c r="L3" s="9" t="s">
        <v>376</v>
      </c>
    </row>
    <row r="4" ht="30" customHeight="1" spans="1:12">
      <c r="A4" s="22" t="s">
        <v>387</v>
      </c>
      <c r="B4" s="23" t="s">
        <v>351</v>
      </c>
      <c r="C4" s="24" t="s">
        <v>352</v>
      </c>
      <c r="D4" s="25" t="s">
        <v>348</v>
      </c>
      <c r="E4" s="26" t="s">
        <v>353</v>
      </c>
      <c r="F4" s="27" t="s">
        <v>350</v>
      </c>
      <c r="G4" s="9" t="s">
        <v>411</v>
      </c>
      <c r="H4" s="28" t="s">
        <v>412</v>
      </c>
      <c r="I4" s="28"/>
      <c r="J4" s="9"/>
      <c r="K4" s="31" t="s">
        <v>413</v>
      </c>
      <c r="L4" s="9" t="s">
        <v>376</v>
      </c>
    </row>
    <row r="5" ht="30" customHeight="1" spans="1:12">
      <c r="A5" s="22" t="s">
        <v>387</v>
      </c>
      <c r="B5" s="23" t="s">
        <v>351</v>
      </c>
      <c r="C5" s="24" t="s">
        <v>354</v>
      </c>
      <c r="D5" s="25" t="s">
        <v>348</v>
      </c>
      <c r="E5" s="26" t="s">
        <v>355</v>
      </c>
      <c r="F5" s="27" t="s">
        <v>350</v>
      </c>
      <c r="G5" s="9" t="s">
        <v>411</v>
      </c>
      <c r="H5" s="28" t="s">
        <v>412</v>
      </c>
      <c r="I5" s="10"/>
      <c r="J5" s="10"/>
      <c r="K5" s="31" t="s">
        <v>413</v>
      </c>
      <c r="L5" s="9" t="s">
        <v>376</v>
      </c>
    </row>
    <row r="6" ht="30" customHeight="1" spans="1:12">
      <c r="A6" s="22" t="s">
        <v>387</v>
      </c>
      <c r="B6" s="23" t="s">
        <v>351</v>
      </c>
      <c r="C6" s="24" t="s">
        <v>356</v>
      </c>
      <c r="D6" s="25" t="s">
        <v>348</v>
      </c>
      <c r="E6" s="26" t="s">
        <v>357</v>
      </c>
      <c r="F6" s="27" t="s">
        <v>350</v>
      </c>
      <c r="G6" s="9" t="s">
        <v>411</v>
      </c>
      <c r="H6" s="28" t="s">
        <v>412</v>
      </c>
      <c r="I6" s="10"/>
      <c r="J6" s="10"/>
      <c r="K6" s="31" t="s">
        <v>413</v>
      </c>
      <c r="L6" s="9" t="s">
        <v>376</v>
      </c>
    </row>
    <row r="7" ht="30" customHeight="1" spans="1:12">
      <c r="A7" s="22"/>
      <c r="B7" s="23" t="s">
        <v>351</v>
      </c>
      <c r="C7" s="29" t="s">
        <v>359</v>
      </c>
      <c r="D7" s="29" t="s">
        <v>348</v>
      </c>
      <c r="E7" s="29" t="s">
        <v>111</v>
      </c>
      <c r="F7" s="27" t="s">
        <v>62</v>
      </c>
      <c r="G7" s="9" t="s">
        <v>411</v>
      </c>
      <c r="H7" s="28" t="s">
        <v>412</v>
      </c>
      <c r="I7" s="28"/>
      <c r="J7" s="9"/>
      <c r="K7" s="31" t="s">
        <v>413</v>
      </c>
      <c r="L7" s="9" t="s">
        <v>376</v>
      </c>
    </row>
    <row r="8" ht="30" customHeight="1" spans="1:12">
      <c r="A8" s="22"/>
      <c r="B8" s="23" t="s">
        <v>351</v>
      </c>
      <c r="C8" s="29" t="s">
        <v>360</v>
      </c>
      <c r="D8" s="29" t="s">
        <v>348</v>
      </c>
      <c r="E8" s="29" t="s">
        <v>112</v>
      </c>
      <c r="F8" s="27" t="s">
        <v>62</v>
      </c>
      <c r="G8" s="9" t="s">
        <v>411</v>
      </c>
      <c r="H8" s="28" t="s">
        <v>412</v>
      </c>
      <c r="I8" s="28"/>
      <c r="J8" s="9"/>
      <c r="K8" s="31" t="s">
        <v>413</v>
      </c>
      <c r="L8" s="9" t="s">
        <v>376</v>
      </c>
    </row>
    <row r="9" ht="30" customHeight="1" spans="1:12">
      <c r="A9" s="22"/>
      <c r="B9" s="23" t="s">
        <v>351</v>
      </c>
      <c r="C9" s="29" t="s">
        <v>361</v>
      </c>
      <c r="D9" s="29" t="s">
        <v>348</v>
      </c>
      <c r="E9" s="29" t="s">
        <v>113</v>
      </c>
      <c r="F9" s="27" t="s">
        <v>62</v>
      </c>
      <c r="G9" s="9" t="s">
        <v>411</v>
      </c>
      <c r="H9" s="28" t="s">
        <v>412</v>
      </c>
      <c r="I9" s="10"/>
      <c r="J9" s="10"/>
      <c r="K9" s="31" t="s">
        <v>413</v>
      </c>
      <c r="L9" s="9" t="s">
        <v>376</v>
      </c>
    </row>
    <row r="10" ht="30" customHeight="1" spans="1:12">
      <c r="A10" s="22"/>
      <c r="B10" s="23" t="s">
        <v>351</v>
      </c>
      <c r="C10" s="29" t="s">
        <v>362</v>
      </c>
      <c r="D10" s="29" t="s">
        <v>348</v>
      </c>
      <c r="E10" s="29" t="s">
        <v>113</v>
      </c>
      <c r="F10" s="27" t="s">
        <v>62</v>
      </c>
      <c r="G10" s="9" t="s">
        <v>411</v>
      </c>
      <c r="H10" s="28" t="s">
        <v>412</v>
      </c>
      <c r="I10" s="10"/>
      <c r="J10" s="10"/>
      <c r="K10" s="31" t="s">
        <v>413</v>
      </c>
      <c r="L10" s="9" t="s">
        <v>376</v>
      </c>
    </row>
    <row r="11" ht="30" customHeight="1" spans="1:12">
      <c r="A11" s="22"/>
      <c r="B11" s="23" t="s">
        <v>351</v>
      </c>
      <c r="C11" s="29" t="s">
        <v>363</v>
      </c>
      <c r="D11" s="29" t="s">
        <v>348</v>
      </c>
      <c r="E11" s="29" t="s">
        <v>114</v>
      </c>
      <c r="F11" s="27" t="s">
        <v>62</v>
      </c>
      <c r="G11" s="9"/>
      <c r="H11" s="28"/>
      <c r="I11" s="10"/>
      <c r="J11" s="10"/>
      <c r="K11" s="31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414</v>
      </c>
      <c r="B13" s="14"/>
      <c r="C13" s="14"/>
      <c r="D13" s="14"/>
      <c r="E13" s="15"/>
      <c r="F13" s="16" t="s">
        <v>365</v>
      </c>
      <c r="G13" s="30"/>
      <c r="H13" s="13" t="s">
        <v>415</v>
      </c>
      <c r="I13" s="14"/>
      <c r="J13" s="14"/>
      <c r="K13" s="14"/>
      <c r="L13" s="21"/>
    </row>
    <row r="14" ht="16.5" spans="1:12">
      <c r="A14" s="17" t="s">
        <v>416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332</v>
      </c>
      <c r="B2" s="5" t="s">
        <v>337</v>
      </c>
      <c r="C2" s="5" t="s">
        <v>386</v>
      </c>
      <c r="D2" s="5" t="s">
        <v>335</v>
      </c>
      <c r="E2" s="5" t="s">
        <v>336</v>
      </c>
      <c r="F2" s="4" t="s">
        <v>418</v>
      </c>
      <c r="G2" s="4" t="s">
        <v>370</v>
      </c>
      <c r="H2" s="6" t="s">
        <v>371</v>
      </c>
      <c r="I2" s="19" t="s">
        <v>373</v>
      </c>
    </row>
    <row r="3" s="1" customFormat="1" ht="16.5" spans="1:9">
      <c r="A3" s="4"/>
      <c r="B3" s="7"/>
      <c r="C3" s="7"/>
      <c r="D3" s="7"/>
      <c r="E3" s="7"/>
      <c r="F3" s="4" t="s">
        <v>419</v>
      </c>
      <c r="G3" s="4" t="s">
        <v>374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420</v>
      </c>
      <c r="B12" s="14"/>
      <c r="C12" s="14"/>
      <c r="D12" s="15"/>
      <c r="E12" s="16"/>
      <c r="F12" s="13" t="s">
        <v>421</v>
      </c>
      <c r="G12" s="14"/>
      <c r="H12" s="15"/>
      <c r="I12" s="21"/>
    </row>
    <row r="13" ht="16.5" spans="1:9">
      <c r="A13" s="17" t="s">
        <v>422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5" t="s">
        <v>35</v>
      </c>
      <c r="C2" s="456"/>
      <c r="D2" s="456"/>
      <c r="E2" s="456"/>
      <c r="F2" s="456"/>
      <c r="G2" s="456"/>
      <c r="H2" s="456"/>
      <c r="I2" s="470"/>
    </row>
    <row r="3" ht="27.95" customHeight="1" spans="2:9">
      <c r="B3" s="457"/>
      <c r="C3" s="458"/>
      <c r="D3" s="459" t="s">
        <v>36</v>
      </c>
      <c r="E3" s="460"/>
      <c r="F3" s="461" t="s">
        <v>37</v>
      </c>
      <c r="G3" s="462"/>
      <c r="H3" s="459" t="s">
        <v>38</v>
      </c>
      <c r="I3" s="471"/>
    </row>
    <row r="4" ht="27.95" customHeight="1" spans="2:9">
      <c r="B4" s="457" t="s">
        <v>39</v>
      </c>
      <c r="C4" s="458" t="s">
        <v>40</v>
      </c>
      <c r="D4" s="458" t="s">
        <v>41</v>
      </c>
      <c r="E4" s="458" t="s">
        <v>42</v>
      </c>
      <c r="F4" s="463" t="s">
        <v>41</v>
      </c>
      <c r="G4" s="463" t="s">
        <v>42</v>
      </c>
      <c r="H4" s="458" t="s">
        <v>41</v>
      </c>
      <c r="I4" s="472" t="s">
        <v>42</v>
      </c>
    </row>
    <row r="5" ht="27.95" customHeight="1" spans="2:9">
      <c r="B5" s="464" t="s">
        <v>43</v>
      </c>
      <c r="C5" s="10">
        <v>13</v>
      </c>
      <c r="D5" s="10">
        <v>0</v>
      </c>
      <c r="E5" s="10">
        <v>1</v>
      </c>
      <c r="F5" s="465">
        <v>0</v>
      </c>
      <c r="G5" s="465">
        <v>1</v>
      </c>
      <c r="H5" s="10">
        <v>1</v>
      </c>
      <c r="I5" s="473">
        <v>2</v>
      </c>
    </row>
    <row r="6" ht="27.95" customHeight="1" spans="2:9">
      <c r="B6" s="464" t="s">
        <v>44</v>
      </c>
      <c r="C6" s="10">
        <v>20</v>
      </c>
      <c r="D6" s="10">
        <v>0</v>
      </c>
      <c r="E6" s="10">
        <v>1</v>
      </c>
      <c r="F6" s="465">
        <v>1</v>
      </c>
      <c r="G6" s="465">
        <v>2</v>
      </c>
      <c r="H6" s="10">
        <v>2</v>
      </c>
      <c r="I6" s="473">
        <v>3</v>
      </c>
    </row>
    <row r="7" ht="27.95" customHeight="1" spans="2:9">
      <c r="B7" s="464" t="s">
        <v>45</v>
      </c>
      <c r="C7" s="10">
        <v>32</v>
      </c>
      <c r="D7" s="10">
        <v>0</v>
      </c>
      <c r="E7" s="10">
        <v>1</v>
      </c>
      <c r="F7" s="465">
        <v>2</v>
      </c>
      <c r="G7" s="465">
        <v>3</v>
      </c>
      <c r="H7" s="10">
        <v>3</v>
      </c>
      <c r="I7" s="473">
        <v>4</v>
      </c>
    </row>
    <row r="8" ht="27.95" customHeight="1" spans="2:9">
      <c r="B8" s="464" t="s">
        <v>46</v>
      </c>
      <c r="C8" s="10">
        <v>50</v>
      </c>
      <c r="D8" s="10">
        <v>1</v>
      </c>
      <c r="E8" s="10">
        <v>2</v>
      </c>
      <c r="F8" s="465">
        <v>3</v>
      </c>
      <c r="G8" s="465">
        <v>4</v>
      </c>
      <c r="H8" s="10">
        <v>5</v>
      </c>
      <c r="I8" s="473">
        <v>6</v>
      </c>
    </row>
    <row r="9" ht="27.95" customHeight="1" spans="2:9">
      <c r="B9" s="464" t="s">
        <v>47</v>
      </c>
      <c r="C9" s="10">
        <v>80</v>
      </c>
      <c r="D9" s="10">
        <v>2</v>
      </c>
      <c r="E9" s="10">
        <v>3</v>
      </c>
      <c r="F9" s="465">
        <v>5</v>
      </c>
      <c r="G9" s="465">
        <v>6</v>
      </c>
      <c r="H9" s="10">
        <v>7</v>
      </c>
      <c r="I9" s="473">
        <v>8</v>
      </c>
    </row>
    <row r="10" ht="27.95" customHeight="1" spans="2:9">
      <c r="B10" s="464" t="s">
        <v>48</v>
      </c>
      <c r="C10" s="10">
        <v>125</v>
      </c>
      <c r="D10" s="10">
        <v>3</v>
      </c>
      <c r="E10" s="10">
        <v>4</v>
      </c>
      <c r="F10" s="465">
        <v>7</v>
      </c>
      <c r="G10" s="465">
        <v>8</v>
      </c>
      <c r="H10" s="10">
        <v>10</v>
      </c>
      <c r="I10" s="473">
        <v>11</v>
      </c>
    </row>
    <row r="11" ht="27.95" customHeight="1" spans="2:9">
      <c r="B11" s="464" t="s">
        <v>49</v>
      </c>
      <c r="C11" s="10">
        <v>200</v>
      </c>
      <c r="D11" s="10">
        <v>5</v>
      </c>
      <c r="E11" s="10">
        <v>6</v>
      </c>
      <c r="F11" s="465">
        <v>10</v>
      </c>
      <c r="G11" s="465">
        <v>11</v>
      </c>
      <c r="H11" s="10">
        <v>14</v>
      </c>
      <c r="I11" s="473">
        <v>15</v>
      </c>
    </row>
    <row r="12" ht="27.95" customHeight="1" spans="2:9">
      <c r="B12" s="466" t="s">
        <v>50</v>
      </c>
      <c r="C12" s="467">
        <v>315</v>
      </c>
      <c r="D12" s="467">
        <v>7</v>
      </c>
      <c r="E12" s="467">
        <v>8</v>
      </c>
      <c r="F12" s="468">
        <v>14</v>
      </c>
      <c r="G12" s="468">
        <v>15</v>
      </c>
      <c r="H12" s="467">
        <v>21</v>
      </c>
      <c r="I12" s="474">
        <v>22</v>
      </c>
    </row>
    <row r="14" spans="2:4">
      <c r="B14" s="469" t="s">
        <v>51</v>
      </c>
      <c r="C14" s="469"/>
      <c r="D14" s="4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5" workbookViewId="0">
      <selection activeCell="A35" sqref="A35:K35"/>
    </sheetView>
  </sheetViews>
  <sheetFormatPr defaultColWidth="10.375" defaultRowHeight="16.5" customHeight="1"/>
  <cols>
    <col min="1" max="1" width="11.125" style="284" customWidth="1"/>
    <col min="2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8" t="s">
        <v>56</v>
      </c>
      <c r="J2" s="358"/>
      <c r="K2" s="359"/>
    </row>
    <row r="3" ht="14.25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ht="14.25" spans="1:11">
      <c r="A4" s="295" t="s">
        <v>61</v>
      </c>
      <c r="B4" s="181" t="s">
        <v>62</v>
      </c>
      <c r="C4" s="182"/>
      <c r="D4" s="295" t="s">
        <v>63</v>
      </c>
      <c r="E4" s="296"/>
      <c r="F4" s="297">
        <v>45332</v>
      </c>
      <c r="G4" s="298"/>
      <c r="H4" s="295" t="s">
        <v>64</v>
      </c>
      <c r="I4" s="296"/>
      <c r="J4" s="181" t="s">
        <v>65</v>
      </c>
      <c r="K4" s="182" t="s">
        <v>66</v>
      </c>
    </row>
    <row r="5" ht="14.25" spans="1:11">
      <c r="A5" s="299" t="s">
        <v>67</v>
      </c>
      <c r="B5" s="181" t="s">
        <v>68</v>
      </c>
      <c r="C5" s="182"/>
      <c r="D5" s="295" t="s">
        <v>69</v>
      </c>
      <c r="E5" s="296"/>
      <c r="F5" s="297">
        <v>45296</v>
      </c>
      <c r="G5" s="298"/>
      <c r="H5" s="295" t="s">
        <v>70</v>
      </c>
      <c r="I5" s="296"/>
      <c r="J5" s="181" t="s">
        <v>65</v>
      </c>
      <c r="K5" s="182" t="s">
        <v>66</v>
      </c>
    </row>
    <row r="6" ht="14.25" spans="1:11">
      <c r="A6" s="295" t="s">
        <v>71</v>
      </c>
      <c r="B6" s="300" t="s">
        <v>72</v>
      </c>
      <c r="C6" s="301">
        <v>6</v>
      </c>
      <c r="D6" s="299" t="s">
        <v>73</v>
      </c>
      <c r="E6" s="320"/>
      <c r="F6" s="297">
        <v>45307</v>
      </c>
      <c r="G6" s="298"/>
      <c r="H6" s="295" t="s">
        <v>74</v>
      </c>
      <c r="I6" s="296"/>
      <c r="J6" s="181" t="s">
        <v>65</v>
      </c>
      <c r="K6" s="182" t="s">
        <v>66</v>
      </c>
    </row>
    <row r="7" ht="14.25" spans="1:11">
      <c r="A7" s="295" t="s">
        <v>75</v>
      </c>
      <c r="B7" s="302">
        <v>4000</v>
      </c>
      <c r="C7" s="303"/>
      <c r="D7" s="299" t="s">
        <v>76</v>
      </c>
      <c r="E7" s="319"/>
      <c r="F7" s="297">
        <v>45311</v>
      </c>
      <c r="G7" s="298"/>
      <c r="H7" s="295" t="s">
        <v>77</v>
      </c>
      <c r="I7" s="296"/>
      <c r="J7" s="181" t="s">
        <v>65</v>
      </c>
      <c r="K7" s="182" t="s">
        <v>66</v>
      </c>
    </row>
    <row r="8" ht="15" spans="1:11">
      <c r="A8" s="305" t="s">
        <v>78</v>
      </c>
      <c r="B8" s="306" t="s">
        <v>79</v>
      </c>
      <c r="C8" s="307"/>
      <c r="D8" s="308" t="s">
        <v>80</v>
      </c>
      <c r="E8" s="309"/>
      <c r="F8" s="310">
        <v>45316</v>
      </c>
      <c r="G8" s="311"/>
      <c r="H8" s="308" t="s">
        <v>81</v>
      </c>
      <c r="I8" s="309"/>
      <c r="J8" s="330" t="s">
        <v>65</v>
      </c>
      <c r="K8" s="368" t="s">
        <v>66</v>
      </c>
    </row>
    <row r="9" ht="15" spans="1:11">
      <c r="A9" s="387" t="s">
        <v>82</v>
      </c>
      <c r="B9" s="388"/>
      <c r="C9" s="388"/>
      <c r="D9" s="389"/>
      <c r="E9" s="389"/>
      <c r="F9" s="389"/>
      <c r="G9" s="389"/>
      <c r="H9" s="389"/>
      <c r="I9" s="389"/>
      <c r="J9" s="389"/>
      <c r="K9" s="435"/>
    </row>
    <row r="10" ht="15" spans="1:11">
      <c r="A10" s="390" t="s">
        <v>83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36"/>
    </row>
    <row r="11" ht="14.25" spans="1:11">
      <c r="A11" s="392" t="s">
        <v>84</v>
      </c>
      <c r="B11" s="393" t="s">
        <v>85</v>
      </c>
      <c r="C11" s="394" t="s">
        <v>86</v>
      </c>
      <c r="D11" s="395"/>
      <c r="E11" s="396" t="s">
        <v>87</v>
      </c>
      <c r="F11" s="393" t="s">
        <v>85</v>
      </c>
      <c r="G11" s="394" t="s">
        <v>86</v>
      </c>
      <c r="H11" s="394" t="s">
        <v>88</v>
      </c>
      <c r="I11" s="396" t="s">
        <v>89</v>
      </c>
      <c r="J11" s="393" t="s">
        <v>85</v>
      </c>
      <c r="K11" s="437" t="s">
        <v>86</v>
      </c>
    </row>
    <row r="12" ht="14.25" spans="1:11">
      <c r="A12" s="299" t="s">
        <v>90</v>
      </c>
      <c r="B12" s="318" t="s">
        <v>85</v>
      </c>
      <c r="C12" s="181" t="s">
        <v>86</v>
      </c>
      <c r="D12" s="319"/>
      <c r="E12" s="320" t="s">
        <v>91</v>
      </c>
      <c r="F12" s="318" t="s">
        <v>85</v>
      </c>
      <c r="G12" s="181" t="s">
        <v>86</v>
      </c>
      <c r="H12" s="181" t="s">
        <v>88</v>
      </c>
      <c r="I12" s="320" t="s">
        <v>92</v>
      </c>
      <c r="J12" s="318" t="s">
        <v>85</v>
      </c>
      <c r="K12" s="182" t="s">
        <v>86</v>
      </c>
    </row>
    <row r="13" ht="14.25" spans="1:11">
      <c r="A13" s="299" t="s">
        <v>93</v>
      </c>
      <c r="B13" s="318" t="s">
        <v>85</v>
      </c>
      <c r="C13" s="181" t="s">
        <v>86</v>
      </c>
      <c r="D13" s="319"/>
      <c r="E13" s="320" t="s">
        <v>94</v>
      </c>
      <c r="F13" s="181" t="s">
        <v>95</v>
      </c>
      <c r="G13" s="181" t="s">
        <v>96</v>
      </c>
      <c r="H13" s="181" t="s">
        <v>88</v>
      </c>
      <c r="I13" s="320" t="s">
        <v>97</v>
      </c>
      <c r="J13" s="318" t="s">
        <v>85</v>
      </c>
      <c r="K13" s="182" t="s">
        <v>86</v>
      </c>
    </row>
    <row r="14" ht="15" spans="1:11">
      <c r="A14" s="308" t="s">
        <v>98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61"/>
    </row>
    <row r="15" ht="15" spans="1:11">
      <c r="A15" s="390" t="s">
        <v>99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36"/>
    </row>
    <row r="16" ht="14.25" spans="1:11">
      <c r="A16" s="397" t="s">
        <v>100</v>
      </c>
      <c r="B16" s="394" t="s">
        <v>95</v>
      </c>
      <c r="C16" s="394" t="s">
        <v>96</v>
      </c>
      <c r="D16" s="398"/>
      <c r="E16" s="399" t="s">
        <v>101</v>
      </c>
      <c r="F16" s="394" t="s">
        <v>95</v>
      </c>
      <c r="G16" s="394" t="s">
        <v>96</v>
      </c>
      <c r="H16" s="400"/>
      <c r="I16" s="399" t="s">
        <v>102</v>
      </c>
      <c r="J16" s="394" t="s">
        <v>95</v>
      </c>
      <c r="K16" s="437" t="s">
        <v>96</v>
      </c>
    </row>
    <row r="17" customHeight="1" spans="1:22">
      <c r="A17" s="337" t="s">
        <v>103</v>
      </c>
      <c r="B17" s="181" t="s">
        <v>95</v>
      </c>
      <c r="C17" s="181" t="s">
        <v>96</v>
      </c>
      <c r="D17" s="401"/>
      <c r="E17" s="338" t="s">
        <v>104</v>
      </c>
      <c r="F17" s="181" t="s">
        <v>95</v>
      </c>
      <c r="G17" s="181" t="s">
        <v>96</v>
      </c>
      <c r="H17" s="402"/>
      <c r="I17" s="338" t="s">
        <v>105</v>
      </c>
      <c r="J17" s="181" t="s">
        <v>95</v>
      </c>
      <c r="K17" s="182" t="s">
        <v>96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403" t="s">
        <v>106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39"/>
    </row>
    <row r="19" s="385" customFormat="1" ht="18" customHeight="1" spans="1:11">
      <c r="A19" s="390" t="s">
        <v>107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36"/>
    </row>
    <row r="20" customHeight="1" spans="1:11">
      <c r="A20" s="405" t="s">
        <v>108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0"/>
    </row>
    <row r="21" ht="21.75" customHeight="1" spans="1:11">
      <c r="A21" s="407" t="s">
        <v>109</v>
      </c>
      <c r="B21" s="128"/>
      <c r="C21" s="408">
        <v>120</v>
      </c>
      <c r="D21" s="408">
        <v>130</v>
      </c>
      <c r="E21" s="408">
        <v>140</v>
      </c>
      <c r="F21" s="408">
        <v>150</v>
      </c>
      <c r="G21" s="408">
        <v>160</v>
      </c>
      <c r="H21" s="409">
        <v>170</v>
      </c>
      <c r="I21" s="128"/>
      <c r="J21" s="441"/>
      <c r="K21" s="367" t="s">
        <v>110</v>
      </c>
    </row>
    <row r="22" ht="23" customHeight="1" spans="1:11">
      <c r="A22" s="159" t="s">
        <v>111</v>
      </c>
      <c r="B22" s="410"/>
      <c r="C22" s="410" t="s">
        <v>95</v>
      </c>
      <c r="D22" s="410" t="s">
        <v>95</v>
      </c>
      <c r="E22" s="410" t="s">
        <v>95</v>
      </c>
      <c r="F22" s="410" t="s">
        <v>95</v>
      </c>
      <c r="G22" s="410" t="s">
        <v>95</v>
      </c>
      <c r="H22" s="410" t="s">
        <v>95</v>
      </c>
      <c r="I22" s="410"/>
      <c r="J22" s="410"/>
      <c r="K22" s="442"/>
    </row>
    <row r="23" ht="23" customHeight="1" spans="1:11">
      <c r="A23" s="159" t="s">
        <v>112</v>
      </c>
      <c r="B23" s="410"/>
      <c r="C23" s="410" t="s">
        <v>95</v>
      </c>
      <c r="D23" s="410" t="s">
        <v>95</v>
      </c>
      <c r="E23" s="410" t="s">
        <v>95</v>
      </c>
      <c r="F23" s="410" t="s">
        <v>95</v>
      </c>
      <c r="G23" s="410" t="s">
        <v>95</v>
      </c>
      <c r="H23" s="410" t="s">
        <v>95</v>
      </c>
      <c r="I23" s="410"/>
      <c r="J23" s="410"/>
      <c r="K23" s="442"/>
    </row>
    <row r="24" ht="23" customHeight="1" spans="1:11">
      <c r="A24" s="159" t="s">
        <v>113</v>
      </c>
      <c r="B24" s="411"/>
      <c r="C24" s="410" t="s">
        <v>95</v>
      </c>
      <c r="D24" s="410" t="s">
        <v>95</v>
      </c>
      <c r="E24" s="410" t="s">
        <v>95</v>
      </c>
      <c r="F24" s="410" t="s">
        <v>95</v>
      </c>
      <c r="G24" s="410" t="s">
        <v>95</v>
      </c>
      <c r="H24" s="410" t="s">
        <v>95</v>
      </c>
      <c r="I24" s="410"/>
      <c r="J24" s="410"/>
      <c r="K24" s="443"/>
    </row>
    <row r="25" ht="23" customHeight="1" spans="1:11">
      <c r="A25" s="159" t="s">
        <v>114</v>
      </c>
      <c r="B25" s="412"/>
      <c r="C25" s="410" t="s">
        <v>95</v>
      </c>
      <c r="D25" s="410" t="s">
        <v>95</v>
      </c>
      <c r="E25" s="410" t="s">
        <v>95</v>
      </c>
      <c r="F25" s="410" t="s">
        <v>95</v>
      </c>
      <c r="G25" s="410" t="s">
        <v>95</v>
      </c>
      <c r="H25" s="410" t="s">
        <v>95</v>
      </c>
      <c r="I25" s="410"/>
      <c r="J25" s="410"/>
      <c r="K25" s="443"/>
    </row>
    <row r="26" ht="23" customHeight="1" spans="1:11">
      <c r="A26" s="304"/>
      <c r="B26" s="412"/>
      <c r="C26" s="412"/>
      <c r="D26" s="412"/>
      <c r="E26" s="412"/>
      <c r="F26" s="412"/>
      <c r="G26" s="412"/>
      <c r="H26" s="412"/>
      <c r="I26" s="411"/>
      <c r="J26" s="411"/>
      <c r="K26" s="444"/>
    </row>
    <row r="27" ht="23" customHeight="1" spans="1:11">
      <c r="A27" s="304"/>
      <c r="B27" s="412"/>
      <c r="C27" s="412"/>
      <c r="D27" s="412"/>
      <c r="E27" s="412"/>
      <c r="F27" s="412"/>
      <c r="G27" s="412"/>
      <c r="H27" s="412"/>
      <c r="I27" s="412"/>
      <c r="J27" s="412"/>
      <c r="K27" s="444"/>
    </row>
    <row r="28" ht="18" customHeight="1" spans="1:11">
      <c r="A28" s="413" t="s">
        <v>115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45"/>
    </row>
    <row r="29" ht="18.75" customHeight="1" spans="1:11">
      <c r="A29" s="415"/>
      <c r="B29" s="416"/>
      <c r="C29" s="416"/>
      <c r="D29" s="416"/>
      <c r="E29" s="416"/>
      <c r="F29" s="416"/>
      <c r="G29" s="416"/>
      <c r="H29" s="416"/>
      <c r="I29" s="416"/>
      <c r="J29" s="416"/>
      <c r="K29" s="446"/>
    </row>
    <row r="30" ht="18.75" customHeight="1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47"/>
    </row>
    <row r="31" ht="18" customHeight="1" spans="1:11">
      <c r="A31" s="413" t="s">
        <v>116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45"/>
    </row>
    <row r="32" ht="14.25" spans="1:11">
      <c r="A32" s="419" t="s">
        <v>117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48"/>
    </row>
    <row r="33" ht="15" spans="1:11">
      <c r="A33" s="189" t="s">
        <v>118</v>
      </c>
      <c r="B33" s="190"/>
      <c r="C33" s="181" t="s">
        <v>65</v>
      </c>
      <c r="D33" s="181" t="s">
        <v>66</v>
      </c>
      <c r="E33" s="421" t="s">
        <v>119</v>
      </c>
      <c r="F33" s="422"/>
      <c r="G33" s="422"/>
      <c r="H33" s="422"/>
      <c r="I33" s="422"/>
      <c r="J33" s="422"/>
      <c r="K33" s="449"/>
    </row>
    <row r="34" ht="15" spans="1:11">
      <c r="A34" s="423" t="s">
        <v>120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</row>
    <row r="35" ht="21" customHeight="1" spans="1:11">
      <c r="A35" s="424" t="s">
        <v>121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50"/>
    </row>
    <row r="36" ht="21" customHeight="1" spans="1:11">
      <c r="A36" s="343" t="s">
        <v>122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 t="s">
        <v>123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3"/>
    </row>
    <row r="42" ht="15" spans="1:11">
      <c r="A42" s="340" t="s">
        <v>124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72"/>
    </row>
    <row r="43" ht="15" spans="1:11">
      <c r="A43" s="390" t="s">
        <v>125</v>
      </c>
      <c r="B43" s="391"/>
      <c r="C43" s="391"/>
      <c r="D43" s="391"/>
      <c r="E43" s="391"/>
      <c r="F43" s="391"/>
      <c r="G43" s="391"/>
      <c r="H43" s="391"/>
      <c r="I43" s="391"/>
      <c r="J43" s="391"/>
      <c r="K43" s="436"/>
    </row>
    <row r="44" ht="14.25" spans="1:11">
      <c r="A44" s="397" t="s">
        <v>126</v>
      </c>
      <c r="B44" s="394" t="s">
        <v>95</v>
      </c>
      <c r="C44" s="394" t="s">
        <v>96</v>
      </c>
      <c r="D44" s="394" t="s">
        <v>88</v>
      </c>
      <c r="E44" s="399" t="s">
        <v>127</v>
      </c>
      <c r="F44" s="394" t="s">
        <v>95</v>
      </c>
      <c r="G44" s="394" t="s">
        <v>96</v>
      </c>
      <c r="H44" s="394" t="s">
        <v>88</v>
      </c>
      <c r="I44" s="399" t="s">
        <v>128</v>
      </c>
      <c r="J44" s="394" t="s">
        <v>95</v>
      </c>
      <c r="K44" s="437" t="s">
        <v>96</v>
      </c>
    </row>
    <row r="45" ht="14.25" spans="1:11">
      <c r="A45" s="337" t="s">
        <v>87</v>
      </c>
      <c r="B45" s="181" t="s">
        <v>95</v>
      </c>
      <c r="C45" s="181" t="s">
        <v>96</v>
      </c>
      <c r="D45" s="181" t="s">
        <v>88</v>
      </c>
      <c r="E45" s="338" t="s">
        <v>94</v>
      </c>
      <c r="F45" s="181" t="s">
        <v>95</v>
      </c>
      <c r="G45" s="181" t="s">
        <v>96</v>
      </c>
      <c r="H45" s="181" t="s">
        <v>88</v>
      </c>
      <c r="I45" s="338" t="s">
        <v>105</v>
      </c>
      <c r="J45" s="181" t="s">
        <v>95</v>
      </c>
      <c r="K45" s="182" t="s">
        <v>96</v>
      </c>
    </row>
    <row r="46" ht="15" spans="1:11">
      <c r="A46" s="308" t="s">
        <v>98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61"/>
    </row>
    <row r="47" ht="15" spans="1:11">
      <c r="A47" s="423" t="s">
        <v>129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3"/>
    </row>
    <row r="48" ht="15" spans="1:11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50"/>
    </row>
    <row r="49" ht="15" spans="1:11">
      <c r="A49" s="426" t="s">
        <v>130</v>
      </c>
      <c r="B49" s="427" t="s">
        <v>131</v>
      </c>
      <c r="C49" s="427"/>
      <c r="D49" s="428" t="s">
        <v>132</v>
      </c>
      <c r="E49" s="429" t="s">
        <v>133</v>
      </c>
      <c r="F49" s="430" t="s">
        <v>134</v>
      </c>
      <c r="G49" s="431">
        <v>45298</v>
      </c>
      <c r="H49" s="432" t="s">
        <v>135</v>
      </c>
      <c r="I49" s="451"/>
      <c r="J49" s="452" t="s">
        <v>136</v>
      </c>
      <c r="K49" s="453"/>
    </row>
    <row r="50" ht="15" spans="1:11">
      <c r="A50" s="423" t="s">
        <v>137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</row>
    <row r="51" ht="15" spans="1:11">
      <c r="A51" s="433" t="s">
        <v>138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54"/>
    </row>
    <row r="52" ht="15" spans="1:11">
      <c r="A52" s="426" t="s">
        <v>130</v>
      </c>
      <c r="B52" s="427" t="s">
        <v>131</v>
      </c>
      <c r="C52" s="427"/>
      <c r="D52" s="428" t="s">
        <v>132</v>
      </c>
      <c r="E52" s="429" t="s">
        <v>133</v>
      </c>
      <c r="F52" s="430" t="s">
        <v>139</v>
      </c>
      <c r="G52" s="431">
        <v>45298</v>
      </c>
      <c r="H52" s="432" t="s">
        <v>135</v>
      </c>
      <c r="I52" s="451"/>
      <c r="J52" s="452" t="s">
        <v>136</v>
      </c>
      <c r="K52" s="4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E27" sqref="E27"/>
    </sheetView>
  </sheetViews>
  <sheetFormatPr defaultColWidth="9" defaultRowHeight="14.25"/>
  <cols>
    <col min="1" max="1" width="15.625" style="109" customWidth="1"/>
    <col min="2" max="2" width="9" style="109" customWidth="1"/>
    <col min="3" max="4" width="8.5" style="110" customWidth="1"/>
    <col min="5" max="7" width="8.5" style="109" customWidth="1"/>
    <col min="8" max="8" width="6.5" style="109" customWidth="1"/>
    <col min="9" max="9" width="2.75" style="109" customWidth="1"/>
    <col min="10" max="10" width="9.15833333333333" style="109" customWidth="1"/>
    <col min="11" max="11" width="10.75" style="109" customWidth="1"/>
    <col min="12" max="15" width="9.75" style="109" customWidth="1"/>
    <col min="16" max="16" width="9.75" style="379" customWidth="1"/>
    <col min="17" max="254" width="9" style="109"/>
    <col min="255" max="16384" width="9" style="113"/>
  </cols>
  <sheetData>
    <row r="1" s="109" customFormat="1" ht="29" customHeight="1" spans="1:257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47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  <c r="IW1" s="113"/>
    </row>
    <row r="2" s="109" customFormat="1" ht="20" customHeight="1" spans="1:257">
      <c r="A2" s="117" t="s">
        <v>61</v>
      </c>
      <c r="B2" s="118" t="s">
        <v>62</v>
      </c>
      <c r="C2" s="119"/>
      <c r="D2" s="120"/>
      <c r="E2" s="121" t="s">
        <v>67</v>
      </c>
      <c r="F2" s="122" t="s">
        <v>68</v>
      </c>
      <c r="G2" s="122"/>
      <c r="H2" s="122"/>
      <c r="I2" s="148"/>
      <c r="J2" s="149" t="s">
        <v>57</v>
      </c>
      <c r="K2" s="150" t="s">
        <v>56</v>
      </c>
      <c r="L2" s="150"/>
      <c r="M2" s="150"/>
      <c r="N2" s="150"/>
      <c r="O2" s="151"/>
      <c r="P2" s="152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</row>
    <row r="3" s="109" customFormat="1" spans="1:257">
      <c r="A3" s="123" t="s">
        <v>141</v>
      </c>
      <c r="B3" s="124" t="s">
        <v>142</v>
      </c>
      <c r="C3" s="125"/>
      <c r="D3" s="124"/>
      <c r="E3" s="124"/>
      <c r="F3" s="124"/>
      <c r="G3" s="124"/>
      <c r="H3" s="124"/>
      <c r="I3" s="153"/>
      <c r="J3" s="154"/>
      <c r="K3" s="154"/>
      <c r="L3" s="154"/>
      <c r="M3" s="154"/>
      <c r="N3" s="154"/>
      <c r="O3" s="155"/>
      <c r="P3" s="156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  <c r="IW3" s="113"/>
    </row>
    <row r="4" s="109" customFormat="1" ht="16.5" spans="1:257">
      <c r="A4" s="123"/>
      <c r="B4" s="126" t="s">
        <v>143</v>
      </c>
      <c r="C4" s="126" t="s">
        <v>144</v>
      </c>
      <c r="D4" s="126" t="s">
        <v>145</v>
      </c>
      <c r="E4" s="126" t="s">
        <v>146</v>
      </c>
      <c r="F4" s="126" t="s">
        <v>147</v>
      </c>
      <c r="G4" s="126" t="s">
        <v>148</v>
      </c>
      <c r="H4" s="127" t="s">
        <v>149</v>
      </c>
      <c r="I4" s="153"/>
      <c r="J4" s="380"/>
      <c r="K4" s="381" t="s">
        <v>113</v>
      </c>
      <c r="L4" s="381" t="s">
        <v>150</v>
      </c>
      <c r="M4" s="381" t="s">
        <v>150</v>
      </c>
      <c r="N4" s="381"/>
      <c r="O4" s="382"/>
      <c r="P4" s="15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</row>
    <row r="5" s="109" customFormat="1" ht="16.5" spans="1:257">
      <c r="A5" s="123"/>
      <c r="B5" s="128"/>
      <c r="C5" s="128"/>
      <c r="D5" s="129"/>
      <c r="E5" s="129"/>
      <c r="F5" s="129"/>
      <c r="G5" s="129"/>
      <c r="H5" s="127"/>
      <c r="I5" s="158"/>
      <c r="J5" s="164"/>
      <c r="K5" s="383"/>
      <c r="L5" s="383">
        <v>160</v>
      </c>
      <c r="M5" s="383">
        <v>160</v>
      </c>
      <c r="N5" s="384"/>
      <c r="O5" s="383"/>
      <c r="P5" s="160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  <c r="IW5" s="113"/>
    </row>
    <row r="6" s="109" customFormat="1" ht="20" customHeight="1" spans="1:257">
      <c r="A6" s="130" t="s">
        <v>151</v>
      </c>
      <c r="B6" s="131">
        <f t="shared" ref="B6:B9" si="0">C6-5</f>
        <v>70</v>
      </c>
      <c r="C6" s="132">
        <v>75</v>
      </c>
      <c r="D6" s="131">
        <f t="shared" ref="D6:G6" si="1">C6+6</f>
        <v>81</v>
      </c>
      <c r="E6" s="131">
        <f t="shared" si="1"/>
        <v>87</v>
      </c>
      <c r="F6" s="131">
        <f t="shared" si="1"/>
        <v>93</v>
      </c>
      <c r="G6" s="131">
        <f t="shared" si="1"/>
        <v>99</v>
      </c>
      <c r="H6" s="133" t="s">
        <v>152</v>
      </c>
      <c r="I6" s="158"/>
      <c r="J6" s="164"/>
      <c r="K6" s="164"/>
      <c r="L6" s="164" t="s">
        <v>153</v>
      </c>
      <c r="M6" s="164" t="s">
        <v>153</v>
      </c>
      <c r="N6" s="164"/>
      <c r="O6" s="164"/>
      <c r="P6" s="16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  <c r="IW6" s="113"/>
    </row>
    <row r="7" s="109" customFormat="1" ht="20" customHeight="1" spans="1:257">
      <c r="A7" s="130" t="s">
        <v>154</v>
      </c>
      <c r="B7" s="131">
        <f>C7-3</f>
        <v>51</v>
      </c>
      <c r="C7" s="132">
        <v>54</v>
      </c>
      <c r="D7" s="131">
        <f>C7+3</f>
        <v>57</v>
      </c>
      <c r="E7" s="131">
        <f>D7+3</f>
        <v>60</v>
      </c>
      <c r="F7" s="131">
        <f>E7+4</f>
        <v>64</v>
      </c>
      <c r="G7" s="131">
        <f t="shared" ref="G7:G9" si="2">F7+4</f>
        <v>68</v>
      </c>
      <c r="H7" s="133" t="s">
        <v>152</v>
      </c>
      <c r="I7" s="158"/>
      <c r="J7" s="164"/>
      <c r="K7" s="164"/>
      <c r="L7" s="164" t="s">
        <v>155</v>
      </c>
      <c r="M7" s="164" t="s">
        <v>155</v>
      </c>
      <c r="N7" s="164"/>
      <c r="O7" s="164"/>
      <c r="P7" s="16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</row>
    <row r="8" s="109" customFormat="1" ht="20" customHeight="1" spans="1:257">
      <c r="A8" s="130" t="s">
        <v>156</v>
      </c>
      <c r="B8" s="131">
        <f t="shared" si="0"/>
        <v>71</v>
      </c>
      <c r="C8" s="132">
        <v>76</v>
      </c>
      <c r="D8" s="131">
        <f>C8+6</f>
        <v>82</v>
      </c>
      <c r="E8" s="131">
        <f>D8+6</f>
        <v>88</v>
      </c>
      <c r="F8" s="131">
        <f>E8+6</f>
        <v>94</v>
      </c>
      <c r="G8" s="131">
        <f t="shared" si="2"/>
        <v>98</v>
      </c>
      <c r="H8" s="133" t="s">
        <v>152</v>
      </c>
      <c r="I8" s="158"/>
      <c r="J8" s="164"/>
      <c r="K8" s="164"/>
      <c r="L8" s="164" t="s">
        <v>155</v>
      </c>
      <c r="M8" s="164" t="s">
        <v>155</v>
      </c>
      <c r="N8" s="164"/>
      <c r="O8" s="164"/>
      <c r="P8" s="16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</row>
    <row r="9" s="109" customFormat="1" ht="20" customHeight="1" spans="1:257">
      <c r="A9" s="130" t="s">
        <v>157</v>
      </c>
      <c r="B9" s="131">
        <f t="shared" si="0"/>
        <v>81</v>
      </c>
      <c r="C9" s="132">
        <v>86</v>
      </c>
      <c r="D9" s="131">
        <f>C9+6</f>
        <v>92</v>
      </c>
      <c r="E9" s="131">
        <f>D9+6</f>
        <v>98</v>
      </c>
      <c r="F9" s="131">
        <f>E9+6</f>
        <v>104</v>
      </c>
      <c r="G9" s="131">
        <f t="shared" si="2"/>
        <v>108</v>
      </c>
      <c r="H9" s="133" t="s">
        <v>158</v>
      </c>
      <c r="I9" s="158"/>
      <c r="J9" s="164"/>
      <c r="K9" s="164"/>
      <c r="L9" s="164" t="s">
        <v>155</v>
      </c>
      <c r="M9" s="164" t="s">
        <v>155</v>
      </c>
      <c r="N9" s="164"/>
      <c r="O9" s="164"/>
      <c r="P9" s="16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</row>
    <row r="10" s="109" customFormat="1" ht="20" customHeight="1" spans="1:257">
      <c r="A10" s="130" t="s">
        <v>159</v>
      </c>
      <c r="B10" s="131">
        <f>C10-1.6</f>
        <v>23.9</v>
      </c>
      <c r="C10" s="132">
        <v>25.5</v>
      </c>
      <c r="D10" s="131">
        <f>C10+1.9</f>
        <v>27.4</v>
      </c>
      <c r="E10" s="131">
        <f>D10+1.9</f>
        <v>29.3</v>
      </c>
      <c r="F10" s="131">
        <f>E10+1.9</f>
        <v>31.2</v>
      </c>
      <c r="G10" s="131">
        <f>F10+1.3</f>
        <v>32.5</v>
      </c>
      <c r="H10" s="133" t="s">
        <v>158</v>
      </c>
      <c r="I10" s="158"/>
      <c r="J10" s="164"/>
      <c r="K10" s="164"/>
      <c r="L10" s="164" t="s">
        <v>155</v>
      </c>
      <c r="M10" s="164" t="s">
        <v>155</v>
      </c>
      <c r="N10" s="164"/>
      <c r="O10" s="164"/>
      <c r="P10" s="16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</row>
    <row r="11" s="109" customFormat="1" ht="20" customHeight="1" spans="1:257">
      <c r="A11" s="130" t="s">
        <v>160</v>
      </c>
      <c r="B11" s="131">
        <f>C11-1</f>
        <v>18.5</v>
      </c>
      <c r="C11" s="132">
        <v>19.5</v>
      </c>
      <c r="D11" s="131">
        <f>C11+1.2</f>
        <v>20.7</v>
      </c>
      <c r="E11" s="131">
        <f>D11+1.2</f>
        <v>21.9</v>
      </c>
      <c r="F11" s="131">
        <f>E11+1.2</f>
        <v>23.1</v>
      </c>
      <c r="G11" s="131">
        <f>F11+0.7</f>
        <v>23.8</v>
      </c>
      <c r="H11" s="133" t="s">
        <v>161</v>
      </c>
      <c r="I11" s="158"/>
      <c r="J11" s="164"/>
      <c r="K11" s="164"/>
      <c r="L11" s="164" t="s">
        <v>155</v>
      </c>
      <c r="M11" s="164" t="s">
        <v>155</v>
      </c>
      <c r="N11" s="164"/>
      <c r="O11" s="164"/>
      <c r="P11" s="16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  <c r="IW11" s="113"/>
    </row>
    <row r="12" s="109" customFormat="1" ht="20" customHeight="1" spans="1:257">
      <c r="A12" s="130" t="s">
        <v>162</v>
      </c>
      <c r="B12" s="131">
        <f>C12-0.5</f>
        <v>16.5</v>
      </c>
      <c r="C12" s="132">
        <v>17</v>
      </c>
      <c r="D12" s="131">
        <f t="shared" ref="D12:G12" si="3">C12+0.5</f>
        <v>17.5</v>
      </c>
      <c r="E12" s="131">
        <f t="shared" si="3"/>
        <v>18</v>
      </c>
      <c r="F12" s="131">
        <f t="shared" si="3"/>
        <v>18.5</v>
      </c>
      <c r="G12" s="131">
        <f t="shared" si="3"/>
        <v>19</v>
      </c>
      <c r="H12" s="133" t="s">
        <v>158</v>
      </c>
      <c r="I12" s="158"/>
      <c r="J12" s="164"/>
      <c r="K12" s="164"/>
      <c r="L12" s="164" t="s">
        <v>155</v>
      </c>
      <c r="M12" s="164" t="s">
        <v>155</v>
      </c>
      <c r="N12" s="164"/>
      <c r="O12" s="164"/>
      <c r="P12" s="16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</row>
    <row r="13" s="109" customFormat="1" ht="20" customHeight="1" spans="1:257">
      <c r="A13" s="130" t="s">
        <v>163</v>
      </c>
      <c r="B13" s="131">
        <f>C13-0.5</f>
        <v>11</v>
      </c>
      <c r="C13" s="132">
        <v>11.5</v>
      </c>
      <c r="D13" s="131">
        <f t="shared" ref="D13:G13" si="4">C13+0.5</f>
        <v>12</v>
      </c>
      <c r="E13" s="131">
        <f t="shared" si="4"/>
        <v>12.5</v>
      </c>
      <c r="F13" s="131">
        <f t="shared" si="4"/>
        <v>13</v>
      </c>
      <c r="G13" s="131">
        <f t="shared" si="4"/>
        <v>13.5</v>
      </c>
      <c r="H13" s="133">
        <v>0</v>
      </c>
      <c r="I13" s="158"/>
      <c r="J13" s="164"/>
      <c r="K13" s="164"/>
      <c r="L13" s="164" t="s">
        <v>155</v>
      </c>
      <c r="M13" s="164" t="s">
        <v>155</v>
      </c>
      <c r="N13" s="164"/>
      <c r="O13" s="164"/>
      <c r="P13" s="16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</row>
    <row r="14" s="109" customFormat="1" ht="20" customHeight="1" spans="1:257">
      <c r="A14" s="130" t="s">
        <v>164</v>
      </c>
      <c r="B14" s="131">
        <f>C14-1.5</f>
        <v>22.5</v>
      </c>
      <c r="C14" s="132">
        <v>24</v>
      </c>
      <c r="D14" s="131">
        <f>C14+1.7</f>
        <v>25.7</v>
      </c>
      <c r="E14" s="131">
        <f>D14+1.7</f>
        <v>27.4</v>
      </c>
      <c r="F14" s="131">
        <f>E14+1.7</f>
        <v>29.1</v>
      </c>
      <c r="G14" s="131">
        <f>F14+1.6</f>
        <v>30.7</v>
      </c>
      <c r="H14" s="134"/>
      <c r="I14" s="158"/>
      <c r="J14" s="164"/>
      <c r="K14" s="164"/>
      <c r="L14" s="164" t="s">
        <v>155</v>
      </c>
      <c r="M14" s="164" t="s">
        <v>155</v>
      </c>
      <c r="N14" s="164"/>
      <c r="O14" s="164"/>
      <c r="P14" s="16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  <c r="IW14" s="113"/>
    </row>
    <row r="15" s="109" customFormat="1" ht="20" customHeight="1" spans="1:257">
      <c r="A15" s="130" t="s">
        <v>165</v>
      </c>
      <c r="B15" s="131">
        <f>C15-1.8</f>
        <v>31.2</v>
      </c>
      <c r="C15" s="132">
        <v>33</v>
      </c>
      <c r="D15" s="131">
        <f>C15+2.25</f>
        <v>35.25</v>
      </c>
      <c r="E15" s="131">
        <f>D15+2.25</f>
        <v>37.5</v>
      </c>
      <c r="F15" s="131">
        <f>E15+2.25</f>
        <v>39.75</v>
      </c>
      <c r="G15" s="131">
        <f>F15+2</f>
        <v>41.75</v>
      </c>
      <c r="H15" s="134"/>
      <c r="I15" s="158"/>
      <c r="J15" s="164"/>
      <c r="K15" s="164"/>
      <c r="L15" s="164" t="s">
        <v>155</v>
      </c>
      <c r="M15" s="164" t="s">
        <v>166</v>
      </c>
      <c r="N15" s="164"/>
      <c r="O15" s="164"/>
      <c r="P15" s="16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  <c r="IW15" s="113"/>
    </row>
    <row r="16" s="109" customFormat="1" ht="20" customHeight="1" spans="1:257">
      <c r="A16" s="130" t="s">
        <v>167</v>
      </c>
      <c r="B16" s="131">
        <f>C16</f>
        <v>12</v>
      </c>
      <c r="C16" s="132">
        <v>12</v>
      </c>
      <c r="D16" s="131">
        <f>B16+1</f>
        <v>13</v>
      </c>
      <c r="E16" s="131">
        <f>D16</f>
        <v>13</v>
      </c>
      <c r="F16" s="131">
        <f>D16+1</f>
        <v>14</v>
      </c>
      <c r="G16" s="131">
        <f>F16</f>
        <v>14</v>
      </c>
      <c r="H16" s="134"/>
      <c r="I16" s="158"/>
      <c r="J16" s="164"/>
      <c r="K16" s="164"/>
      <c r="L16" s="164" t="s">
        <v>155</v>
      </c>
      <c r="M16" s="164" t="s">
        <v>155</v>
      </c>
      <c r="N16" s="164"/>
      <c r="O16" s="164"/>
      <c r="P16" s="16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  <c r="IW16" s="113"/>
    </row>
    <row r="17" s="109" customFormat="1" ht="20" customHeight="1" spans="1:257">
      <c r="A17" s="130" t="s">
        <v>168</v>
      </c>
      <c r="B17" s="131">
        <v>3.5</v>
      </c>
      <c r="C17" s="132">
        <v>3.5</v>
      </c>
      <c r="D17" s="131">
        <v>3.5</v>
      </c>
      <c r="E17" s="131">
        <v>3.5</v>
      </c>
      <c r="F17" s="131">
        <v>3.5</v>
      </c>
      <c r="G17" s="131">
        <v>3.5</v>
      </c>
      <c r="H17" s="135"/>
      <c r="I17" s="158"/>
      <c r="J17" s="164"/>
      <c r="K17" s="164"/>
      <c r="L17" s="164" t="s">
        <v>155</v>
      </c>
      <c r="M17" s="164" t="s">
        <v>155</v>
      </c>
      <c r="N17" s="164"/>
      <c r="O17" s="164"/>
      <c r="P17" s="16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  <c r="IW17" s="113"/>
    </row>
    <row r="18" s="109" customFormat="1" ht="20" customHeight="1" spans="1:257">
      <c r="A18" s="130" t="s">
        <v>169</v>
      </c>
      <c r="B18" s="131">
        <v>2</v>
      </c>
      <c r="C18" s="132">
        <v>2</v>
      </c>
      <c r="D18" s="131">
        <v>2</v>
      </c>
      <c r="E18" s="131">
        <v>2</v>
      </c>
      <c r="F18" s="131">
        <v>2</v>
      </c>
      <c r="G18" s="131">
        <v>2</v>
      </c>
      <c r="H18" s="135"/>
      <c r="I18" s="158"/>
      <c r="J18" s="164"/>
      <c r="K18" s="164"/>
      <c r="L18" s="164" t="s">
        <v>155</v>
      </c>
      <c r="M18" s="164" t="s">
        <v>155</v>
      </c>
      <c r="N18" s="164"/>
      <c r="O18" s="164"/>
      <c r="P18" s="16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  <c r="IW18" s="113"/>
    </row>
    <row r="19" s="109" customFormat="1" ht="20" customHeight="1" spans="1:257">
      <c r="A19" s="136"/>
      <c r="B19" s="137"/>
      <c r="C19" s="137"/>
      <c r="D19" s="137"/>
      <c r="E19" s="137"/>
      <c r="F19" s="137"/>
      <c r="G19" s="137"/>
      <c r="H19" s="135"/>
      <c r="I19" s="158"/>
      <c r="J19" s="164"/>
      <c r="K19" s="164"/>
      <c r="L19" s="164"/>
      <c r="M19" s="164"/>
      <c r="N19" s="164"/>
      <c r="O19" s="164"/>
      <c r="P19" s="16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  <c r="IW19" s="113"/>
    </row>
    <row r="20" s="109" customFormat="1" ht="20" customHeight="1" spans="1:257">
      <c r="A20" s="136"/>
      <c r="B20" s="137"/>
      <c r="C20" s="137"/>
      <c r="D20" s="137"/>
      <c r="E20" s="137"/>
      <c r="F20" s="137"/>
      <c r="G20" s="137"/>
      <c r="H20" s="138"/>
      <c r="I20" s="158"/>
      <c r="J20" s="164"/>
      <c r="K20" s="164"/>
      <c r="L20" s="164"/>
      <c r="M20" s="164"/>
      <c r="N20" s="164"/>
      <c r="O20" s="164"/>
      <c r="P20" s="16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  <c r="IW20" s="113"/>
    </row>
    <row r="21" s="109" customFormat="1" ht="20" customHeight="1" spans="1:257">
      <c r="A21" s="139"/>
      <c r="B21" s="140"/>
      <c r="C21" s="140"/>
      <c r="D21" s="140"/>
      <c r="E21" s="141"/>
      <c r="F21" s="140"/>
      <c r="G21" s="140"/>
      <c r="H21" s="140"/>
      <c r="I21" s="165"/>
      <c r="J21" s="166"/>
      <c r="K21" s="166"/>
      <c r="L21" s="167"/>
      <c r="M21" s="166"/>
      <c r="N21" s="166"/>
      <c r="O21" s="167"/>
      <c r="P21" s="168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  <c r="IW21" s="113"/>
    </row>
    <row r="22" s="109" customFormat="1" ht="17.25" spans="1:257">
      <c r="A22" s="142"/>
      <c r="B22" s="142"/>
      <c r="C22" s="143"/>
      <c r="D22" s="143"/>
      <c r="E22" s="144"/>
      <c r="F22" s="143"/>
      <c r="G22" s="143"/>
      <c r="H22" s="143"/>
      <c r="P22" s="147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  <c r="IW22" s="113"/>
    </row>
    <row r="23" s="109" customFormat="1" spans="1:257">
      <c r="A23" s="145" t="s">
        <v>170</v>
      </c>
      <c r="B23" s="145"/>
      <c r="C23" s="146"/>
      <c r="D23" s="146"/>
      <c r="P23" s="147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  <c r="IW23" s="113"/>
    </row>
    <row r="24" s="109" customFormat="1" spans="3:257">
      <c r="C24" s="110"/>
      <c r="D24" s="110"/>
      <c r="J24" s="169" t="s">
        <v>171</v>
      </c>
      <c r="K24" s="254">
        <v>45298</v>
      </c>
      <c r="L24" s="169" t="s">
        <v>172</v>
      </c>
      <c r="M24" s="169" t="s">
        <v>133</v>
      </c>
      <c r="N24" s="169" t="s">
        <v>173</v>
      </c>
      <c r="O24" s="109" t="s">
        <v>136</v>
      </c>
      <c r="P24" s="147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  <c r="IW24" s="11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A33" sqref="A33:K33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175" t="s">
        <v>174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285" t="s">
        <v>53</v>
      </c>
      <c r="B2" s="286"/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8" t="s">
        <v>56</v>
      </c>
      <c r="J2" s="358"/>
      <c r="K2" s="359"/>
    </row>
    <row r="3" customHeight="1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customHeight="1" spans="1:11">
      <c r="A4" s="295" t="s">
        <v>61</v>
      </c>
      <c r="B4" s="181" t="s">
        <v>62</v>
      </c>
      <c r="C4" s="182"/>
      <c r="D4" s="295" t="s">
        <v>63</v>
      </c>
      <c r="E4" s="296"/>
      <c r="F4" s="297">
        <v>45332</v>
      </c>
      <c r="G4" s="298"/>
      <c r="H4" s="295" t="s">
        <v>175</v>
      </c>
      <c r="I4" s="296"/>
      <c r="J4" s="181" t="s">
        <v>65</v>
      </c>
      <c r="K4" s="182" t="s">
        <v>66</v>
      </c>
    </row>
    <row r="5" customHeight="1" spans="1:11">
      <c r="A5" s="299" t="s">
        <v>67</v>
      </c>
      <c r="B5" s="181" t="s">
        <v>68</v>
      </c>
      <c r="C5" s="182"/>
      <c r="D5" s="295" t="s">
        <v>176</v>
      </c>
      <c r="E5" s="296"/>
      <c r="F5" s="297">
        <v>45296</v>
      </c>
      <c r="G5" s="298"/>
      <c r="H5" s="295" t="s">
        <v>177</v>
      </c>
      <c r="I5" s="296"/>
      <c r="J5" s="181" t="s">
        <v>65</v>
      </c>
      <c r="K5" s="182" t="s">
        <v>66</v>
      </c>
    </row>
    <row r="6" customHeight="1" spans="1:11">
      <c r="A6" s="295" t="s">
        <v>71</v>
      </c>
      <c r="B6" s="300" t="s">
        <v>72</v>
      </c>
      <c r="C6" s="301">
        <v>6</v>
      </c>
      <c r="D6" s="295" t="s">
        <v>178</v>
      </c>
      <c r="E6" s="296"/>
      <c r="F6" s="297">
        <v>45307</v>
      </c>
      <c r="G6" s="298"/>
      <c r="H6" s="295" t="s">
        <v>179</v>
      </c>
      <c r="I6" s="296"/>
      <c r="J6" s="296"/>
      <c r="K6" s="360"/>
    </row>
    <row r="7" customHeight="1" spans="1:11">
      <c r="A7" s="295" t="s">
        <v>75</v>
      </c>
      <c r="B7" s="302">
        <v>4000</v>
      </c>
      <c r="C7" s="303"/>
      <c r="D7" s="295" t="s">
        <v>180</v>
      </c>
      <c r="E7" s="296"/>
      <c r="F7" s="297">
        <v>45311</v>
      </c>
      <c r="G7" s="298"/>
      <c r="H7" s="304"/>
      <c r="I7" s="181"/>
      <c r="J7" s="181"/>
      <c r="K7" s="182"/>
    </row>
    <row r="8" customHeight="1" spans="1:16">
      <c r="A8" s="305" t="s">
        <v>78</v>
      </c>
      <c r="B8" s="306" t="s">
        <v>79</v>
      </c>
      <c r="C8" s="307"/>
      <c r="D8" s="308" t="s">
        <v>80</v>
      </c>
      <c r="E8" s="309"/>
      <c r="F8" s="310">
        <v>45316</v>
      </c>
      <c r="G8" s="311"/>
      <c r="H8" s="308"/>
      <c r="I8" s="309"/>
      <c r="J8" s="309"/>
      <c r="K8" s="361"/>
      <c r="P8" s="235" t="s">
        <v>181</v>
      </c>
    </row>
    <row r="9" customHeight="1" spans="1:11">
      <c r="A9" s="312" t="s">
        <v>182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customHeight="1" spans="1:11">
      <c r="A10" s="313" t="s">
        <v>84</v>
      </c>
      <c r="B10" s="314" t="s">
        <v>85</v>
      </c>
      <c r="C10" s="315" t="s">
        <v>86</v>
      </c>
      <c r="D10" s="316"/>
      <c r="E10" s="317" t="s">
        <v>89</v>
      </c>
      <c r="F10" s="314" t="s">
        <v>85</v>
      </c>
      <c r="G10" s="315" t="s">
        <v>86</v>
      </c>
      <c r="H10" s="314"/>
      <c r="I10" s="317" t="s">
        <v>87</v>
      </c>
      <c r="J10" s="314" t="s">
        <v>85</v>
      </c>
      <c r="K10" s="362" t="s">
        <v>86</v>
      </c>
    </row>
    <row r="11" customHeight="1" spans="1:11">
      <c r="A11" s="299" t="s">
        <v>90</v>
      </c>
      <c r="B11" s="318" t="s">
        <v>85</v>
      </c>
      <c r="C11" s="181" t="s">
        <v>86</v>
      </c>
      <c r="D11" s="319"/>
      <c r="E11" s="320" t="s">
        <v>92</v>
      </c>
      <c r="F11" s="318" t="s">
        <v>85</v>
      </c>
      <c r="G11" s="181" t="s">
        <v>86</v>
      </c>
      <c r="H11" s="318"/>
      <c r="I11" s="320" t="s">
        <v>97</v>
      </c>
      <c r="J11" s="318" t="s">
        <v>85</v>
      </c>
      <c r="K11" s="182" t="s">
        <v>86</v>
      </c>
    </row>
    <row r="12" customHeight="1" spans="1:11">
      <c r="A12" s="308" t="s">
        <v>119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61"/>
    </row>
    <row r="13" customHeight="1" spans="1:11">
      <c r="A13" s="321" t="s">
        <v>183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customHeight="1" spans="1:11">
      <c r="A14" s="322" t="s">
        <v>184</v>
      </c>
      <c r="B14" s="323"/>
      <c r="C14" s="323"/>
      <c r="D14" s="323"/>
      <c r="E14" s="323"/>
      <c r="F14" s="323"/>
      <c r="G14" s="323"/>
      <c r="H14" s="324"/>
      <c r="I14" s="363"/>
      <c r="J14" s="363"/>
      <c r="K14" s="364"/>
    </row>
    <row r="15" customHeight="1" spans="1:11">
      <c r="A15" s="325"/>
      <c r="B15" s="326"/>
      <c r="C15" s="326"/>
      <c r="D15" s="327"/>
      <c r="E15" s="328"/>
      <c r="F15" s="326"/>
      <c r="G15" s="326"/>
      <c r="H15" s="327"/>
      <c r="I15" s="365"/>
      <c r="J15" s="366"/>
      <c r="K15" s="367"/>
    </row>
    <row r="16" customHeight="1" spans="1:1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68"/>
    </row>
    <row r="17" customHeight="1" spans="1:11">
      <c r="A17" s="321" t="s">
        <v>185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customHeight="1" spans="1:11">
      <c r="A18" s="331" t="s">
        <v>186</v>
      </c>
      <c r="B18" s="332"/>
      <c r="C18" s="332"/>
      <c r="D18" s="332"/>
      <c r="E18" s="332"/>
      <c r="F18" s="332"/>
      <c r="G18" s="332"/>
      <c r="H18" s="332"/>
      <c r="I18" s="363"/>
      <c r="J18" s="363"/>
      <c r="K18" s="364"/>
    </row>
    <row r="19" customHeight="1" spans="1:11">
      <c r="A19" s="325"/>
      <c r="B19" s="326"/>
      <c r="C19" s="326"/>
      <c r="D19" s="327"/>
      <c r="E19" s="328"/>
      <c r="F19" s="326"/>
      <c r="G19" s="326"/>
      <c r="H19" s="327"/>
      <c r="I19" s="365"/>
      <c r="J19" s="366"/>
      <c r="K19" s="367"/>
    </row>
    <row r="20" customHeight="1" spans="1:1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68"/>
    </row>
    <row r="21" customHeight="1" spans="1:11">
      <c r="A21" s="333" t="s">
        <v>116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customHeight="1" spans="1:11">
      <c r="A22" s="176" t="s">
        <v>117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9" t="s">
        <v>118</v>
      </c>
      <c r="B23" s="190"/>
      <c r="C23" s="181" t="s">
        <v>65</v>
      </c>
      <c r="D23" s="181" t="s">
        <v>66</v>
      </c>
      <c r="E23" s="188"/>
      <c r="F23" s="188"/>
      <c r="G23" s="188"/>
      <c r="H23" s="188"/>
      <c r="I23" s="188"/>
      <c r="J23" s="188"/>
      <c r="K23" s="232"/>
    </row>
    <row r="24" customHeight="1" spans="1:11">
      <c r="A24" s="334" t="s">
        <v>187</v>
      </c>
      <c r="B24" s="184"/>
      <c r="C24" s="184"/>
      <c r="D24" s="184"/>
      <c r="E24" s="184"/>
      <c r="F24" s="184"/>
      <c r="G24" s="184"/>
      <c r="H24" s="184"/>
      <c r="I24" s="184"/>
      <c r="J24" s="184"/>
      <c r="K24" s="369"/>
    </row>
    <row r="25" customHeight="1" spans="1:1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70"/>
    </row>
    <row r="26" customHeight="1" spans="1:11">
      <c r="A26" s="312" t="s">
        <v>125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customHeight="1" spans="1:11">
      <c r="A27" s="289" t="s">
        <v>126</v>
      </c>
      <c r="B27" s="315" t="s">
        <v>95</v>
      </c>
      <c r="C27" s="315" t="s">
        <v>96</v>
      </c>
      <c r="D27" s="315" t="s">
        <v>88</v>
      </c>
      <c r="E27" s="290" t="s">
        <v>127</v>
      </c>
      <c r="F27" s="315" t="s">
        <v>95</v>
      </c>
      <c r="G27" s="315" t="s">
        <v>96</v>
      </c>
      <c r="H27" s="315" t="s">
        <v>88</v>
      </c>
      <c r="I27" s="290" t="s">
        <v>128</v>
      </c>
      <c r="J27" s="315" t="s">
        <v>95</v>
      </c>
      <c r="K27" s="362" t="s">
        <v>96</v>
      </c>
    </row>
    <row r="28" customHeight="1" spans="1:11">
      <c r="A28" s="337" t="s">
        <v>87</v>
      </c>
      <c r="B28" s="181" t="s">
        <v>95</v>
      </c>
      <c r="C28" s="181" t="s">
        <v>96</v>
      </c>
      <c r="D28" s="181" t="s">
        <v>88</v>
      </c>
      <c r="E28" s="338" t="s">
        <v>94</v>
      </c>
      <c r="F28" s="181" t="s">
        <v>95</v>
      </c>
      <c r="G28" s="181" t="s">
        <v>96</v>
      </c>
      <c r="H28" s="181" t="s">
        <v>88</v>
      </c>
      <c r="I28" s="338" t="s">
        <v>105</v>
      </c>
      <c r="J28" s="181" t="s">
        <v>95</v>
      </c>
      <c r="K28" s="182" t="s">
        <v>96</v>
      </c>
    </row>
    <row r="29" customHeight="1" spans="1:11">
      <c r="A29" s="295" t="s">
        <v>98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1"/>
    </row>
    <row r="30" customHeight="1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72"/>
    </row>
    <row r="31" customHeight="1" spans="1:11">
      <c r="A31" s="342" t="s">
        <v>188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ht="21" customHeight="1" spans="1:11">
      <c r="A32" s="343" t="s">
        <v>189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73"/>
    </row>
    <row r="33" ht="21" customHeight="1" spans="1:11">
      <c r="A33" s="343" t="s">
        <v>190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73"/>
    </row>
    <row r="34" ht="21" customHeight="1" spans="1:11">
      <c r="A34" s="343" t="s">
        <v>191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73"/>
    </row>
    <row r="35" ht="21" customHeight="1" spans="1:1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73"/>
    </row>
    <row r="36" ht="21" customHeight="1" spans="1:1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3"/>
    </row>
    <row r="42" ht="21" customHeight="1" spans="1:1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73"/>
    </row>
    <row r="43" ht="17.25" customHeight="1" spans="1:11">
      <c r="A43" s="340" t="s">
        <v>124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2"/>
    </row>
    <row r="44" customHeight="1" spans="1:11">
      <c r="A44" s="342" t="s">
        <v>192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ht="18" customHeight="1" spans="1:11">
      <c r="A45" s="345" t="s">
        <v>119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74"/>
    </row>
    <row r="46" ht="18" customHeight="1" spans="1:11">
      <c r="A46" s="345" t="s">
        <v>193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74"/>
    </row>
    <row r="47" ht="18" customHeight="1" spans="1:1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70"/>
    </row>
    <row r="48" ht="21" customHeight="1" spans="1:11">
      <c r="A48" s="347" t="s">
        <v>130</v>
      </c>
      <c r="B48" s="348" t="s">
        <v>131</v>
      </c>
      <c r="C48" s="348"/>
      <c r="D48" s="349" t="s">
        <v>132</v>
      </c>
      <c r="E48" s="349"/>
      <c r="F48" s="349" t="s">
        <v>134</v>
      </c>
      <c r="G48" s="350"/>
      <c r="H48" s="351" t="s">
        <v>135</v>
      </c>
      <c r="I48" s="351"/>
      <c r="J48" s="348" t="s">
        <v>136</v>
      </c>
      <c r="K48" s="375"/>
    </row>
    <row r="49" customHeight="1" spans="1:11">
      <c r="A49" s="352" t="s">
        <v>137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76"/>
    </row>
    <row r="50" customHeight="1" spans="1:11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77"/>
    </row>
    <row r="51" customHeight="1" spans="1:1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78"/>
    </row>
    <row r="52" ht="21" customHeight="1" spans="1:11">
      <c r="A52" s="347" t="s">
        <v>130</v>
      </c>
      <c r="B52" s="348" t="s">
        <v>131</v>
      </c>
      <c r="C52" s="348"/>
      <c r="D52" s="349" t="s">
        <v>132</v>
      </c>
      <c r="E52" s="349"/>
      <c r="F52" s="349" t="s">
        <v>134</v>
      </c>
      <c r="G52" s="350"/>
      <c r="H52" s="351" t="s">
        <v>135</v>
      </c>
      <c r="I52" s="351"/>
      <c r="J52" s="348" t="s">
        <v>136</v>
      </c>
      <c r="K52" s="37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K20" sqref="K19:K20"/>
    </sheetView>
  </sheetViews>
  <sheetFormatPr defaultColWidth="9" defaultRowHeight="14.25"/>
  <cols>
    <col min="1" max="1" width="13.625" style="109" customWidth="1"/>
    <col min="2" max="2" width="8.5" style="109" customWidth="1"/>
    <col min="3" max="3" width="8.5" style="110" customWidth="1"/>
    <col min="4" max="7" width="8.5" style="109" customWidth="1"/>
    <col min="8" max="8" width="8.875" style="109" customWidth="1"/>
    <col min="9" max="13" width="12.625" style="109" customWidth="1"/>
    <col min="14" max="14" width="12.625" style="255" customWidth="1"/>
    <col min="15" max="15" width="8.875" style="255" customWidth="1"/>
    <col min="16" max="247" width="9" style="109"/>
    <col min="248" max="16384" width="9" style="113"/>
  </cols>
  <sheetData>
    <row r="1" s="109" customFormat="1" ht="29" customHeight="1" spans="1:250">
      <c r="A1" s="114" t="s">
        <v>140</v>
      </c>
      <c r="B1" s="116"/>
      <c r="C1" s="115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70"/>
      <c r="O1" s="270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</row>
    <row r="2" s="109" customFormat="1" ht="20" customHeight="1" spans="1:250">
      <c r="A2" s="256" t="s">
        <v>61</v>
      </c>
      <c r="B2" s="257" t="s">
        <v>62</v>
      </c>
      <c r="C2" s="258"/>
      <c r="D2" s="259"/>
      <c r="E2" s="260" t="s">
        <v>67</v>
      </c>
      <c r="F2" s="261" t="s">
        <v>68</v>
      </c>
      <c r="G2" s="261"/>
      <c r="H2" s="262"/>
      <c r="I2" s="271" t="s">
        <v>57</v>
      </c>
      <c r="J2" s="272" t="s">
        <v>56</v>
      </c>
      <c r="K2" s="272"/>
      <c r="L2" s="272"/>
      <c r="M2" s="272"/>
      <c r="N2" s="273"/>
      <c r="O2" s="274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</row>
    <row r="3" s="109" customFormat="1" spans="1:250">
      <c r="A3" s="263" t="s">
        <v>141</v>
      </c>
      <c r="B3" s="124" t="s">
        <v>142</v>
      </c>
      <c r="C3" s="125"/>
      <c r="D3" s="124"/>
      <c r="E3" s="124"/>
      <c r="F3" s="124"/>
      <c r="G3" s="124"/>
      <c r="H3" s="153"/>
      <c r="I3" s="275" t="s">
        <v>194</v>
      </c>
      <c r="J3" s="275" t="s">
        <v>194</v>
      </c>
      <c r="K3" s="275" t="s">
        <v>194</v>
      </c>
      <c r="L3" s="275" t="s">
        <v>194</v>
      </c>
      <c r="M3" s="275" t="s">
        <v>194</v>
      </c>
      <c r="N3" s="275" t="s">
        <v>194</v>
      </c>
      <c r="O3" s="276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</row>
    <row r="4" s="109" customFormat="1" ht="15" spans="1:250">
      <c r="A4" s="263"/>
      <c r="B4" s="126" t="s">
        <v>143</v>
      </c>
      <c r="C4" s="126" t="s">
        <v>144</v>
      </c>
      <c r="D4" s="126" t="s">
        <v>145</v>
      </c>
      <c r="E4" s="126" t="s">
        <v>146</v>
      </c>
      <c r="F4" s="126" t="s">
        <v>147</v>
      </c>
      <c r="G4" s="126" t="s">
        <v>148</v>
      </c>
      <c r="H4" s="153"/>
      <c r="I4" s="126" t="s">
        <v>143</v>
      </c>
      <c r="J4" s="126" t="s">
        <v>144</v>
      </c>
      <c r="K4" s="126" t="s">
        <v>145</v>
      </c>
      <c r="L4" s="126" t="s">
        <v>146</v>
      </c>
      <c r="M4" s="126" t="s">
        <v>147</v>
      </c>
      <c r="N4" s="126" t="s">
        <v>148</v>
      </c>
      <c r="O4" s="277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</row>
    <row r="5" s="109" customFormat="1" ht="20" customHeight="1" spans="1:250">
      <c r="A5" s="263"/>
      <c r="B5" s="128"/>
      <c r="C5" s="128"/>
      <c r="D5" s="129"/>
      <c r="E5" s="129"/>
      <c r="F5" s="129"/>
      <c r="G5" s="129"/>
      <c r="H5" s="158"/>
      <c r="I5" s="159" t="s">
        <v>111</v>
      </c>
      <c r="J5" s="159" t="s">
        <v>111</v>
      </c>
      <c r="K5" s="159" t="s">
        <v>111</v>
      </c>
      <c r="L5" s="159" t="s">
        <v>113</v>
      </c>
      <c r="M5" s="159" t="s">
        <v>113</v>
      </c>
      <c r="N5" s="159" t="s">
        <v>114</v>
      </c>
      <c r="O5" s="278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</row>
    <row r="6" s="109" customFormat="1" ht="20" customHeight="1" spans="1:250">
      <c r="A6" s="264" t="s">
        <v>151</v>
      </c>
      <c r="B6" s="131">
        <f t="shared" ref="B6:B9" si="0">C6-5</f>
        <v>70</v>
      </c>
      <c r="C6" s="132">
        <v>75</v>
      </c>
      <c r="D6" s="131">
        <f t="shared" ref="D6:G6" si="1">C6+6</f>
        <v>81</v>
      </c>
      <c r="E6" s="131">
        <f t="shared" si="1"/>
        <v>87</v>
      </c>
      <c r="F6" s="131">
        <f t="shared" si="1"/>
        <v>93</v>
      </c>
      <c r="G6" s="131">
        <f t="shared" si="1"/>
        <v>99</v>
      </c>
      <c r="H6" s="158"/>
      <c r="I6" s="164" t="s">
        <v>195</v>
      </c>
      <c r="J6" s="164" t="s">
        <v>196</v>
      </c>
      <c r="K6" s="164" t="s">
        <v>197</v>
      </c>
      <c r="L6" s="164" t="s">
        <v>198</v>
      </c>
      <c r="M6" s="164" t="s">
        <v>199</v>
      </c>
      <c r="N6" s="164" t="s">
        <v>200</v>
      </c>
      <c r="O6" s="279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</row>
    <row r="7" s="109" customFormat="1" ht="20" customHeight="1" spans="1:250">
      <c r="A7" s="264" t="s">
        <v>154</v>
      </c>
      <c r="B7" s="131">
        <f>C7-3</f>
        <v>51</v>
      </c>
      <c r="C7" s="132">
        <v>54</v>
      </c>
      <c r="D7" s="131">
        <f>C7+3</f>
        <v>57</v>
      </c>
      <c r="E7" s="131">
        <f>D7+3</f>
        <v>60</v>
      </c>
      <c r="F7" s="131">
        <f>E7+4</f>
        <v>64</v>
      </c>
      <c r="G7" s="131">
        <f t="shared" ref="G7:G9" si="2">F7+4</f>
        <v>68</v>
      </c>
      <c r="H7" s="158"/>
      <c r="I7" s="164" t="s">
        <v>201</v>
      </c>
      <c r="J7" s="164" t="s">
        <v>202</v>
      </c>
      <c r="K7" s="164" t="s">
        <v>203</v>
      </c>
      <c r="L7" s="164" t="s">
        <v>204</v>
      </c>
      <c r="M7" s="164" t="s">
        <v>205</v>
      </c>
      <c r="N7" s="164" t="s">
        <v>206</v>
      </c>
      <c r="O7" s="279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</row>
    <row r="8" s="109" customFormat="1" ht="20" customHeight="1" spans="1:250">
      <c r="A8" s="264" t="s">
        <v>156</v>
      </c>
      <c r="B8" s="131">
        <f t="shared" si="0"/>
        <v>71</v>
      </c>
      <c r="C8" s="132">
        <v>76</v>
      </c>
      <c r="D8" s="131">
        <f>C8+6</f>
        <v>82</v>
      </c>
      <c r="E8" s="131">
        <f>D8+6</f>
        <v>88</v>
      </c>
      <c r="F8" s="131">
        <f>E8+6</f>
        <v>94</v>
      </c>
      <c r="G8" s="131">
        <f t="shared" si="2"/>
        <v>98</v>
      </c>
      <c r="H8" s="158"/>
      <c r="I8" s="164" t="s">
        <v>195</v>
      </c>
      <c r="J8" s="164" t="s">
        <v>195</v>
      </c>
      <c r="K8" s="164" t="s">
        <v>195</v>
      </c>
      <c r="L8" s="164" t="s">
        <v>195</v>
      </c>
      <c r="M8" s="164" t="s">
        <v>195</v>
      </c>
      <c r="N8" s="164" t="s">
        <v>195</v>
      </c>
      <c r="O8" s="279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</row>
    <row r="9" s="109" customFormat="1" ht="20" customHeight="1" spans="1:250">
      <c r="A9" s="264" t="s">
        <v>157</v>
      </c>
      <c r="B9" s="131">
        <f t="shared" si="0"/>
        <v>81</v>
      </c>
      <c r="C9" s="132">
        <v>86</v>
      </c>
      <c r="D9" s="131">
        <f>C9+6</f>
        <v>92</v>
      </c>
      <c r="E9" s="131">
        <f>D9+6</f>
        <v>98</v>
      </c>
      <c r="F9" s="131">
        <f>E9+6</f>
        <v>104</v>
      </c>
      <c r="G9" s="131">
        <f t="shared" si="2"/>
        <v>108</v>
      </c>
      <c r="H9" s="158"/>
      <c r="I9" s="164" t="s">
        <v>207</v>
      </c>
      <c r="J9" s="164" t="s">
        <v>195</v>
      </c>
      <c r="K9" s="164" t="s">
        <v>195</v>
      </c>
      <c r="L9" s="164" t="s">
        <v>195</v>
      </c>
      <c r="M9" s="164" t="s">
        <v>195</v>
      </c>
      <c r="N9" s="164" t="s">
        <v>195</v>
      </c>
      <c r="O9" s="279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</row>
    <row r="10" s="109" customFormat="1" ht="20" customHeight="1" spans="1:250">
      <c r="A10" s="264" t="s">
        <v>159</v>
      </c>
      <c r="B10" s="131">
        <f>C10-1.6</f>
        <v>23.9</v>
      </c>
      <c r="C10" s="132">
        <v>25.5</v>
      </c>
      <c r="D10" s="131">
        <f>C10+1.9</f>
        <v>27.4</v>
      </c>
      <c r="E10" s="131">
        <f>D10+1.9</f>
        <v>29.3</v>
      </c>
      <c r="F10" s="131">
        <f>E10+1.9</f>
        <v>31.2</v>
      </c>
      <c r="G10" s="131">
        <f>F10+1.3</f>
        <v>32.5</v>
      </c>
      <c r="H10" s="158"/>
      <c r="I10" s="164" t="s">
        <v>208</v>
      </c>
      <c r="J10" s="164" t="s">
        <v>208</v>
      </c>
      <c r="K10" s="164" t="s">
        <v>209</v>
      </c>
      <c r="L10" s="164" t="s">
        <v>210</v>
      </c>
      <c r="M10" s="164" t="s">
        <v>211</v>
      </c>
      <c r="N10" s="164" t="s">
        <v>212</v>
      </c>
      <c r="O10" s="279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</row>
    <row r="11" s="109" customFormat="1" ht="20" customHeight="1" spans="1:250">
      <c r="A11" s="264" t="s">
        <v>160</v>
      </c>
      <c r="B11" s="131">
        <f>C11-1</f>
        <v>18.5</v>
      </c>
      <c r="C11" s="132">
        <v>19.5</v>
      </c>
      <c r="D11" s="131">
        <f>C11+1.2</f>
        <v>20.7</v>
      </c>
      <c r="E11" s="131">
        <f>D11+1.2</f>
        <v>21.9</v>
      </c>
      <c r="F11" s="131">
        <f>E11+1.2</f>
        <v>23.1</v>
      </c>
      <c r="G11" s="131">
        <f>F11+0.7</f>
        <v>23.8</v>
      </c>
      <c r="H11" s="158"/>
      <c r="I11" s="164" t="s">
        <v>213</v>
      </c>
      <c r="J11" s="164" t="s">
        <v>214</v>
      </c>
      <c r="K11" s="164" t="s">
        <v>195</v>
      </c>
      <c r="L11" s="164" t="s">
        <v>215</v>
      </c>
      <c r="M11" s="164" t="s">
        <v>216</v>
      </c>
      <c r="N11" s="164" t="s">
        <v>217</v>
      </c>
      <c r="O11" s="279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</row>
    <row r="12" s="109" customFormat="1" ht="20" customHeight="1" spans="1:250">
      <c r="A12" s="264" t="s">
        <v>162</v>
      </c>
      <c r="B12" s="131">
        <f>C12-0.5</f>
        <v>16.5</v>
      </c>
      <c r="C12" s="132">
        <v>17</v>
      </c>
      <c r="D12" s="131">
        <f t="shared" ref="D12:G12" si="3">C12+0.5</f>
        <v>17.5</v>
      </c>
      <c r="E12" s="131">
        <f t="shared" si="3"/>
        <v>18</v>
      </c>
      <c r="F12" s="131">
        <f t="shared" si="3"/>
        <v>18.5</v>
      </c>
      <c r="G12" s="131">
        <f t="shared" si="3"/>
        <v>19</v>
      </c>
      <c r="H12" s="158"/>
      <c r="I12" s="164" t="s">
        <v>195</v>
      </c>
      <c r="J12" s="164" t="s">
        <v>195</v>
      </c>
      <c r="K12" s="164" t="s">
        <v>195</v>
      </c>
      <c r="L12" s="164" t="s">
        <v>195</v>
      </c>
      <c r="M12" s="164" t="s">
        <v>195</v>
      </c>
      <c r="N12" s="164" t="s">
        <v>195</v>
      </c>
      <c r="O12" s="279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</row>
    <row r="13" s="109" customFormat="1" ht="20" customHeight="1" spans="1:250">
      <c r="A13" s="264" t="s">
        <v>163</v>
      </c>
      <c r="B13" s="131">
        <f>C13-0.5</f>
        <v>11</v>
      </c>
      <c r="C13" s="132">
        <v>11.5</v>
      </c>
      <c r="D13" s="131">
        <f t="shared" ref="D13:G13" si="4">C13+0.5</f>
        <v>12</v>
      </c>
      <c r="E13" s="131">
        <f t="shared" si="4"/>
        <v>12.5</v>
      </c>
      <c r="F13" s="131">
        <f t="shared" si="4"/>
        <v>13</v>
      </c>
      <c r="G13" s="131">
        <f t="shared" si="4"/>
        <v>13.5</v>
      </c>
      <c r="H13" s="158"/>
      <c r="I13" s="164" t="s">
        <v>195</v>
      </c>
      <c r="J13" s="164" t="s">
        <v>215</v>
      </c>
      <c r="K13" s="164" t="s">
        <v>218</v>
      </c>
      <c r="L13" s="164" t="s">
        <v>195</v>
      </c>
      <c r="M13" s="164" t="s">
        <v>195</v>
      </c>
      <c r="N13" s="164" t="s">
        <v>199</v>
      </c>
      <c r="O13" s="279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</row>
    <row r="14" s="109" customFormat="1" ht="20" customHeight="1" spans="1:250">
      <c r="A14" s="264" t="s">
        <v>164</v>
      </c>
      <c r="B14" s="131">
        <f>C14-1.5</f>
        <v>22.5</v>
      </c>
      <c r="C14" s="132">
        <v>24</v>
      </c>
      <c r="D14" s="131">
        <f>C14+1.7</f>
        <v>25.7</v>
      </c>
      <c r="E14" s="131">
        <f>D14+1.7</f>
        <v>27.4</v>
      </c>
      <c r="F14" s="131">
        <f>E14+1.7</f>
        <v>29.1</v>
      </c>
      <c r="G14" s="131">
        <f>F14+1.6</f>
        <v>30.7</v>
      </c>
      <c r="H14" s="158"/>
      <c r="I14" s="164" t="s">
        <v>219</v>
      </c>
      <c r="J14" s="164" t="s">
        <v>200</v>
      </c>
      <c r="K14" s="164" t="s">
        <v>220</v>
      </c>
      <c r="L14" s="164" t="s">
        <v>216</v>
      </c>
      <c r="M14" s="164" t="s">
        <v>221</v>
      </c>
      <c r="N14" s="164" t="s">
        <v>222</v>
      </c>
      <c r="O14" s="279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</row>
    <row r="15" s="109" customFormat="1" ht="20" customHeight="1" spans="1:250">
      <c r="A15" s="264" t="s">
        <v>165</v>
      </c>
      <c r="B15" s="131">
        <f>C15-1.8</f>
        <v>31.2</v>
      </c>
      <c r="C15" s="132">
        <v>33</v>
      </c>
      <c r="D15" s="131">
        <f>C15+2.25</f>
        <v>35.25</v>
      </c>
      <c r="E15" s="131">
        <f>D15+2.25</f>
        <v>37.5</v>
      </c>
      <c r="F15" s="131">
        <f>E15+2.25</f>
        <v>39.75</v>
      </c>
      <c r="G15" s="131">
        <f>F15+2</f>
        <v>41.75</v>
      </c>
      <c r="H15" s="158"/>
      <c r="I15" s="164" t="s">
        <v>219</v>
      </c>
      <c r="J15" s="164" t="s">
        <v>198</v>
      </c>
      <c r="K15" s="164" t="s">
        <v>223</v>
      </c>
      <c r="L15" s="164" t="s">
        <v>198</v>
      </c>
      <c r="M15" s="164" t="s">
        <v>199</v>
      </c>
      <c r="N15" s="164" t="s">
        <v>224</v>
      </c>
      <c r="O15" s="279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</row>
    <row r="16" s="109" customFormat="1" ht="20" customHeight="1" spans="1:250">
      <c r="A16" s="264" t="s">
        <v>167</v>
      </c>
      <c r="B16" s="131">
        <f>C16</f>
        <v>12</v>
      </c>
      <c r="C16" s="132">
        <v>12</v>
      </c>
      <c r="D16" s="131">
        <f>B16+1</f>
        <v>13</v>
      </c>
      <c r="E16" s="131">
        <f>D16</f>
        <v>13</v>
      </c>
      <c r="F16" s="131">
        <f>D16+1</f>
        <v>14</v>
      </c>
      <c r="G16" s="131">
        <f>F16</f>
        <v>14</v>
      </c>
      <c r="H16" s="158"/>
      <c r="I16" s="164" t="s">
        <v>195</v>
      </c>
      <c r="J16" s="164" t="s">
        <v>195</v>
      </c>
      <c r="K16" s="164" t="s">
        <v>195</v>
      </c>
      <c r="L16" s="164" t="s">
        <v>195</v>
      </c>
      <c r="M16" s="164" t="s">
        <v>195</v>
      </c>
      <c r="N16" s="164" t="s">
        <v>195</v>
      </c>
      <c r="O16" s="279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</row>
    <row r="17" s="109" customFormat="1" ht="20" customHeight="1" spans="1:250">
      <c r="A17" s="264" t="s">
        <v>168</v>
      </c>
      <c r="B17" s="131">
        <v>3.5</v>
      </c>
      <c r="C17" s="132">
        <v>3.5</v>
      </c>
      <c r="D17" s="131">
        <v>3.5</v>
      </c>
      <c r="E17" s="131">
        <v>3.5</v>
      </c>
      <c r="F17" s="131">
        <v>3.5</v>
      </c>
      <c r="G17" s="131">
        <v>3.5</v>
      </c>
      <c r="H17" s="158"/>
      <c r="I17" s="164"/>
      <c r="J17" s="164"/>
      <c r="K17" s="164"/>
      <c r="L17" s="164"/>
      <c r="M17" s="164"/>
      <c r="N17" s="164"/>
      <c r="O17" s="279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</row>
    <row r="18" s="109" customFormat="1" ht="20" customHeight="1" spans="1:250">
      <c r="A18" s="264" t="s">
        <v>169</v>
      </c>
      <c r="B18" s="131">
        <v>2</v>
      </c>
      <c r="C18" s="132">
        <v>2</v>
      </c>
      <c r="D18" s="131">
        <v>2</v>
      </c>
      <c r="E18" s="131">
        <v>2</v>
      </c>
      <c r="F18" s="131">
        <v>2</v>
      </c>
      <c r="G18" s="131">
        <v>2</v>
      </c>
      <c r="H18" s="158"/>
      <c r="I18" s="164"/>
      <c r="J18" s="164"/>
      <c r="K18" s="164"/>
      <c r="L18" s="164"/>
      <c r="M18" s="164"/>
      <c r="N18" s="164"/>
      <c r="O18" s="279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</row>
    <row r="19" s="109" customFormat="1" ht="20" customHeight="1" spans="1:250">
      <c r="A19" s="265"/>
      <c r="B19" s="137"/>
      <c r="C19" s="137"/>
      <c r="D19" s="137"/>
      <c r="E19" s="137"/>
      <c r="F19" s="137"/>
      <c r="G19" s="137"/>
      <c r="H19" s="158"/>
      <c r="I19" s="164"/>
      <c r="J19" s="164"/>
      <c r="K19" s="164"/>
      <c r="L19" s="164"/>
      <c r="M19" s="164"/>
      <c r="N19" s="164"/>
      <c r="O19" s="279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</row>
    <row r="20" s="109" customFormat="1" ht="20" customHeight="1" spans="1:250">
      <c r="A20" s="265"/>
      <c r="B20" s="137"/>
      <c r="C20" s="137"/>
      <c r="D20" s="137"/>
      <c r="E20" s="137"/>
      <c r="F20" s="137"/>
      <c r="G20" s="137"/>
      <c r="H20" s="158"/>
      <c r="I20" s="164"/>
      <c r="J20" s="164"/>
      <c r="K20" s="164"/>
      <c r="L20" s="164"/>
      <c r="M20" s="164"/>
      <c r="N20" s="164"/>
      <c r="O20" s="279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</row>
    <row r="21" s="109" customFormat="1" ht="17.25" spans="1:250">
      <c r="A21" s="266"/>
      <c r="B21" s="267"/>
      <c r="C21" s="267"/>
      <c r="D21" s="267"/>
      <c r="E21" s="268"/>
      <c r="F21" s="267"/>
      <c r="G21" s="267"/>
      <c r="H21" s="269"/>
      <c r="I21" s="280"/>
      <c r="J21" s="280"/>
      <c r="K21" s="281"/>
      <c r="L21" s="280"/>
      <c r="M21" s="280"/>
      <c r="N21" s="281"/>
      <c r="O21" s="282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</row>
    <row r="22" s="109" customFormat="1" spans="1:250">
      <c r="A22" s="145" t="s">
        <v>170</v>
      </c>
      <c r="B22" s="145"/>
      <c r="C22" s="146"/>
      <c r="N22" s="270"/>
      <c r="O22" s="270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</row>
    <row r="23" s="109" customFormat="1" spans="3:250">
      <c r="C23" s="110"/>
      <c r="H23" s="169" t="s">
        <v>171</v>
      </c>
      <c r="I23" s="254">
        <v>45319</v>
      </c>
      <c r="J23" s="283"/>
      <c r="L23" s="169" t="s">
        <v>172</v>
      </c>
      <c r="M23" s="169"/>
      <c r="O23" s="169" t="s">
        <v>173</v>
      </c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H15" sqref="H15"/>
    </sheetView>
  </sheetViews>
  <sheetFormatPr defaultColWidth="10.125" defaultRowHeight="14.25"/>
  <cols>
    <col min="1" max="1" width="9.625" style="174" customWidth="1"/>
    <col min="2" max="2" width="11.125" style="174" customWidth="1"/>
    <col min="3" max="3" width="9.125" style="174" customWidth="1"/>
    <col min="4" max="4" width="9.5" style="174" customWidth="1"/>
    <col min="5" max="5" width="11.375" style="174" customWidth="1"/>
    <col min="6" max="6" width="10.375" style="174" customWidth="1"/>
    <col min="7" max="7" width="9.5" style="174" customWidth="1"/>
    <col min="8" max="8" width="9.125" style="174" customWidth="1"/>
    <col min="9" max="9" width="8.125" style="174" customWidth="1"/>
    <col min="10" max="10" width="10.5" style="174" customWidth="1"/>
    <col min="11" max="11" width="12.125" style="174" customWidth="1"/>
    <col min="12" max="16384" width="10.125" style="174"/>
  </cols>
  <sheetData>
    <row r="1" ht="23.25" spans="1:11">
      <c r="A1" s="175" t="s">
        <v>225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8" customHeight="1" spans="1:11">
      <c r="A2" s="176" t="s">
        <v>53</v>
      </c>
      <c r="B2" s="177" t="s">
        <v>54</v>
      </c>
      <c r="C2" s="177"/>
      <c r="D2" s="178" t="s">
        <v>61</v>
      </c>
      <c r="E2" s="179" t="s">
        <v>62</v>
      </c>
      <c r="F2" s="180" t="s">
        <v>226</v>
      </c>
      <c r="G2" s="181" t="s">
        <v>68</v>
      </c>
      <c r="H2" s="182"/>
      <c r="I2" s="210" t="s">
        <v>57</v>
      </c>
      <c r="J2" s="230" t="s">
        <v>56</v>
      </c>
      <c r="K2" s="231"/>
    </row>
    <row r="3" ht="18" customHeight="1" spans="1:11">
      <c r="A3" s="183" t="s">
        <v>75</v>
      </c>
      <c r="B3" s="184">
        <v>4000</v>
      </c>
      <c r="C3" s="184"/>
      <c r="D3" s="185" t="s">
        <v>227</v>
      </c>
      <c r="E3" s="186">
        <v>45332</v>
      </c>
      <c r="F3" s="187"/>
      <c r="G3" s="187"/>
      <c r="H3" s="188" t="s">
        <v>228</v>
      </c>
      <c r="I3" s="188"/>
      <c r="J3" s="188"/>
      <c r="K3" s="232"/>
    </row>
    <row r="4" ht="18" customHeight="1" spans="1:11">
      <c r="A4" s="189" t="s">
        <v>71</v>
      </c>
      <c r="B4" s="184">
        <v>4</v>
      </c>
      <c r="C4" s="184">
        <v>6</v>
      </c>
      <c r="D4" s="190" t="s">
        <v>229</v>
      </c>
      <c r="E4" s="187" t="s">
        <v>230</v>
      </c>
      <c r="F4" s="187"/>
      <c r="G4" s="187"/>
      <c r="H4" s="190" t="s">
        <v>231</v>
      </c>
      <c r="I4" s="190"/>
      <c r="J4" s="202" t="s">
        <v>65</v>
      </c>
      <c r="K4" s="233" t="s">
        <v>66</v>
      </c>
    </row>
    <row r="5" ht="18" customHeight="1" spans="1:11">
      <c r="A5" s="189" t="s">
        <v>232</v>
      </c>
      <c r="B5" s="184">
        <v>1</v>
      </c>
      <c r="C5" s="184"/>
      <c r="D5" s="185" t="s">
        <v>233</v>
      </c>
      <c r="E5" s="185"/>
      <c r="G5" s="185"/>
      <c r="H5" s="190" t="s">
        <v>234</v>
      </c>
      <c r="I5" s="190"/>
      <c r="J5" s="202" t="s">
        <v>65</v>
      </c>
      <c r="K5" s="233" t="s">
        <v>66</v>
      </c>
    </row>
    <row r="6" ht="18" customHeight="1" spans="1:13">
      <c r="A6" s="191" t="s">
        <v>235</v>
      </c>
      <c r="B6" s="192">
        <v>200</v>
      </c>
      <c r="C6" s="192"/>
      <c r="D6" s="193" t="s">
        <v>236</v>
      </c>
      <c r="E6" s="194"/>
      <c r="F6" s="194"/>
      <c r="G6" s="193"/>
      <c r="H6" s="195" t="s">
        <v>237</v>
      </c>
      <c r="I6" s="195"/>
      <c r="J6" s="194" t="s">
        <v>65</v>
      </c>
      <c r="K6" s="234" t="s">
        <v>66</v>
      </c>
      <c r="M6" s="235"/>
    </row>
    <row r="7" ht="18" customHeight="1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ht="18" customHeight="1" spans="1:11">
      <c r="A8" s="199" t="s">
        <v>238</v>
      </c>
      <c r="B8" s="180" t="s">
        <v>239</v>
      </c>
      <c r="C8" s="180" t="s">
        <v>240</v>
      </c>
      <c r="D8" s="180" t="s">
        <v>241</v>
      </c>
      <c r="E8" s="180" t="s">
        <v>242</v>
      </c>
      <c r="F8" s="180" t="s">
        <v>243</v>
      </c>
      <c r="G8" s="200" t="s">
        <v>78</v>
      </c>
      <c r="H8" s="201"/>
      <c r="I8" s="201" t="str">
        <f>首期!B8</f>
        <v>CGDD23112200014</v>
      </c>
      <c r="J8" s="201"/>
      <c r="K8" s="236"/>
    </row>
    <row r="9" ht="18" customHeight="1" spans="1:11">
      <c r="A9" s="189" t="s">
        <v>244</v>
      </c>
      <c r="B9" s="190"/>
      <c r="C9" s="202" t="s">
        <v>65</v>
      </c>
      <c r="D9" s="202" t="s">
        <v>66</v>
      </c>
      <c r="E9" s="185" t="s">
        <v>245</v>
      </c>
      <c r="F9" s="203" t="s">
        <v>246</v>
      </c>
      <c r="G9" s="204"/>
      <c r="H9" s="205"/>
      <c r="I9" s="205"/>
      <c r="J9" s="205"/>
      <c r="K9" s="237"/>
    </row>
    <row r="10" ht="18" customHeight="1" spans="1:11">
      <c r="A10" s="189" t="s">
        <v>247</v>
      </c>
      <c r="B10" s="190"/>
      <c r="C10" s="202" t="s">
        <v>65</v>
      </c>
      <c r="D10" s="202" t="s">
        <v>66</v>
      </c>
      <c r="E10" s="185" t="s">
        <v>248</v>
      </c>
      <c r="F10" s="203" t="s">
        <v>249</v>
      </c>
      <c r="G10" s="204" t="s">
        <v>250</v>
      </c>
      <c r="H10" s="205"/>
      <c r="I10" s="205"/>
      <c r="J10" s="205"/>
      <c r="K10" s="237"/>
    </row>
    <row r="11" ht="18" customHeight="1" spans="1:11">
      <c r="A11" s="206" t="s">
        <v>182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8"/>
    </row>
    <row r="12" ht="18" customHeight="1" spans="1:11">
      <c r="A12" s="183" t="s">
        <v>89</v>
      </c>
      <c r="B12" s="202" t="s">
        <v>85</v>
      </c>
      <c r="C12" s="202" t="s">
        <v>86</v>
      </c>
      <c r="D12" s="203"/>
      <c r="E12" s="185" t="s">
        <v>87</v>
      </c>
      <c r="F12" s="202" t="s">
        <v>85</v>
      </c>
      <c r="G12" s="202" t="s">
        <v>86</v>
      </c>
      <c r="H12" s="202"/>
      <c r="I12" s="185" t="s">
        <v>251</v>
      </c>
      <c r="J12" s="202" t="s">
        <v>85</v>
      </c>
      <c r="K12" s="233" t="s">
        <v>86</v>
      </c>
    </row>
    <row r="13" ht="18" customHeight="1" spans="1:11">
      <c r="A13" s="183" t="s">
        <v>92</v>
      </c>
      <c r="B13" s="202" t="s">
        <v>85</v>
      </c>
      <c r="C13" s="202" t="s">
        <v>86</v>
      </c>
      <c r="D13" s="203"/>
      <c r="E13" s="185" t="s">
        <v>97</v>
      </c>
      <c r="F13" s="202" t="s">
        <v>85</v>
      </c>
      <c r="G13" s="202" t="s">
        <v>86</v>
      </c>
      <c r="H13" s="202"/>
      <c r="I13" s="185" t="s">
        <v>252</v>
      </c>
      <c r="J13" s="202" t="s">
        <v>85</v>
      </c>
      <c r="K13" s="233" t="s">
        <v>86</v>
      </c>
    </row>
    <row r="14" ht="18" customHeight="1" spans="1:11">
      <c r="A14" s="191" t="s">
        <v>253</v>
      </c>
      <c r="B14" s="194" t="s">
        <v>85</v>
      </c>
      <c r="C14" s="194" t="s">
        <v>86</v>
      </c>
      <c r="D14" s="208"/>
      <c r="E14" s="193" t="s">
        <v>254</v>
      </c>
      <c r="F14" s="194" t="s">
        <v>85</v>
      </c>
      <c r="G14" s="194" t="s">
        <v>86</v>
      </c>
      <c r="H14" s="194"/>
      <c r="I14" s="193" t="s">
        <v>255</v>
      </c>
      <c r="J14" s="194" t="s">
        <v>85</v>
      </c>
      <c r="K14" s="234" t="s">
        <v>86</v>
      </c>
    </row>
    <row r="15" ht="18" customHeight="1" spans="1:11">
      <c r="A15" s="196"/>
      <c r="B15" s="209"/>
      <c r="C15" s="209"/>
      <c r="D15" s="197"/>
      <c r="E15" s="196"/>
      <c r="F15" s="209"/>
      <c r="G15" s="209"/>
      <c r="H15" s="209"/>
      <c r="I15" s="196"/>
      <c r="J15" s="209"/>
      <c r="K15" s="209"/>
    </row>
    <row r="16" s="172" customFormat="1" ht="18" customHeight="1" spans="1:11">
      <c r="A16" s="176" t="s">
        <v>256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ht="18" customHeight="1" spans="1:11">
      <c r="A17" s="189" t="s">
        <v>257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0"/>
    </row>
    <row r="18" ht="18" customHeight="1" spans="1:11">
      <c r="A18" s="189" t="s">
        <v>258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0"/>
    </row>
    <row r="19" ht="22" customHeight="1" spans="1:11">
      <c r="A19" s="211"/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ht="22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ht="22" customHeight="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ht="22" customHeigh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ht="22" customHeight="1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2"/>
    </row>
    <row r="24" ht="18" customHeight="1" spans="1:11">
      <c r="A24" s="189" t="s">
        <v>118</v>
      </c>
      <c r="B24" s="190"/>
      <c r="C24" s="202" t="s">
        <v>65</v>
      </c>
      <c r="D24" s="202" t="s">
        <v>66</v>
      </c>
      <c r="E24" s="188"/>
      <c r="F24" s="188"/>
      <c r="G24" s="188"/>
      <c r="H24" s="188"/>
      <c r="I24" s="188"/>
      <c r="J24" s="188"/>
      <c r="K24" s="232"/>
    </row>
    <row r="25" ht="18" customHeight="1" spans="1:11">
      <c r="A25" s="216" t="s">
        <v>259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43"/>
    </row>
    <row r="26" ht="15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ht="20" customHeight="1" spans="1:11">
      <c r="A27" s="219" t="s">
        <v>260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44" t="s">
        <v>261</v>
      </c>
    </row>
    <row r="28" ht="23" customHeight="1" spans="1:11">
      <c r="A28" s="212" t="s">
        <v>262</v>
      </c>
      <c r="B28" s="213"/>
      <c r="C28" s="213"/>
      <c r="D28" s="213"/>
      <c r="E28" s="213"/>
      <c r="F28" s="213"/>
      <c r="G28" s="213"/>
      <c r="H28" s="213"/>
      <c r="I28" s="213"/>
      <c r="J28" s="245"/>
      <c r="K28" s="246">
        <v>1</v>
      </c>
    </row>
    <row r="29" ht="23" customHeight="1" spans="1:11">
      <c r="A29" s="212" t="s">
        <v>263</v>
      </c>
      <c r="B29" s="213"/>
      <c r="C29" s="213"/>
      <c r="D29" s="213"/>
      <c r="E29" s="213"/>
      <c r="F29" s="213"/>
      <c r="G29" s="213"/>
      <c r="H29" s="213"/>
      <c r="I29" s="213"/>
      <c r="J29" s="245"/>
      <c r="K29" s="237">
        <v>2</v>
      </c>
    </row>
    <row r="30" ht="23" customHeight="1" spans="1:11">
      <c r="A30" s="212"/>
      <c r="B30" s="213"/>
      <c r="C30" s="213"/>
      <c r="D30" s="213"/>
      <c r="E30" s="213"/>
      <c r="F30" s="213"/>
      <c r="G30" s="213"/>
      <c r="H30" s="213"/>
      <c r="I30" s="213"/>
      <c r="J30" s="245"/>
      <c r="K30" s="237"/>
    </row>
    <row r="31" ht="23" customHeight="1" spans="1:11">
      <c r="A31" s="212"/>
      <c r="B31" s="213"/>
      <c r="C31" s="213"/>
      <c r="D31" s="213"/>
      <c r="E31" s="213"/>
      <c r="F31" s="213"/>
      <c r="G31" s="213"/>
      <c r="H31" s="213"/>
      <c r="I31" s="213"/>
      <c r="J31" s="245"/>
      <c r="K31" s="237"/>
    </row>
    <row r="32" ht="23" customHeigh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45"/>
      <c r="K32" s="247"/>
    </row>
    <row r="33" ht="23" customHeight="1" spans="1:11">
      <c r="A33" s="212"/>
      <c r="B33" s="213"/>
      <c r="C33" s="213"/>
      <c r="D33" s="213"/>
      <c r="E33" s="213"/>
      <c r="F33" s="213"/>
      <c r="G33" s="213"/>
      <c r="H33" s="213"/>
      <c r="I33" s="213"/>
      <c r="J33" s="245"/>
      <c r="K33" s="248"/>
    </row>
    <row r="34" ht="23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45"/>
      <c r="K34" s="237"/>
    </row>
    <row r="35" ht="23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45"/>
      <c r="K35" s="249"/>
    </row>
    <row r="36" ht="23" customHeight="1" spans="1:11">
      <c r="A36" s="221" t="s">
        <v>264</v>
      </c>
      <c r="B36" s="222"/>
      <c r="C36" s="222"/>
      <c r="D36" s="222"/>
      <c r="E36" s="222"/>
      <c r="F36" s="222"/>
      <c r="G36" s="222"/>
      <c r="H36" s="222"/>
      <c r="I36" s="222"/>
      <c r="J36" s="250"/>
      <c r="K36" s="251">
        <f>SUM(K28:K35)</f>
        <v>3</v>
      </c>
    </row>
    <row r="37" ht="18.75" customHeight="1" spans="1:11">
      <c r="A37" s="223" t="s">
        <v>265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2"/>
    </row>
    <row r="38" s="173" customFormat="1" ht="18.75" customHeight="1" spans="1:11">
      <c r="A38" s="189" t="s">
        <v>266</v>
      </c>
      <c r="B38" s="190"/>
      <c r="C38" s="190"/>
      <c r="D38" s="188" t="s">
        <v>267</v>
      </c>
      <c r="E38" s="188"/>
      <c r="F38" s="225" t="s">
        <v>268</v>
      </c>
      <c r="G38" s="226"/>
      <c r="H38" s="190" t="s">
        <v>269</v>
      </c>
      <c r="I38" s="190"/>
      <c r="J38" s="190" t="s">
        <v>270</v>
      </c>
      <c r="K38" s="240"/>
    </row>
    <row r="39" ht="18.75" customHeight="1" spans="1:11">
      <c r="A39" s="189" t="s">
        <v>119</v>
      </c>
      <c r="B39" s="190" t="s">
        <v>271</v>
      </c>
      <c r="C39" s="190"/>
      <c r="D39" s="190"/>
      <c r="E39" s="190"/>
      <c r="F39" s="190"/>
      <c r="G39" s="190"/>
      <c r="H39" s="190"/>
      <c r="I39" s="190"/>
      <c r="J39" s="190"/>
      <c r="K39" s="240"/>
    </row>
    <row r="40" ht="24" customHeight="1" spans="1:1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240"/>
    </row>
    <row r="41" ht="24" customHeight="1" spans="1:1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240"/>
    </row>
    <row r="42" ht="32.1" customHeight="1" spans="1:11">
      <c r="A42" s="191" t="s">
        <v>130</v>
      </c>
      <c r="B42" s="227" t="s">
        <v>272</v>
      </c>
      <c r="C42" s="227"/>
      <c r="D42" s="193" t="s">
        <v>273</v>
      </c>
      <c r="E42" s="208" t="s">
        <v>133</v>
      </c>
      <c r="F42" s="193" t="s">
        <v>134</v>
      </c>
      <c r="G42" s="228">
        <v>45322</v>
      </c>
      <c r="H42" s="229" t="s">
        <v>135</v>
      </c>
      <c r="I42" s="229"/>
      <c r="J42" s="227" t="s">
        <v>136</v>
      </c>
      <c r="K42" s="25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K19" sqref="K19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8.625" style="109" customWidth="1"/>
    <col min="13" max="15" width="18.625" style="111" customWidth="1"/>
    <col min="16" max="16" width="10.625" style="112" customWidth="1"/>
    <col min="17" max="254" width="9" style="109"/>
    <col min="255" max="16384" width="9" style="113"/>
  </cols>
  <sheetData>
    <row r="1" s="109" customFormat="1" ht="29" customHeight="1" spans="1:257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47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  <c r="IW1" s="113"/>
    </row>
    <row r="2" s="109" customFormat="1" ht="20" customHeight="1" spans="1:257">
      <c r="A2" s="117" t="s">
        <v>61</v>
      </c>
      <c r="B2" s="118" t="s">
        <v>62</v>
      </c>
      <c r="C2" s="119"/>
      <c r="D2" s="120"/>
      <c r="E2" s="121" t="s">
        <v>67</v>
      </c>
      <c r="F2" s="122" t="s">
        <v>68</v>
      </c>
      <c r="G2" s="122"/>
      <c r="H2" s="122"/>
      <c r="I2" s="148"/>
      <c r="J2" s="149" t="s">
        <v>57</v>
      </c>
      <c r="K2" s="150" t="s">
        <v>56</v>
      </c>
      <c r="L2" s="150"/>
      <c r="M2" s="150"/>
      <c r="N2" s="150"/>
      <c r="O2" s="151"/>
      <c r="P2" s="152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</row>
    <row r="3" s="109" customFormat="1" spans="1:257">
      <c r="A3" s="123" t="s">
        <v>141</v>
      </c>
      <c r="B3" s="124" t="s">
        <v>142</v>
      </c>
      <c r="C3" s="125"/>
      <c r="D3" s="124"/>
      <c r="E3" s="124"/>
      <c r="F3" s="124"/>
      <c r="G3" s="124"/>
      <c r="H3" s="124"/>
      <c r="I3" s="153"/>
      <c r="J3" s="154"/>
      <c r="K3" s="154"/>
      <c r="L3" s="154"/>
      <c r="M3" s="154"/>
      <c r="N3" s="154"/>
      <c r="O3" s="155"/>
      <c r="P3" s="156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  <c r="IW3" s="113"/>
    </row>
    <row r="4" s="109" customFormat="1" ht="15" spans="1:257">
      <c r="A4" s="123"/>
      <c r="B4" s="126" t="s">
        <v>143</v>
      </c>
      <c r="C4" s="126" t="s">
        <v>144</v>
      </c>
      <c r="D4" s="126" t="s">
        <v>145</v>
      </c>
      <c r="E4" s="126" t="s">
        <v>146</v>
      </c>
      <c r="F4" s="126" t="s">
        <v>147</v>
      </c>
      <c r="G4" s="126" t="s">
        <v>148</v>
      </c>
      <c r="H4" s="127" t="s">
        <v>149</v>
      </c>
      <c r="I4" s="153"/>
      <c r="J4" s="126" t="s">
        <v>143</v>
      </c>
      <c r="K4" s="126" t="s">
        <v>144</v>
      </c>
      <c r="L4" s="126" t="s">
        <v>145</v>
      </c>
      <c r="M4" s="126" t="s">
        <v>146</v>
      </c>
      <c r="N4" s="126" t="s">
        <v>147</v>
      </c>
      <c r="O4" s="126" t="s">
        <v>148</v>
      </c>
      <c r="P4" s="15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</row>
    <row r="5" s="109" customFormat="1" ht="16.5" spans="1:257">
      <c r="A5" s="123"/>
      <c r="B5" s="128"/>
      <c r="C5" s="128"/>
      <c r="D5" s="129"/>
      <c r="E5" s="129"/>
      <c r="F5" s="129"/>
      <c r="G5" s="129"/>
      <c r="H5" s="127"/>
      <c r="I5" s="158"/>
      <c r="J5" s="159" t="s">
        <v>111</v>
      </c>
      <c r="K5" s="159" t="s">
        <v>112</v>
      </c>
      <c r="L5" s="159" t="s">
        <v>112</v>
      </c>
      <c r="M5" s="159" t="s">
        <v>114</v>
      </c>
      <c r="N5" s="159" t="s">
        <v>113</v>
      </c>
      <c r="O5" s="159" t="s">
        <v>113</v>
      </c>
      <c r="P5" s="160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  <c r="IW5" s="113"/>
    </row>
    <row r="6" s="109" customFormat="1" ht="21" customHeight="1" spans="1:257">
      <c r="A6" s="130" t="s">
        <v>151</v>
      </c>
      <c r="B6" s="131">
        <f t="shared" ref="B6:B9" si="0">C6-5</f>
        <v>70</v>
      </c>
      <c r="C6" s="132">
        <v>75</v>
      </c>
      <c r="D6" s="131">
        <f t="shared" ref="D6:G6" si="1">C6+6</f>
        <v>81</v>
      </c>
      <c r="E6" s="131">
        <f t="shared" si="1"/>
        <v>87</v>
      </c>
      <c r="F6" s="131">
        <f t="shared" si="1"/>
        <v>93</v>
      </c>
      <c r="G6" s="131">
        <f t="shared" si="1"/>
        <v>99</v>
      </c>
      <c r="H6" s="133" t="s">
        <v>152</v>
      </c>
      <c r="I6" s="158"/>
      <c r="J6" s="164" t="s">
        <v>195</v>
      </c>
      <c r="K6" s="164" t="s">
        <v>196</v>
      </c>
      <c r="L6" s="164" t="s">
        <v>197</v>
      </c>
      <c r="M6" s="164" t="s">
        <v>198</v>
      </c>
      <c r="N6" s="164" t="s">
        <v>199</v>
      </c>
      <c r="O6" s="164" t="s">
        <v>200</v>
      </c>
      <c r="P6" s="16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  <c r="IW6" s="113"/>
    </row>
    <row r="7" s="109" customFormat="1" ht="21" customHeight="1" spans="1:257">
      <c r="A7" s="130" t="s">
        <v>154</v>
      </c>
      <c r="B7" s="131">
        <f>C7-3</f>
        <v>51</v>
      </c>
      <c r="C7" s="132">
        <v>54</v>
      </c>
      <c r="D7" s="131">
        <f>C7+3</f>
        <v>57</v>
      </c>
      <c r="E7" s="131">
        <f>D7+3</f>
        <v>60</v>
      </c>
      <c r="F7" s="131">
        <f>E7+4</f>
        <v>64</v>
      </c>
      <c r="G7" s="131">
        <f t="shared" ref="G7:G9" si="2">F7+4</f>
        <v>68</v>
      </c>
      <c r="H7" s="133" t="s">
        <v>152</v>
      </c>
      <c r="I7" s="158"/>
      <c r="J7" s="164" t="s">
        <v>274</v>
      </c>
      <c r="K7" s="164" t="s">
        <v>275</v>
      </c>
      <c r="L7" s="164" t="s">
        <v>276</v>
      </c>
      <c r="M7" s="164" t="s">
        <v>277</v>
      </c>
      <c r="N7" s="164" t="s">
        <v>278</v>
      </c>
      <c r="O7" s="164" t="s">
        <v>279</v>
      </c>
      <c r="P7" s="16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</row>
    <row r="8" s="109" customFormat="1" ht="21" customHeight="1" spans="1:257">
      <c r="A8" s="130" t="s">
        <v>156</v>
      </c>
      <c r="B8" s="131">
        <f t="shared" si="0"/>
        <v>71</v>
      </c>
      <c r="C8" s="132">
        <v>76</v>
      </c>
      <c r="D8" s="131">
        <f>C8+6</f>
        <v>82</v>
      </c>
      <c r="E8" s="131">
        <f>D8+6</f>
        <v>88</v>
      </c>
      <c r="F8" s="131">
        <f>E8+6</f>
        <v>94</v>
      </c>
      <c r="G8" s="131">
        <f t="shared" si="2"/>
        <v>98</v>
      </c>
      <c r="H8" s="133" t="s">
        <v>152</v>
      </c>
      <c r="I8" s="158"/>
      <c r="J8" s="164" t="s">
        <v>280</v>
      </c>
      <c r="K8" s="164" t="s">
        <v>280</v>
      </c>
      <c r="L8" s="164" t="s">
        <v>280</v>
      </c>
      <c r="M8" s="164" t="s">
        <v>280</v>
      </c>
      <c r="N8" s="164" t="s">
        <v>280</v>
      </c>
      <c r="O8" s="164" t="s">
        <v>280</v>
      </c>
      <c r="P8" s="16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</row>
    <row r="9" s="109" customFormat="1" ht="21" customHeight="1" spans="1:257">
      <c r="A9" s="130" t="s">
        <v>157</v>
      </c>
      <c r="B9" s="131">
        <f t="shared" si="0"/>
        <v>81</v>
      </c>
      <c r="C9" s="132">
        <v>86</v>
      </c>
      <c r="D9" s="131">
        <f>C9+6</f>
        <v>92</v>
      </c>
      <c r="E9" s="131">
        <f>D9+6</f>
        <v>98</v>
      </c>
      <c r="F9" s="131">
        <f>E9+6</f>
        <v>104</v>
      </c>
      <c r="G9" s="131">
        <f t="shared" si="2"/>
        <v>108</v>
      </c>
      <c r="H9" s="133" t="s">
        <v>158</v>
      </c>
      <c r="I9" s="158"/>
      <c r="J9" s="164" t="s">
        <v>281</v>
      </c>
      <c r="K9" s="164" t="s">
        <v>282</v>
      </c>
      <c r="L9" s="164" t="s">
        <v>280</v>
      </c>
      <c r="M9" s="164" t="s">
        <v>280</v>
      </c>
      <c r="N9" s="164" t="s">
        <v>283</v>
      </c>
      <c r="O9" s="164" t="s">
        <v>284</v>
      </c>
      <c r="P9" s="16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</row>
    <row r="10" s="109" customFormat="1" ht="21" customHeight="1" spans="1:257">
      <c r="A10" s="130" t="s">
        <v>159</v>
      </c>
      <c r="B10" s="131">
        <f>C10-1.6</f>
        <v>23.9</v>
      </c>
      <c r="C10" s="132">
        <v>25.5</v>
      </c>
      <c r="D10" s="131">
        <f>C10+1.9</f>
        <v>27.4</v>
      </c>
      <c r="E10" s="131">
        <f>D10+1.9</f>
        <v>29.3</v>
      </c>
      <c r="F10" s="131">
        <f>E10+1.9</f>
        <v>31.2</v>
      </c>
      <c r="G10" s="131">
        <f>F10+1.3</f>
        <v>32.5</v>
      </c>
      <c r="H10" s="133" t="s">
        <v>158</v>
      </c>
      <c r="I10" s="158"/>
      <c r="J10" s="164" t="s">
        <v>285</v>
      </c>
      <c r="K10" s="164" t="s">
        <v>286</v>
      </c>
      <c r="L10" s="164" t="s">
        <v>287</v>
      </c>
      <c r="M10" s="164" t="s">
        <v>288</v>
      </c>
      <c r="N10" s="164" t="s">
        <v>289</v>
      </c>
      <c r="O10" s="164" t="s">
        <v>290</v>
      </c>
      <c r="P10" s="16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</row>
    <row r="11" s="109" customFormat="1" ht="21" customHeight="1" spans="1:257">
      <c r="A11" s="130" t="s">
        <v>160</v>
      </c>
      <c r="B11" s="131">
        <f>C11-1</f>
        <v>18.5</v>
      </c>
      <c r="C11" s="132">
        <v>19.5</v>
      </c>
      <c r="D11" s="131">
        <f>C11+1.2</f>
        <v>20.7</v>
      </c>
      <c r="E11" s="131">
        <f>D11+1.2</f>
        <v>21.9</v>
      </c>
      <c r="F11" s="131">
        <f>E11+1.2</f>
        <v>23.1</v>
      </c>
      <c r="G11" s="131">
        <f>F11+0.7</f>
        <v>23.8</v>
      </c>
      <c r="H11" s="133" t="s">
        <v>161</v>
      </c>
      <c r="I11" s="158"/>
      <c r="J11" s="164" t="s">
        <v>291</v>
      </c>
      <c r="K11" s="164" t="s">
        <v>292</v>
      </c>
      <c r="L11" s="164" t="s">
        <v>293</v>
      </c>
      <c r="M11" s="164" t="s">
        <v>294</v>
      </c>
      <c r="N11" s="164" t="s">
        <v>295</v>
      </c>
      <c r="O11" s="164" t="s">
        <v>296</v>
      </c>
      <c r="P11" s="16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  <c r="IW11" s="113"/>
    </row>
    <row r="12" s="109" customFormat="1" ht="21" customHeight="1" spans="1:257">
      <c r="A12" s="130" t="s">
        <v>162</v>
      </c>
      <c r="B12" s="131">
        <f>C12-0.5</f>
        <v>16.5</v>
      </c>
      <c r="C12" s="132">
        <v>17</v>
      </c>
      <c r="D12" s="131">
        <f t="shared" ref="D12:G12" si="3">C12+0.5</f>
        <v>17.5</v>
      </c>
      <c r="E12" s="131">
        <f t="shared" si="3"/>
        <v>18</v>
      </c>
      <c r="F12" s="131">
        <f t="shared" si="3"/>
        <v>18.5</v>
      </c>
      <c r="G12" s="131">
        <f t="shared" si="3"/>
        <v>19</v>
      </c>
      <c r="H12" s="133" t="s">
        <v>158</v>
      </c>
      <c r="I12" s="158"/>
      <c r="J12" s="164" t="s">
        <v>280</v>
      </c>
      <c r="K12" s="164" t="s">
        <v>280</v>
      </c>
      <c r="L12" s="164" t="s">
        <v>280</v>
      </c>
      <c r="M12" s="164" t="s">
        <v>280</v>
      </c>
      <c r="N12" s="164" t="s">
        <v>280</v>
      </c>
      <c r="O12" s="164" t="s">
        <v>280</v>
      </c>
      <c r="P12" s="16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</row>
    <row r="13" s="109" customFormat="1" ht="21" customHeight="1" spans="1:257">
      <c r="A13" s="130" t="s">
        <v>163</v>
      </c>
      <c r="B13" s="131">
        <f>C13-0.5</f>
        <v>11</v>
      </c>
      <c r="C13" s="132">
        <v>11.5</v>
      </c>
      <c r="D13" s="131">
        <f t="shared" ref="D13:G13" si="4">C13+0.5</f>
        <v>12</v>
      </c>
      <c r="E13" s="131">
        <f t="shared" si="4"/>
        <v>12.5</v>
      </c>
      <c r="F13" s="131">
        <f t="shared" si="4"/>
        <v>13</v>
      </c>
      <c r="G13" s="131">
        <f t="shared" si="4"/>
        <v>13.5</v>
      </c>
      <c r="H13" s="133">
        <v>0</v>
      </c>
      <c r="I13" s="158"/>
      <c r="J13" s="164" t="s">
        <v>280</v>
      </c>
      <c r="K13" s="164" t="s">
        <v>297</v>
      </c>
      <c r="L13" s="164" t="s">
        <v>298</v>
      </c>
      <c r="M13" s="164" t="s">
        <v>280</v>
      </c>
      <c r="N13" s="164" t="s">
        <v>280</v>
      </c>
      <c r="O13" s="164" t="s">
        <v>299</v>
      </c>
      <c r="P13" s="16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</row>
    <row r="14" s="109" customFormat="1" ht="21" customHeight="1" spans="1:257">
      <c r="A14" s="130" t="s">
        <v>164</v>
      </c>
      <c r="B14" s="131">
        <f>C14-1.5</f>
        <v>22.5</v>
      </c>
      <c r="C14" s="132">
        <v>24</v>
      </c>
      <c r="D14" s="131">
        <f>C14+1.7</f>
        <v>25.7</v>
      </c>
      <c r="E14" s="131">
        <f>D14+1.7</f>
        <v>27.4</v>
      </c>
      <c r="F14" s="131">
        <f>E14+1.7</f>
        <v>29.1</v>
      </c>
      <c r="G14" s="131">
        <f>F14+1.6</f>
        <v>30.7</v>
      </c>
      <c r="H14" s="134"/>
      <c r="I14" s="158"/>
      <c r="J14" s="164" t="s">
        <v>300</v>
      </c>
      <c r="K14" s="164" t="s">
        <v>301</v>
      </c>
      <c r="L14" s="164" t="s">
        <v>302</v>
      </c>
      <c r="M14" s="164" t="s">
        <v>303</v>
      </c>
      <c r="N14" s="164" t="s">
        <v>304</v>
      </c>
      <c r="O14" s="164" t="s">
        <v>305</v>
      </c>
      <c r="P14" s="16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  <c r="IW14" s="113"/>
    </row>
    <row r="15" s="109" customFormat="1" ht="21" customHeight="1" spans="1:257">
      <c r="A15" s="130" t="s">
        <v>165</v>
      </c>
      <c r="B15" s="131">
        <f>C15-1.8</f>
        <v>31.2</v>
      </c>
      <c r="C15" s="132">
        <v>33</v>
      </c>
      <c r="D15" s="131">
        <f>C15+2.25</f>
        <v>35.25</v>
      </c>
      <c r="E15" s="131">
        <f>D15+2.25</f>
        <v>37.5</v>
      </c>
      <c r="F15" s="131">
        <f>E15+2.25</f>
        <v>39.75</v>
      </c>
      <c r="G15" s="131">
        <f>F15+2</f>
        <v>41.75</v>
      </c>
      <c r="H15" s="134"/>
      <c r="I15" s="158"/>
      <c r="J15" s="164" t="s">
        <v>306</v>
      </c>
      <c r="K15" s="164" t="s">
        <v>307</v>
      </c>
      <c r="L15" s="164" t="s">
        <v>308</v>
      </c>
      <c r="M15" s="164" t="s">
        <v>307</v>
      </c>
      <c r="N15" s="164" t="s">
        <v>309</v>
      </c>
      <c r="O15" s="164" t="s">
        <v>310</v>
      </c>
      <c r="P15" s="16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  <c r="IW15" s="113"/>
    </row>
    <row r="16" s="109" customFormat="1" ht="21" customHeight="1" spans="1:257">
      <c r="A16" s="130" t="s">
        <v>167</v>
      </c>
      <c r="B16" s="131">
        <f>C16</f>
        <v>12</v>
      </c>
      <c r="C16" s="132">
        <v>12</v>
      </c>
      <c r="D16" s="131">
        <f>B16+1</f>
        <v>13</v>
      </c>
      <c r="E16" s="131">
        <f>D16</f>
        <v>13</v>
      </c>
      <c r="F16" s="131">
        <f>D16+1</f>
        <v>14</v>
      </c>
      <c r="G16" s="131">
        <f>F16</f>
        <v>14</v>
      </c>
      <c r="H16" s="134"/>
      <c r="I16" s="158"/>
      <c r="J16" s="164" t="s">
        <v>280</v>
      </c>
      <c r="K16" s="164" t="s">
        <v>280</v>
      </c>
      <c r="L16" s="164" t="s">
        <v>280</v>
      </c>
      <c r="M16" s="164" t="s">
        <v>280</v>
      </c>
      <c r="N16" s="164" t="s">
        <v>280</v>
      </c>
      <c r="O16" s="164" t="s">
        <v>280</v>
      </c>
      <c r="P16" s="16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  <c r="IW16" s="113"/>
    </row>
    <row r="17" s="109" customFormat="1" ht="21" customHeight="1" spans="1:257">
      <c r="A17" s="130" t="s">
        <v>168</v>
      </c>
      <c r="B17" s="131">
        <v>3.5</v>
      </c>
      <c r="C17" s="132">
        <v>3.5</v>
      </c>
      <c r="D17" s="131">
        <v>3.5</v>
      </c>
      <c r="E17" s="131">
        <v>3.5</v>
      </c>
      <c r="F17" s="131">
        <v>3.5</v>
      </c>
      <c r="G17" s="131">
        <v>3.5</v>
      </c>
      <c r="H17" s="135"/>
      <c r="I17" s="158"/>
      <c r="J17" s="164"/>
      <c r="K17" s="164"/>
      <c r="L17" s="164"/>
      <c r="M17" s="164"/>
      <c r="N17" s="164"/>
      <c r="O17" s="164"/>
      <c r="P17" s="16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  <c r="IW17" s="113"/>
    </row>
    <row r="18" s="109" customFormat="1" ht="21" customHeight="1" spans="1:257">
      <c r="A18" s="130" t="s">
        <v>169</v>
      </c>
      <c r="B18" s="131">
        <v>2</v>
      </c>
      <c r="C18" s="132">
        <v>2</v>
      </c>
      <c r="D18" s="131">
        <v>2</v>
      </c>
      <c r="E18" s="131">
        <v>2</v>
      </c>
      <c r="F18" s="131">
        <v>2</v>
      </c>
      <c r="G18" s="131">
        <v>2</v>
      </c>
      <c r="H18" s="135"/>
      <c r="I18" s="158"/>
      <c r="J18" s="164"/>
      <c r="K18" s="164"/>
      <c r="L18" s="164"/>
      <c r="M18" s="164"/>
      <c r="N18" s="164"/>
      <c r="O18" s="164"/>
      <c r="P18" s="16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  <c r="IW18" s="113"/>
    </row>
    <row r="19" s="109" customFormat="1" ht="21" customHeight="1" spans="1:257">
      <c r="A19" s="136"/>
      <c r="B19" s="137"/>
      <c r="C19" s="137"/>
      <c r="D19" s="137"/>
      <c r="E19" s="137"/>
      <c r="F19" s="137"/>
      <c r="G19" s="137"/>
      <c r="H19" s="135"/>
      <c r="I19" s="158"/>
      <c r="J19" s="164"/>
      <c r="K19" s="164"/>
      <c r="L19" s="164"/>
      <c r="M19" s="164"/>
      <c r="N19" s="164"/>
      <c r="O19" s="164"/>
      <c r="P19" s="16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  <c r="IW19" s="113"/>
    </row>
    <row r="20" s="109" customFormat="1" ht="21" customHeight="1" spans="1:257">
      <c r="A20" s="136"/>
      <c r="B20" s="137"/>
      <c r="C20" s="137"/>
      <c r="D20" s="137"/>
      <c r="E20" s="137"/>
      <c r="F20" s="137"/>
      <c r="G20" s="137"/>
      <c r="H20" s="138"/>
      <c r="I20" s="158"/>
      <c r="J20" s="164"/>
      <c r="K20" s="164"/>
      <c r="L20" s="164"/>
      <c r="M20" s="164"/>
      <c r="N20" s="164"/>
      <c r="O20" s="164"/>
      <c r="P20" s="16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  <c r="IW20" s="113"/>
    </row>
    <row r="21" s="109" customFormat="1" ht="21" customHeight="1" spans="1:257">
      <c r="A21" s="139"/>
      <c r="B21" s="140"/>
      <c r="C21" s="140"/>
      <c r="D21" s="140"/>
      <c r="E21" s="141"/>
      <c r="F21" s="140"/>
      <c r="G21" s="140"/>
      <c r="H21" s="140"/>
      <c r="I21" s="165"/>
      <c r="J21" s="166"/>
      <c r="K21" s="166"/>
      <c r="L21" s="167"/>
      <c r="M21" s="166"/>
      <c r="N21" s="166"/>
      <c r="O21" s="167"/>
      <c r="P21" s="168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  <c r="IW21" s="113"/>
    </row>
    <row r="22" ht="17.25" spans="1:17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  <c r="P22" s="147"/>
      <c r="Q22" s="113"/>
    </row>
    <row r="23" spans="1:17">
      <c r="A23" s="145" t="s">
        <v>170</v>
      </c>
      <c r="B23" s="145"/>
      <c r="C23" s="146"/>
      <c r="D23" s="146"/>
      <c r="M23" s="109"/>
      <c r="N23" s="109"/>
      <c r="O23" s="109"/>
      <c r="P23" s="147"/>
      <c r="Q23" s="113"/>
    </row>
    <row r="24" spans="3:17">
      <c r="C24" s="110"/>
      <c r="J24" s="169" t="s">
        <v>171</v>
      </c>
      <c r="K24" s="254">
        <v>45322</v>
      </c>
      <c r="L24" s="169" t="s">
        <v>172</v>
      </c>
      <c r="M24" s="169" t="s">
        <v>133</v>
      </c>
      <c r="N24" s="169" t="s">
        <v>173</v>
      </c>
      <c r="O24" s="109" t="s">
        <v>136</v>
      </c>
      <c r="P24" s="147"/>
      <c r="Q24" s="11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9" sqref="N19:N20"/>
    </sheetView>
  </sheetViews>
  <sheetFormatPr defaultColWidth="10.125" defaultRowHeight="14.25"/>
  <cols>
    <col min="1" max="1" width="9.625" style="174" customWidth="1"/>
    <col min="2" max="2" width="11.125" style="174" customWidth="1"/>
    <col min="3" max="3" width="9.125" style="174" customWidth="1"/>
    <col min="4" max="4" width="9.5" style="174" customWidth="1"/>
    <col min="5" max="5" width="11.375" style="174" customWidth="1"/>
    <col min="6" max="6" width="10.375" style="174" customWidth="1"/>
    <col min="7" max="7" width="9.5" style="174" customWidth="1"/>
    <col min="8" max="8" width="9.125" style="174" customWidth="1"/>
    <col min="9" max="9" width="8.125" style="174" customWidth="1"/>
    <col min="10" max="10" width="10.5" style="174" customWidth="1"/>
    <col min="11" max="11" width="12.125" style="174" customWidth="1"/>
    <col min="12" max="16384" width="10.125" style="174"/>
  </cols>
  <sheetData>
    <row r="1" ht="23.25" spans="1:11">
      <c r="A1" s="175" t="s">
        <v>225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8" customHeight="1" spans="1:11">
      <c r="A2" s="176" t="s">
        <v>53</v>
      </c>
      <c r="B2" s="177" t="s">
        <v>54</v>
      </c>
      <c r="C2" s="177"/>
      <c r="D2" s="178" t="s">
        <v>61</v>
      </c>
      <c r="E2" s="179" t="s">
        <v>62</v>
      </c>
      <c r="F2" s="180" t="s">
        <v>226</v>
      </c>
      <c r="G2" s="181" t="s">
        <v>68</v>
      </c>
      <c r="H2" s="182"/>
      <c r="I2" s="210" t="s">
        <v>57</v>
      </c>
      <c r="J2" s="230" t="s">
        <v>56</v>
      </c>
      <c r="K2" s="231"/>
    </row>
    <row r="3" ht="18" customHeight="1" spans="1:11">
      <c r="A3" s="183" t="s">
        <v>75</v>
      </c>
      <c r="B3" s="184">
        <v>7500</v>
      </c>
      <c r="C3" s="184"/>
      <c r="D3" s="185" t="s">
        <v>227</v>
      </c>
      <c r="E3" s="186">
        <v>45381</v>
      </c>
      <c r="F3" s="187"/>
      <c r="G3" s="187"/>
      <c r="H3" s="188" t="s">
        <v>228</v>
      </c>
      <c r="I3" s="188"/>
      <c r="J3" s="188"/>
      <c r="K3" s="232"/>
    </row>
    <row r="4" ht="18" customHeight="1" spans="1:11">
      <c r="A4" s="189" t="s">
        <v>71</v>
      </c>
      <c r="B4" s="184">
        <v>4</v>
      </c>
      <c r="C4" s="184">
        <v>6</v>
      </c>
      <c r="D4" s="190" t="s">
        <v>229</v>
      </c>
      <c r="E4" s="187" t="s">
        <v>230</v>
      </c>
      <c r="F4" s="187"/>
      <c r="G4" s="187"/>
      <c r="H4" s="190" t="s">
        <v>231</v>
      </c>
      <c r="I4" s="190"/>
      <c r="J4" s="202" t="s">
        <v>65</v>
      </c>
      <c r="K4" s="233" t="s">
        <v>66</v>
      </c>
    </row>
    <row r="5" ht="18" customHeight="1" spans="1:11">
      <c r="A5" s="189" t="s">
        <v>232</v>
      </c>
      <c r="B5" s="184">
        <v>1</v>
      </c>
      <c r="C5" s="184"/>
      <c r="D5" s="185" t="s">
        <v>233</v>
      </c>
      <c r="E5" s="185"/>
      <c r="G5" s="185"/>
      <c r="H5" s="190" t="s">
        <v>234</v>
      </c>
      <c r="I5" s="190"/>
      <c r="J5" s="202" t="s">
        <v>65</v>
      </c>
      <c r="K5" s="233" t="s">
        <v>66</v>
      </c>
    </row>
    <row r="6" ht="18" customHeight="1" spans="1:13">
      <c r="A6" s="191" t="s">
        <v>235</v>
      </c>
      <c r="B6" s="192">
        <v>200</v>
      </c>
      <c r="C6" s="192"/>
      <c r="D6" s="193" t="s">
        <v>236</v>
      </c>
      <c r="E6" s="194"/>
      <c r="F6" s="194"/>
      <c r="G6" s="193"/>
      <c r="H6" s="195" t="s">
        <v>237</v>
      </c>
      <c r="I6" s="195"/>
      <c r="J6" s="194" t="s">
        <v>65</v>
      </c>
      <c r="K6" s="234" t="s">
        <v>66</v>
      </c>
      <c r="M6" s="235"/>
    </row>
    <row r="7" ht="18" customHeight="1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ht="18" customHeight="1" spans="1:11">
      <c r="A8" s="199" t="s">
        <v>238</v>
      </c>
      <c r="B8" s="180" t="s">
        <v>239</v>
      </c>
      <c r="C8" s="180" t="s">
        <v>240</v>
      </c>
      <c r="D8" s="180" t="s">
        <v>241</v>
      </c>
      <c r="E8" s="180" t="s">
        <v>242</v>
      </c>
      <c r="F8" s="180" t="s">
        <v>243</v>
      </c>
      <c r="G8" s="200" t="s">
        <v>78</v>
      </c>
      <c r="H8" s="201"/>
      <c r="I8" s="201" t="s">
        <v>311</v>
      </c>
      <c r="J8" s="201"/>
      <c r="K8" s="236"/>
    </row>
    <row r="9" ht="18" customHeight="1" spans="1:11">
      <c r="A9" s="189" t="s">
        <v>244</v>
      </c>
      <c r="B9" s="190"/>
      <c r="C9" s="202" t="s">
        <v>65</v>
      </c>
      <c r="D9" s="202" t="s">
        <v>66</v>
      </c>
      <c r="E9" s="185" t="s">
        <v>245</v>
      </c>
      <c r="F9" s="203" t="s">
        <v>246</v>
      </c>
      <c r="G9" s="204"/>
      <c r="H9" s="205"/>
      <c r="I9" s="205"/>
      <c r="J9" s="205"/>
      <c r="K9" s="237"/>
    </row>
    <row r="10" ht="18" customHeight="1" spans="1:11">
      <c r="A10" s="189" t="s">
        <v>247</v>
      </c>
      <c r="B10" s="190"/>
      <c r="C10" s="202" t="s">
        <v>65</v>
      </c>
      <c r="D10" s="202" t="s">
        <v>66</v>
      </c>
      <c r="E10" s="185" t="s">
        <v>248</v>
      </c>
      <c r="F10" s="203" t="s">
        <v>249</v>
      </c>
      <c r="G10" s="204" t="s">
        <v>250</v>
      </c>
      <c r="H10" s="205"/>
      <c r="I10" s="205"/>
      <c r="J10" s="205"/>
      <c r="K10" s="237"/>
    </row>
    <row r="11" ht="18" customHeight="1" spans="1:11">
      <c r="A11" s="206" t="s">
        <v>182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8"/>
    </row>
    <row r="12" ht="18" customHeight="1" spans="1:11">
      <c r="A12" s="183" t="s">
        <v>89</v>
      </c>
      <c r="B12" s="202" t="s">
        <v>85</v>
      </c>
      <c r="C12" s="202" t="s">
        <v>86</v>
      </c>
      <c r="D12" s="203"/>
      <c r="E12" s="185" t="s">
        <v>87</v>
      </c>
      <c r="F12" s="202" t="s">
        <v>85</v>
      </c>
      <c r="G12" s="202" t="s">
        <v>86</v>
      </c>
      <c r="H12" s="202"/>
      <c r="I12" s="185" t="s">
        <v>251</v>
      </c>
      <c r="J12" s="202" t="s">
        <v>85</v>
      </c>
      <c r="K12" s="233" t="s">
        <v>86</v>
      </c>
    </row>
    <row r="13" ht="18" customHeight="1" spans="1:11">
      <c r="A13" s="183" t="s">
        <v>92</v>
      </c>
      <c r="B13" s="202" t="s">
        <v>85</v>
      </c>
      <c r="C13" s="202" t="s">
        <v>86</v>
      </c>
      <c r="D13" s="203"/>
      <c r="E13" s="185" t="s">
        <v>97</v>
      </c>
      <c r="F13" s="202" t="s">
        <v>85</v>
      </c>
      <c r="G13" s="202" t="s">
        <v>86</v>
      </c>
      <c r="H13" s="202"/>
      <c r="I13" s="185" t="s">
        <v>252</v>
      </c>
      <c r="J13" s="202" t="s">
        <v>85</v>
      </c>
      <c r="K13" s="233" t="s">
        <v>86</v>
      </c>
    </row>
    <row r="14" ht="18" customHeight="1" spans="1:11">
      <c r="A14" s="191" t="s">
        <v>253</v>
      </c>
      <c r="B14" s="194" t="s">
        <v>85</v>
      </c>
      <c r="C14" s="194" t="s">
        <v>86</v>
      </c>
      <c r="D14" s="208"/>
      <c r="E14" s="193" t="s">
        <v>254</v>
      </c>
      <c r="F14" s="194" t="s">
        <v>85</v>
      </c>
      <c r="G14" s="194" t="s">
        <v>86</v>
      </c>
      <c r="H14" s="194"/>
      <c r="I14" s="193" t="s">
        <v>255</v>
      </c>
      <c r="J14" s="194" t="s">
        <v>85</v>
      </c>
      <c r="K14" s="234" t="s">
        <v>86</v>
      </c>
    </row>
    <row r="15" ht="18" customHeight="1" spans="1:11">
      <c r="A15" s="196"/>
      <c r="B15" s="209"/>
      <c r="C15" s="209"/>
      <c r="D15" s="197"/>
      <c r="E15" s="196"/>
      <c r="F15" s="209"/>
      <c r="G15" s="209"/>
      <c r="H15" s="209"/>
      <c r="I15" s="196"/>
      <c r="J15" s="209"/>
      <c r="K15" s="209"/>
    </row>
    <row r="16" s="172" customFormat="1" ht="18" customHeight="1" spans="1:11">
      <c r="A16" s="176" t="s">
        <v>256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ht="18" customHeight="1" spans="1:11">
      <c r="A17" s="189" t="s">
        <v>257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0"/>
    </row>
    <row r="18" ht="18" customHeight="1" spans="1:11">
      <c r="A18" s="189" t="s">
        <v>258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0"/>
    </row>
    <row r="19" ht="22" customHeight="1" spans="1:11">
      <c r="A19" s="211"/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ht="22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ht="22" customHeight="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ht="22" customHeigh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ht="22" customHeight="1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2"/>
    </row>
    <row r="24" ht="18" customHeight="1" spans="1:11">
      <c r="A24" s="189" t="s">
        <v>118</v>
      </c>
      <c r="B24" s="190"/>
      <c r="C24" s="202" t="s">
        <v>65</v>
      </c>
      <c r="D24" s="202" t="s">
        <v>66</v>
      </c>
      <c r="E24" s="188"/>
      <c r="F24" s="188"/>
      <c r="G24" s="188"/>
      <c r="H24" s="188"/>
      <c r="I24" s="188"/>
      <c r="J24" s="188"/>
      <c r="K24" s="232"/>
    </row>
    <row r="25" ht="18" customHeight="1" spans="1:11">
      <c r="A25" s="216" t="s">
        <v>259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43"/>
    </row>
    <row r="26" ht="15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ht="20" customHeight="1" spans="1:11">
      <c r="A27" s="219" t="s">
        <v>260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44" t="s">
        <v>261</v>
      </c>
    </row>
    <row r="28" ht="23" customHeight="1" spans="1:11">
      <c r="A28" s="212" t="s">
        <v>312</v>
      </c>
      <c r="B28" s="213"/>
      <c r="C28" s="213"/>
      <c r="D28" s="213"/>
      <c r="E28" s="213"/>
      <c r="F28" s="213"/>
      <c r="G28" s="213"/>
      <c r="H28" s="213"/>
      <c r="I28" s="213"/>
      <c r="J28" s="245"/>
      <c r="K28" s="246">
        <v>1</v>
      </c>
    </row>
    <row r="29" ht="23" customHeight="1" spans="1:11">
      <c r="A29" s="212" t="s">
        <v>313</v>
      </c>
      <c r="B29" s="213"/>
      <c r="C29" s="213"/>
      <c r="D29" s="213"/>
      <c r="E29" s="213"/>
      <c r="F29" s="213"/>
      <c r="G29" s="213"/>
      <c r="H29" s="213"/>
      <c r="I29" s="213"/>
      <c r="J29" s="245"/>
      <c r="K29" s="237">
        <v>2</v>
      </c>
    </row>
    <row r="30" ht="23" customHeight="1" spans="1:11">
      <c r="A30" s="212" t="s">
        <v>314</v>
      </c>
      <c r="B30" s="213"/>
      <c r="C30" s="213"/>
      <c r="D30" s="213"/>
      <c r="E30" s="213"/>
      <c r="F30" s="213"/>
      <c r="G30" s="213"/>
      <c r="H30" s="213"/>
      <c r="I30" s="213"/>
      <c r="J30" s="245"/>
      <c r="K30" s="237">
        <v>2</v>
      </c>
    </row>
    <row r="31" ht="23" customHeight="1" spans="1:11">
      <c r="A31" s="212"/>
      <c r="B31" s="213"/>
      <c r="C31" s="213"/>
      <c r="D31" s="213"/>
      <c r="E31" s="213"/>
      <c r="F31" s="213"/>
      <c r="G31" s="213"/>
      <c r="H31" s="213"/>
      <c r="I31" s="213"/>
      <c r="J31" s="245"/>
      <c r="K31" s="237"/>
    </row>
    <row r="32" ht="23" customHeigh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45"/>
      <c r="K32" s="247"/>
    </row>
    <row r="33" ht="23" customHeight="1" spans="1:11">
      <c r="A33" s="212"/>
      <c r="B33" s="213"/>
      <c r="C33" s="213"/>
      <c r="D33" s="213"/>
      <c r="E33" s="213"/>
      <c r="F33" s="213"/>
      <c r="G33" s="213"/>
      <c r="H33" s="213"/>
      <c r="I33" s="213"/>
      <c r="J33" s="245"/>
      <c r="K33" s="248"/>
    </row>
    <row r="34" ht="23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45"/>
      <c r="K34" s="237"/>
    </row>
    <row r="35" ht="23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45"/>
      <c r="K35" s="249"/>
    </row>
    <row r="36" ht="23" customHeight="1" spans="1:11">
      <c r="A36" s="221" t="s">
        <v>264</v>
      </c>
      <c r="B36" s="222"/>
      <c r="C36" s="222"/>
      <c r="D36" s="222"/>
      <c r="E36" s="222"/>
      <c r="F36" s="222"/>
      <c r="G36" s="222"/>
      <c r="H36" s="222"/>
      <c r="I36" s="222"/>
      <c r="J36" s="250"/>
      <c r="K36" s="251">
        <f>SUM(K28:K35)</f>
        <v>5</v>
      </c>
    </row>
    <row r="37" ht="18.75" customHeight="1" spans="1:11">
      <c r="A37" s="223" t="s">
        <v>265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2"/>
    </row>
    <row r="38" s="173" customFormat="1" ht="18.75" customHeight="1" spans="1:11">
      <c r="A38" s="189" t="s">
        <v>266</v>
      </c>
      <c r="B38" s="190"/>
      <c r="C38" s="190"/>
      <c r="D38" s="188" t="s">
        <v>267</v>
      </c>
      <c r="E38" s="188"/>
      <c r="F38" s="225" t="s">
        <v>268</v>
      </c>
      <c r="G38" s="226"/>
      <c r="H38" s="190" t="s">
        <v>269</v>
      </c>
      <c r="I38" s="190"/>
      <c r="J38" s="190" t="s">
        <v>270</v>
      </c>
      <c r="K38" s="240"/>
    </row>
    <row r="39" ht="18.75" customHeight="1" spans="1:11">
      <c r="A39" s="189" t="s">
        <v>119</v>
      </c>
      <c r="B39" s="190" t="s">
        <v>315</v>
      </c>
      <c r="C39" s="190"/>
      <c r="D39" s="190"/>
      <c r="E39" s="190"/>
      <c r="F39" s="190"/>
      <c r="G39" s="190"/>
      <c r="H39" s="190"/>
      <c r="I39" s="190"/>
      <c r="J39" s="190"/>
      <c r="K39" s="240"/>
    </row>
    <row r="40" ht="24" customHeight="1" spans="1:1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240"/>
    </row>
    <row r="41" ht="24" customHeight="1" spans="1:1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240"/>
    </row>
    <row r="42" ht="32.1" customHeight="1" spans="1:11">
      <c r="A42" s="191" t="s">
        <v>130</v>
      </c>
      <c r="B42" s="227" t="s">
        <v>272</v>
      </c>
      <c r="C42" s="227"/>
      <c r="D42" s="193" t="s">
        <v>273</v>
      </c>
      <c r="E42" s="208" t="s">
        <v>316</v>
      </c>
      <c r="F42" s="193" t="s">
        <v>134</v>
      </c>
      <c r="G42" s="228">
        <v>45389</v>
      </c>
      <c r="H42" s="229" t="s">
        <v>135</v>
      </c>
      <c r="I42" s="229"/>
      <c r="J42" s="227" t="s">
        <v>136</v>
      </c>
      <c r="K42" s="25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尾期 (翻单)</vt:lpstr>
      <vt:lpstr>验货尺寸表 (尾期翻单)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2024-04-08T03:02:46Z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