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1233\3-24远程尾期第3批4980件\10.出货报告\"/>
    </mc:Choice>
  </mc:AlternateContent>
  <xr:revisionPtr revIDLastSave="0" documentId="13_ncr:1_{2933F713-12DA-470A-95C6-AC0F74A31F50}" xr6:coauthVersionLast="47" xr6:coauthVersionMax="47" xr10:uidLastSave="{00000000-0000-0000-0000-000000000000}"/>
  <bookViews>
    <workbookView xWindow="-120" yWindow="-120" windowWidth="20730" windowHeight="11160" tabRatio="793" firstSheet="7" activeTab="11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尾期（第二批）" sheetId="20" r:id="rId9"/>
    <sheet name="验货尺寸表 (尾期第二批)  " sheetId="21" r:id="rId10"/>
    <sheet name="尾期（第二批走货)" sheetId="22" r:id="rId11"/>
    <sheet name="验货尺寸表 (尾期第二批走货)" sheetId="23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9">#REF!</definedName>
    <definedName name="D形扣编码" localSheetId="11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9">'验货尺寸表 (尾期第二批)  '!$A$1:$Q$26</definedName>
    <definedName name="_xlnm.Print_Area" localSheetId="11">'验货尺寸表 (尾期第二批走货)'!$A$1:$Q$21</definedName>
    <definedName name="_xlnm.Print_Area" localSheetId="7">'验货尺寸表 (尾期第一批) '!$A$1:$Q$26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9">[3]拉链属性!$A$2:$A$46</definedName>
    <definedName name="xlbcz001" localSheetId="11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9">[4]拉链属性!$A$44:$A$53</definedName>
    <definedName name="xlbqt001" localSheetId="11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9">#REF!</definedName>
    <definedName name="版型吊牌编码" localSheetId="11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9">#REF!</definedName>
    <definedName name="标准" localSheetId="11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9">#REF!</definedName>
    <definedName name="标准编码" localSheetId="11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9">#REF!</definedName>
    <definedName name="标准物料编码" localSheetId="11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9">#REF!</definedName>
    <definedName name="插扣编码" localSheetId="11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9">#REF!</definedName>
    <definedName name="尺码唛编码" localSheetId="11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9">#REF!</definedName>
    <definedName name="抽绳编码" localSheetId="11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9">#REF!</definedName>
    <definedName name="粗线编码" localSheetId="11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9">#REF!</definedName>
    <definedName name="大类" localSheetId="11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9">#REF!</definedName>
    <definedName name="大类名称" localSheetId="11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9">#REF!</definedName>
    <definedName name="单位1" localSheetId="11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9">#REF!</definedName>
    <definedName name="单位编码" localSheetId="11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9">#REF!</definedName>
    <definedName name="吊牌编码" localSheetId="11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9">#REF!</definedName>
    <definedName name="吊钟编码" localSheetId="11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9">#REF!</definedName>
    <definedName name="反光材料编码" localSheetId="11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9">#REF!</definedName>
    <definedName name="辅料" localSheetId="11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9">#REF!</definedName>
    <definedName name="辅料编码" localSheetId="11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9">#REF!</definedName>
    <definedName name="工字扣编码" localSheetId="11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9">#REF!</definedName>
    <definedName name="功能标编码" localSheetId="11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9">#REF!</definedName>
    <definedName name="钩扣编码" localSheetId="11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9">#REF!</definedName>
    <definedName name="横机" localSheetId="11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9">#REF!</definedName>
    <definedName name="横机编码" localSheetId="11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9">#REF!</definedName>
    <definedName name="胶环编码" localSheetId="11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9">#REF!</definedName>
    <definedName name="胶牌编码" localSheetId="11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9">#REF!</definedName>
    <definedName name="金属牌编码" localSheetId="11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9">#REF!</definedName>
    <definedName name="卡头编码" localSheetId="11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9">#REF!</definedName>
    <definedName name="拉链" localSheetId="11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9">#REF!</definedName>
    <definedName name="拉链编码" localSheetId="11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9">#REF!</definedName>
    <definedName name="拉头" localSheetId="11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9">#REF!</definedName>
    <definedName name="拉头编码" localSheetId="11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9">#REF!</definedName>
    <definedName name="拉头吊坠编码" localSheetId="11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9">#REF!</definedName>
    <definedName name="拉头色" localSheetId="11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9">#REF!</definedName>
    <definedName name="拉头颜色" localSheetId="11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9">#REF!</definedName>
    <definedName name="里料编码" localSheetId="11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9">#REF!</definedName>
    <definedName name="毛皮编码" localSheetId="11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9">#REF!</definedName>
    <definedName name="面辅料颜色" localSheetId="11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9">#REF!</definedName>
    <definedName name="面料编号" localSheetId="11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9">#REF!</definedName>
    <definedName name="魔术贴编码" localSheetId="11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9">#REF!</definedName>
    <definedName name="纽扣编码" localSheetId="11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9">#REF!</definedName>
    <definedName name="汽眼编码" localSheetId="11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9">#REF!</definedName>
    <definedName name="日字扣编码" localSheetId="11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9">#REF!</definedName>
    <definedName name="色号" localSheetId="11">#REF!</definedName>
    <definedName name="色号" localSheetId="7">#REF!</definedName>
    <definedName name="色号" localSheetId="5">#REF!</definedName>
    <definedName name="色号1" localSheetId="3">#REF!</definedName>
    <definedName name="色号1" localSheetId="9">#REF!</definedName>
    <definedName name="色号1" localSheetId="11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9">#REF!</definedName>
    <definedName name="色号颜色" localSheetId="11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9">#REF!</definedName>
    <definedName name="色名色号" localSheetId="11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9">#REF!</definedName>
    <definedName name="四件扣编码" localSheetId="11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9">#REF!</definedName>
    <definedName name="梭织编码" localSheetId="11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9">#REF!</definedName>
    <definedName name="烫花编码" localSheetId="11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9">#REF!</definedName>
    <definedName name="烫唛编码" localSheetId="11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9">#REF!</definedName>
    <definedName name="五抓扣编码" localSheetId="11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9">#REF!</definedName>
    <definedName name="洗水" localSheetId="11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9">#REF!</definedName>
    <definedName name="洗水编码" localSheetId="11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9">#REF!</definedName>
    <definedName name="下拉头编码" localSheetId="11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9">#REF!</definedName>
    <definedName name="橡筋编码" localSheetId="11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9">#REF!</definedName>
    <definedName name="橡筋绳编码" localSheetId="11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9">#REF!</definedName>
    <definedName name="胸杯编码" localSheetId="11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9">#REF!</definedName>
    <definedName name="绣花" localSheetId="11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9">#REF!</definedName>
    <definedName name="绣花编码" localSheetId="11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9">#REF!</definedName>
    <definedName name="绣章编码" localSheetId="11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9">#REF!</definedName>
    <definedName name="颜色" localSheetId="11">#REF!</definedName>
    <definedName name="颜色" localSheetId="7">#REF!</definedName>
    <definedName name="颜色" localSheetId="5">#REF!</definedName>
    <definedName name="印花" localSheetId="3">#REF!</definedName>
    <definedName name="印花" localSheetId="9">#REF!</definedName>
    <definedName name="印花" localSheetId="11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9">#REF!</definedName>
    <definedName name="印花编码" localSheetId="11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9">#REF!</definedName>
    <definedName name="针织编码" localSheetId="11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9">#REF!</definedName>
    <definedName name="织带编码" localSheetId="11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9">#REF!</definedName>
    <definedName name="织唛编码" localSheetId="11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9">#REF!</definedName>
    <definedName name="主料" localSheetId="11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9">#REF!</definedName>
    <definedName name="主料编码" localSheetId="11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9">#REF!</definedName>
    <definedName name="主唛编码" localSheetId="11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9">#REF!</definedName>
    <definedName name="撞钉编码" localSheetId="11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6" i="7" l="1"/>
  <c r="N5" i="7"/>
  <c r="N4" i="7"/>
  <c r="F13" i="23"/>
  <c r="G13" i="23" s="1"/>
  <c r="H13" i="23" s="1"/>
  <c r="D13" i="23"/>
  <c r="C13" i="23" s="1"/>
  <c r="F12" i="23"/>
  <c r="G12" i="23" s="1"/>
  <c r="H12" i="23" s="1"/>
  <c r="D12" i="23"/>
  <c r="C12" i="23"/>
  <c r="F11" i="23"/>
  <c r="G11" i="23" s="1"/>
  <c r="H11" i="23" s="1"/>
  <c r="D11" i="23"/>
  <c r="C11" i="23"/>
  <c r="F10" i="23"/>
  <c r="G10" i="23" s="1"/>
  <c r="H10" i="23" s="1"/>
  <c r="D10" i="23"/>
  <c r="C10" i="23" s="1"/>
  <c r="F9" i="23"/>
  <c r="G9" i="23" s="1"/>
  <c r="H9" i="23" s="1"/>
  <c r="D9" i="23"/>
  <c r="C9" i="23" s="1"/>
  <c r="F8" i="23"/>
  <c r="G8" i="23" s="1"/>
  <c r="H8" i="23" s="1"/>
  <c r="D8" i="23"/>
  <c r="C8" i="23" s="1"/>
  <c r="F7" i="23"/>
  <c r="G7" i="23" s="1"/>
  <c r="H7" i="23" s="1"/>
  <c r="D7" i="23"/>
  <c r="C7" i="23" s="1"/>
  <c r="F6" i="23"/>
  <c r="G6" i="23" s="1"/>
  <c r="H6" i="23" s="1"/>
  <c r="D6" i="23"/>
  <c r="C6" i="23" s="1"/>
  <c r="F2" i="23"/>
  <c r="B2" i="23"/>
  <c r="K36" i="22"/>
  <c r="G2" i="22"/>
  <c r="E2" i="22"/>
  <c r="H18" i="21"/>
  <c r="G18" i="21"/>
  <c r="F18" i="21"/>
  <c r="D18" i="21"/>
  <c r="C18" i="21"/>
  <c r="H17" i="21"/>
  <c r="G17" i="21"/>
  <c r="F17" i="21"/>
  <c r="D17" i="21"/>
  <c r="C17" i="21"/>
  <c r="H16" i="21"/>
  <c r="G16" i="21"/>
  <c r="F16" i="21"/>
  <c r="D16" i="21"/>
  <c r="C16" i="21"/>
  <c r="H15" i="21"/>
  <c r="G15" i="21"/>
  <c r="F15" i="21"/>
  <c r="D15" i="21"/>
  <c r="C15" i="21"/>
  <c r="H14" i="21"/>
  <c r="G14" i="21"/>
  <c r="F14" i="21"/>
  <c r="D14" i="21"/>
  <c r="C14" i="21"/>
  <c r="H13" i="21"/>
  <c r="G13" i="21"/>
  <c r="F13" i="21"/>
  <c r="D13" i="21"/>
  <c r="C13" i="21"/>
  <c r="H12" i="21"/>
  <c r="G12" i="21"/>
  <c r="F12" i="21"/>
  <c r="D12" i="21"/>
  <c r="C12" i="21"/>
  <c r="H11" i="21"/>
  <c r="G11" i="21"/>
  <c r="F11" i="21"/>
  <c r="D11" i="21"/>
  <c r="C11" i="21"/>
  <c r="H10" i="21"/>
  <c r="G10" i="21"/>
  <c r="F10" i="21"/>
  <c r="D10" i="21"/>
  <c r="C10" i="21"/>
  <c r="H9" i="21"/>
  <c r="G9" i="21"/>
  <c r="F9" i="21"/>
  <c r="D9" i="21"/>
  <c r="C9" i="21"/>
  <c r="H8" i="21"/>
  <c r="G8" i="21"/>
  <c r="F8" i="21"/>
  <c r="D8" i="21"/>
  <c r="C8" i="21"/>
  <c r="H7" i="21"/>
  <c r="G7" i="21"/>
  <c r="F7" i="21"/>
  <c r="D7" i="21"/>
  <c r="C7" i="21"/>
  <c r="H6" i="21"/>
  <c r="G6" i="21"/>
  <c r="F6" i="21"/>
  <c r="D6" i="21"/>
  <c r="C6" i="21"/>
  <c r="F2" i="21"/>
  <c r="B2" i="21"/>
  <c r="K36" i="20"/>
  <c r="G2" i="20"/>
  <c r="E2" i="20"/>
  <c r="H18" i="19"/>
  <c r="G18" i="19"/>
  <c r="F18" i="19"/>
  <c r="D18" i="19"/>
  <c r="C18" i="19"/>
  <c r="H17" i="19"/>
  <c r="G17" i="19"/>
  <c r="F17" i="19"/>
  <c r="D17" i="19"/>
  <c r="C17" i="19"/>
  <c r="H16" i="19"/>
  <c r="G16" i="19"/>
  <c r="F16" i="19"/>
  <c r="D16" i="19"/>
  <c r="C16" i="19"/>
  <c r="H15" i="19"/>
  <c r="G15" i="19"/>
  <c r="F15" i="19"/>
  <c r="D15" i="19"/>
  <c r="C15" i="19"/>
  <c r="H14" i="19"/>
  <c r="G14" i="19"/>
  <c r="F14" i="19"/>
  <c r="D14" i="19"/>
  <c r="C14" i="19"/>
  <c r="H13" i="19"/>
  <c r="G13" i="19"/>
  <c r="F13" i="19"/>
  <c r="D13" i="19"/>
  <c r="C13" i="19"/>
  <c r="H12" i="19"/>
  <c r="G12" i="19"/>
  <c r="F12" i="19"/>
  <c r="D12" i="19"/>
  <c r="C12" i="19"/>
  <c r="H11" i="19"/>
  <c r="G11" i="19"/>
  <c r="F11" i="19"/>
  <c r="D11" i="19"/>
  <c r="C11" i="19"/>
  <c r="H10" i="19"/>
  <c r="G10" i="19"/>
  <c r="F10" i="19"/>
  <c r="D10" i="19"/>
  <c r="C10" i="19"/>
  <c r="H9" i="19"/>
  <c r="G9" i="19"/>
  <c r="F9" i="19"/>
  <c r="D9" i="19"/>
  <c r="C9" i="19"/>
  <c r="H8" i="19"/>
  <c r="G8" i="19"/>
  <c r="F8" i="19"/>
  <c r="D8" i="19"/>
  <c r="C8" i="19"/>
  <c r="H7" i="19"/>
  <c r="G7" i="19"/>
  <c r="F7" i="19"/>
  <c r="D7" i="19"/>
  <c r="C7" i="19"/>
  <c r="H6" i="19"/>
  <c r="G6" i="19"/>
  <c r="F6" i="19"/>
  <c r="D6" i="19"/>
  <c r="C6" i="19"/>
  <c r="F2" i="19"/>
  <c r="B2" i="19"/>
  <c r="K36" i="18"/>
  <c r="G2" i="18"/>
  <c r="E2" i="18"/>
  <c r="H18" i="16"/>
  <c r="G18" i="16"/>
  <c r="F18" i="16"/>
  <c r="D18" i="16"/>
  <c r="C18" i="16"/>
  <c r="H17" i="16"/>
  <c r="G17" i="16"/>
  <c r="F17" i="16"/>
  <c r="D17" i="16"/>
  <c r="C17" i="16"/>
  <c r="H16" i="16"/>
  <c r="G16" i="16"/>
  <c r="F16" i="16"/>
  <c r="D16" i="16"/>
  <c r="C16" i="16"/>
  <c r="H15" i="16"/>
  <c r="G15" i="16"/>
  <c r="F15" i="16"/>
  <c r="D15" i="16"/>
  <c r="C15" i="16"/>
  <c r="H14" i="16"/>
  <c r="G14" i="16"/>
  <c r="F14" i="16"/>
  <c r="D14" i="16"/>
  <c r="C14" i="16"/>
  <c r="H13" i="16"/>
  <c r="G13" i="16"/>
  <c r="F13" i="16"/>
  <c r="D13" i="16"/>
  <c r="C13" i="16"/>
  <c r="H12" i="16"/>
  <c r="G12" i="16"/>
  <c r="F12" i="16"/>
  <c r="D12" i="16"/>
  <c r="C12" i="16"/>
  <c r="H11" i="16"/>
  <c r="G11" i="16"/>
  <c r="F11" i="16"/>
  <c r="D11" i="16"/>
  <c r="C11" i="16"/>
  <c r="H10" i="16"/>
  <c r="G10" i="16"/>
  <c r="F10" i="16"/>
  <c r="D10" i="16"/>
  <c r="C10" i="16"/>
  <c r="H9" i="16"/>
  <c r="G9" i="16"/>
  <c r="F9" i="16"/>
  <c r="D9" i="16"/>
  <c r="C9" i="16"/>
  <c r="H8" i="16"/>
  <c r="G8" i="16"/>
  <c r="F8" i="16"/>
  <c r="D8" i="16"/>
  <c r="C8" i="16"/>
  <c r="H7" i="16"/>
  <c r="G7" i="16"/>
  <c r="F7" i="16"/>
  <c r="D7" i="16"/>
  <c r="C7" i="16"/>
  <c r="H6" i="16"/>
  <c r="G6" i="16"/>
  <c r="F6" i="16"/>
  <c r="D6" i="16"/>
  <c r="C6" i="16"/>
  <c r="F2" i="16"/>
  <c r="B2" i="16"/>
  <c r="B8" i="4"/>
  <c r="B7" i="4"/>
  <c r="B5" i="4"/>
  <c r="B4" i="4"/>
  <c r="H18" i="15"/>
  <c r="G18" i="15"/>
  <c r="F18" i="15"/>
  <c r="D18" i="15"/>
  <c r="C18" i="15"/>
  <c r="H17" i="15"/>
  <c r="G17" i="15"/>
  <c r="F17" i="15"/>
  <c r="D17" i="15"/>
  <c r="C17" i="15"/>
  <c r="H16" i="15"/>
  <c r="G16" i="15"/>
  <c r="F16" i="15"/>
  <c r="D16" i="15"/>
  <c r="C16" i="15"/>
  <c r="H15" i="15"/>
  <c r="G15" i="15"/>
  <c r="F15" i="15"/>
  <c r="D15" i="15"/>
  <c r="C15" i="15"/>
  <c r="H14" i="15"/>
  <c r="G14" i="15"/>
  <c r="F14" i="15"/>
  <c r="D14" i="15"/>
  <c r="C14" i="15"/>
  <c r="H13" i="15"/>
  <c r="G13" i="15"/>
  <c r="F13" i="15"/>
  <c r="D13" i="15"/>
  <c r="C13" i="15"/>
  <c r="H12" i="15"/>
  <c r="G12" i="15"/>
  <c r="F12" i="15"/>
  <c r="D12" i="15"/>
  <c r="C12" i="15"/>
  <c r="H11" i="15"/>
  <c r="G11" i="15"/>
  <c r="F11" i="15"/>
  <c r="D11" i="15"/>
  <c r="C11" i="15"/>
  <c r="H10" i="15"/>
  <c r="G10" i="15"/>
  <c r="F10" i="15"/>
  <c r="D10" i="15"/>
  <c r="C10" i="15"/>
  <c r="H9" i="15"/>
  <c r="G9" i="15"/>
  <c r="F9" i="15"/>
  <c r="D9" i="15"/>
  <c r="C9" i="15"/>
  <c r="H8" i="15"/>
  <c r="G8" i="15"/>
  <c r="F8" i="15"/>
  <c r="D8" i="15"/>
  <c r="C8" i="15"/>
  <c r="H7" i="15"/>
  <c r="G7" i="15"/>
  <c r="F7" i="15"/>
  <c r="D7" i="15"/>
  <c r="C7" i="15"/>
  <c r="H6" i="15"/>
  <c r="G6" i="15"/>
  <c r="F6" i="15"/>
  <c r="D6" i="15"/>
  <c r="C6" i="15"/>
  <c r="F2" i="15"/>
  <c r="B2" i="15"/>
</calcChain>
</file>

<file path=xl/sharedStrings.xml><?xml version="1.0" encoding="utf-8"?>
<sst xmlns="http://schemas.openxmlformats.org/spreadsheetml/2006/main" count="1453" uniqueCount="388">
  <si>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</si>
  <si>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</si>
  <si>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</si>
  <si>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</si>
  <si>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</si>
  <si>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</si>
  <si>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</si>
  <si>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</si>
  <si>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</si>
  <si>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</si>
  <si>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</si>
  <si>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</si>
  <si>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</si>
  <si>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</si>
  <si>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</si>
  <si>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</si>
  <si>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</si>
  <si>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</si>
  <si>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</si>
  <si>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</si>
  <si>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</si>
  <si>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</si>
  <si>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</si>
  <si>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</si>
  <si>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</si>
  <si>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</si>
  <si>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</si>
  <si>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</si>
  <si>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</si>
  <si>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</si>
  <si>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</si>
  <si>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</si>
  <si>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</si>
  <si>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</si>
  <si>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</si>
  <si>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</si>
  <si>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</si>
  <si>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</si>
  <si>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</si>
  <si>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</si>
  <si>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</si>
  <si>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</si>
  <si>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</si>
  <si>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</si>
  <si>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</si>
  <si>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</si>
  <si>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</si>
  <si>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</si>
  <si>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</si>
  <si>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</si>
  <si>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</si>
  <si>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</si>
  <si>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</si>
  <si>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</si>
  <si>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</si>
  <si>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</si>
  <si>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</si>
  <si>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</si>
  <si>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</si>
  <si>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</si>
  <si>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</si>
  <si>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</si>
  <si>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TAJJAM81233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</si>
  <si>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</si>
  <si>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</si>
  <si>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</si>
  <si>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</si>
  <si>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</si>
  <si>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</si>
  <si>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</si>
  <si>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</si>
  <si>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</si>
  <si>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</si>
  <si>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</si>
  <si>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</si>
  <si>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</si>
  <si>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</si>
  <si>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</si>
  <si>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</si>
  <si>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</si>
  <si>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</si>
  <si>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</si>
  <si>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</si>
  <si>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</si>
  <si>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</si>
  <si>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</si>
  <si>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</si>
  <si>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</si>
  <si>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</si>
  <si>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</si>
  <si>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</si>
  <si>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</si>
  <si>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</si>
  <si>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</si>
  <si>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</si>
  <si>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</si>
  <si>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</si>
  <si>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</si>
  <si>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</si>
  <si>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</si>
  <si>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</si>
  <si>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</si>
  <si>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</si>
  <si>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</si>
  <si>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</si>
  <si>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</si>
  <si>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</si>
  <si>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</si>
  <si>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</si>
  <si>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</si>
  <si>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</si>
  <si>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</si>
  <si>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</si>
  <si>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</si>
  <si>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</si>
  <si>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</si>
  <si>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原力蓝</t>
  </si>
  <si>
    <t>地茶色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</si>
  <si>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</si>
  <si>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</si>
  <si>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</si>
  <si>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</si>
  <si>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</si>
  <si>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</si>
  <si>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</si>
  <si>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1.后领窝起浪，不平服。压线接线，不接受。</t>
  </si>
  <si>
    <t>2.上袖埋夹容皱，线路偏紧，需重新调车</t>
  </si>
  <si>
    <t>3.下脚冚线弯曲不顺直，不可以接线。</t>
  </si>
  <si>
    <t>4.拉肩止口不饱满，有落坑。挂耳歪斜。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</si>
  <si>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</si>
  <si>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</si>
  <si>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</si>
  <si>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</si>
  <si>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</si>
  <si>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</si>
  <si>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</si>
  <si>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</si>
  <si>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</si>
  <si>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</si>
  <si>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</si>
  <si>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</si>
  <si>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</si>
  <si>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</si>
  <si>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</si>
  <si>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</si>
  <si>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</si>
  <si>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</si>
  <si>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</si>
  <si>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</si>
  <si>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</si>
  <si>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2XL</t>
  </si>
  <si>
    <t>3XL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</si>
  <si>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</si>
  <si>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</si>
  <si>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</si>
  <si>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</si>
  <si>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</si>
  <si>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</si>
  <si>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</si>
  <si>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</si>
  <si>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</si>
  <si>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±1</t>
  </si>
  <si>
    <t>+0.3</t>
  </si>
  <si>
    <t>-0.2</t>
  </si>
  <si>
    <t>前后腰节长</t>
  </si>
  <si>
    <t>±2</t>
  </si>
  <si>
    <t>/</t>
  </si>
  <si>
    <t>胸围</t>
  </si>
  <si>
    <t>-1</t>
  </si>
  <si>
    <t>-2</t>
  </si>
  <si>
    <t>腰围</t>
  </si>
  <si>
    <t>摆围</t>
  </si>
  <si>
    <t>肩宽</t>
  </si>
  <si>
    <t>±0.5</t>
  </si>
  <si>
    <t>短袖肩点袖长</t>
  </si>
  <si>
    <t>±0.2</t>
  </si>
  <si>
    <t>+0.5</t>
  </si>
  <si>
    <t>+0.2</t>
  </si>
  <si>
    <t>袖肥/2（参考值）</t>
  </si>
  <si>
    <t>短袖口/2</t>
  </si>
  <si>
    <t>袖口/下摆高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</si>
  <si>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</si>
  <si>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</si>
  <si>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</si>
  <si>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</si>
  <si>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</si>
  <si>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</si>
  <si>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</si>
  <si>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</si>
  <si>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</si>
  <si>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</si>
  <si>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</si>
  <si>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</si>
  <si>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</si>
  <si>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</si>
  <si>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</si>
  <si>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</si>
  <si>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 白色 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</si>
  <si>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</si>
  <si>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</si>
  <si>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</si>
  <si>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</si>
  <si>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1、包后领有起拱现象</t>
  </si>
  <si>
    <t>2、袖笼有轻微起皱，袖顶欠圆顺</t>
  </si>
  <si>
    <t>3、线头没清理干净</t>
  </si>
  <si>
    <t>【整改的严重缺陷及整改复核时间】</t>
  </si>
  <si>
    <t>以上问题车间已整改</t>
  </si>
  <si>
    <t>洗前/洗后</t>
  </si>
  <si>
    <t>+0 +0</t>
  </si>
  <si>
    <t>-0.5 +0</t>
  </si>
  <si>
    <t>+1 +0.8</t>
  </si>
  <si>
    <t>+1 +0</t>
  </si>
  <si>
    <t>-0.4 +0</t>
  </si>
  <si>
    <t>+0 -1</t>
  </si>
  <si>
    <t>+0.6 +0.4</t>
  </si>
  <si>
    <t>+0.5 +02</t>
  </si>
  <si>
    <t>+0.6 +0</t>
  </si>
  <si>
    <t>+1 +0.5</t>
  </si>
  <si>
    <t>+0.4 +0</t>
  </si>
  <si>
    <t>-1 -1.2</t>
  </si>
  <si>
    <t>+0.2 +0</t>
  </si>
  <si>
    <t>+0.5 +0</t>
  </si>
  <si>
    <t>-0.2 +0</t>
  </si>
  <si>
    <t>+0.2 +0.2</t>
  </si>
  <si>
    <t>+0.3 +0</t>
  </si>
  <si>
    <t>+0.3 +0.3</t>
  </si>
  <si>
    <t>+0.8 +0.5</t>
  </si>
  <si>
    <t>-0.3 -0.3</t>
  </si>
  <si>
    <t>-0.2 -0.2</t>
  </si>
  <si>
    <t>-0.3 +0</t>
  </si>
  <si>
    <t>-0.5 -0.6</t>
  </si>
  <si>
    <t>+0 -0.2</t>
  </si>
  <si>
    <t>+0 -0.3</t>
  </si>
  <si>
    <t>TOREAD-QC尾期检验报告书</t>
  </si>
  <si>
    <t>产品名称</t>
  </si>
  <si>
    <t>合同日期</t>
  </si>
  <si>
    <t>检验资料确认</t>
  </si>
  <si>
    <t>先走俄罗斯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</si>
  <si>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</si>
  <si>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</si>
  <si>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</si>
  <si>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</si>
  <si>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</si>
  <si>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</si>
  <si>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</si>
  <si>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</si>
  <si>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</si>
  <si>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</si>
  <si>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</si>
  <si>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</si>
  <si>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</si>
  <si>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</si>
  <si>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</si>
  <si>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</si>
  <si>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</si>
  <si>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</si>
  <si>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</si>
  <si>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</si>
  <si>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</si>
  <si>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</si>
  <si>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</si>
  <si>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</si>
  <si>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</si>
  <si>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</si>
  <si>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</si>
  <si>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</si>
  <si>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</si>
  <si>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</si>
  <si>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</si>
  <si>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</si>
  <si>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</si>
  <si>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</si>
  <si>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1、上领容皱不均匀，后领起拱不平服</t>
  </si>
  <si>
    <t>2、上袖容皱平均匀，左右不对称</t>
  </si>
  <si>
    <t>3、脏污，线头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</si>
  <si>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</si>
  <si>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</si>
  <si>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</si>
  <si>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</si>
  <si>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</si>
  <si>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</si>
  <si>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</si>
  <si>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</si>
  <si>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</si>
  <si>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</si>
  <si>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魏毓</t>
  </si>
  <si>
    <t>-1 +0</t>
  </si>
  <si>
    <t>-1 -1</t>
  </si>
  <si>
    <t>+0 +0.5</t>
  </si>
  <si>
    <t>-0.5 -0.5</t>
  </si>
  <si>
    <t>-0.5 -0.2</t>
  </si>
  <si>
    <t xml:space="preserve"> </t>
  </si>
  <si>
    <t>1、后领起拱不平服</t>
  </si>
  <si>
    <t>+0 +0 +0 +0</t>
  </si>
  <si>
    <t>+0 +0.5 +0 +0</t>
  </si>
  <si>
    <t>+0.5 +0.5 +0 +0</t>
  </si>
  <si>
    <t>-0-1 +0 +0 -0.5</t>
  </si>
  <si>
    <t>+0 +1 +0 +0</t>
  </si>
  <si>
    <t>-1 +0 +0 -1</t>
  </si>
  <si>
    <t>+0 -1 +0 -1</t>
  </si>
  <si>
    <t>-1 +0 +0 +0 -1</t>
  </si>
  <si>
    <t>+0 +0 -1 -1</t>
  </si>
  <si>
    <t>-1 -1 -1 -0.5</t>
  </si>
  <si>
    <t>-1 -1 -1 -1</t>
  </si>
  <si>
    <t>+0.2 +0 +0 -0.5</t>
  </si>
  <si>
    <t>-0.5 -0.5 +0 +0</t>
  </si>
  <si>
    <t>-0.5 +0 +0 +0</t>
  </si>
  <si>
    <t>-0.5 -0.2 +0 +0</t>
  </si>
  <si>
    <t>+0.5 +0 +0.5 +0</t>
  </si>
  <si>
    <t>采购凭证编号：CGDD23110200107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</si>
  <si>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</si>
  <si>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</si>
  <si>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</si>
  <si>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</si>
  <si>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</si>
  <si>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</si>
  <si>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</si>
  <si>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</si>
  <si>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</si>
  <si>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</si>
  <si>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</si>
  <si>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</si>
  <si>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</si>
  <si>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</si>
  <si>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</si>
  <si>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</si>
  <si>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K2324019</t>
  </si>
  <si>
    <t>FK07280尼龙弹力汗布</t>
  </si>
  <si>
    <t>TAJJAM81233/82246</t>
  </si>
  <si>
    <t>新颜</t>
  </si>
  <si>
    <t>K2321373</t>
  </si>
  <si>
    <t>K2320158</t>
  </si>
  <si>
    <t>FK07280</t>
  </si>
  <si>
    <t>制表时间：2023-11-16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</si>
  <si>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</si>
  <si>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</si>
  <si>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</si>
  <si>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</si>
  <si>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</si>
  <si>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</si>
  <si>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</si>
  <si>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</si>
  <si>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</si>
  <si>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</si>
  <si>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</si>
  <si>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</si>
  <si>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</si>
  <si>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</si>
  <si>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</si>
  <si>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</si>
  <si>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</si>
  <si>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</si>
  <si>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</si>
  <si>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</si>
  <si>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</si>
  <si>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</si>
  <si>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</si>
  <si>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</si>
  <si>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</si>
  <si>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</si>
  <si>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</si>
  <si>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</si>
  <si>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</si>
  <si>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</si>
  <si>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</si>
  <si>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</si>
  <si>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</si>
  <si>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</si>
  <si>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</si>
  <si>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</si>
  <si>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</si>
  <si>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</si>
  <si>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</si>
  <si>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</si>
  <si>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</si>
  <si>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</si>
  <si>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制表时间：2023-12-3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</si>
  <si>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</si>
  <si>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</si>
  <si>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</si>
  <si>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</si>
  <si>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</si>
  <si>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</si>
  <si>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1CM弹力织带</t>
  </si>
  <si>
    <t>制表时间：2023-11-20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</si>
  <si>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</si>
  <si>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齐色齐号抽验，共200件</t>
    <phoneticPr fontId="50" type="noConversion"/>
  </si>
  <si>
    <t>尾期验货，抽验200件，不良品数量在可接受范围内，允许出货，不良品问题产品已经改正，可以出货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</si>
</sst>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_ [$¥-804]* #,##0.00_ ;_ [$¥-804]* \-#,##0.00_ ;_ [$¥-804]* &quot;-&quot;??_ ;_ @_ "/>
    <numFmt numFmtId="180" formatCode="0.00_ "/>
  </numFmts>
  <fonts count="51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微软雅黑"/>
      <family val="2"/>
      <charset val="134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/>
    <xf numFmtId="0" fontId="10" fillId="0" borderId="0"/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/>
    <xf numFmtId="178" fontId="10" fillId="0" borderId="2" xfId="0" applyNumberFormat="1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0" fontId="18" fillId="0" borderId="2" xfId="4" applyFont="1" applyBorder="1" applyAlignment="1">
      <alignment horizontal="left" vertical="center"/>
    </xf>
    <xf numFmtId="0" fontId="18" fillId="0" borderId="2" xfId="4" applyFont="1" applyBorder="1">
      <alignment vertical="center"/>
    </xf>
    <xf numFmtId="0" fontId="24" fillId="0" borderId="2" xfId="9" applyFont="1" applyBorder="1" applyAlignment="1">
      <alignment horizontal="center" vertical="center"/>
    </xf>
    <xf numFmtId="0" fontId="25" fillId="0" borderId="2" xfId="10" applyFont="1" applyBorder="1" applyAlignment="1">
      <alignment horizontal="left" vertical="top"/>
    </xf>
    <xf numFmtId="0" fontId="25" fillId="0" borderId="2" xfId="0" applyFont="1" applyBorder="1" applyAlignment="1">
      <alignment horizontal="center" vertical="center"/>
    </xf>
    <xf numFmtId="0" fontId="26" fillId="0" borderId="2" xfId="10" applyFont="1" applyBorder="1" applyAlignment="1">
      <alignment horizontal="center" vertical="center"/>
    </xf>
    <xf numFmtId="0" fontId="27" fillId="0" borderId="2" xfId="10" applyFont="1" applyBorder="1" applyAlignment="1">
      <alignment horizontal="center" vertical="center"/>
    </xf>
    <xf numFmtId="0" fontId="28" fillId="0" borderId="2" xfId="0" applyFont="1" applyBorder="1" applyAlignment="1">
      <alignment shrinkToFit="1"/>
    </xf>
    <xf numFmtId="0" fontId="29" fillId="0" borderId="2" xfId="0" applyFont="1" applyBorder="1" applyAlignment="1">
      <alignment horizontal="center" vertical="center"/>
    </xf>
    <xf numFmtId="0" fontId="15" fillId="0" borderId="0" xfId="5" applyFont="1" applyAlignment="1">
      <alignment vertical="center"/>
    </xf>
    <xf numFmtId="0" fontId="16" fillId="0" borderId="0" xfId="5" applyAlignment="1">
      <alignment vertical="center"/>
    </xf>
    <xf numFmtId="0" fontId="22" fillId="0" borderId="0" xfId="5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179" fontId="24" fillId="0" borderId="2" xfId="0" applyNumberFormat="1" applyFont="1" applyBorder="1" applyAlignment="1">
      <alignment horizontal="center" vertical="center"/>
    </xf>
    <xf numFmtId="49" fontId="30" fillId="0" borderId="2" xfId="6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5" fillId="0" borderId="2" xfId="7" applyFont="1" applyBorder="1" applyAlignment="1">
      <alignment horizontal="center"/>
    </xf>
    <xf numFmtId="49" fontId="15" fillId="0" borderId="2" xfId="5" applyNumberFormat="1" applyFont="1" applyBorder="1" applyAlignment="1">
      <alignment horizontal="center"/>
    </xf>
    <xf numFmtId="0" fontId="22" fillId="0" borderId="0" xfId="5" applyFont="1" applyAlignment="1">
      <alignment horizontal="right" vertical="center"/>
    </xf>
    <xf numFmtId="49" fontId="15" fillId="0" borderId="0" xfId="5" applyNumberFormat="1" applyFont="1" applyAlignment="1">
      <alignment vertical="center"/>
    </xf>
    <xf numFmtId="0" fontId="16" fillId="0" borderId="0" xfId="4" applyAlignment="1">
      <alignment horizontal="left" vertical="center"/>
    </xf>
    <xf numFmtId="0" fontId="32" fillId="0" borderId="10" xfId="4" applyFont="1" applyBorder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32" fillId="0" borderId="11" xfId="4" applyFont="1" applyBorder="1" applyAlignment="1">
      <alignment horizontal="center" vertical="center"/>
    </xf>
    <xf numFmtId="0" fontId="33" fillId="0" borderId="11" xfId="4" applyFont="1" applyBorder="1">
      <alignment vertical="center"/>
    </xf>
    <xf numFmtId="0" fontId="32" fillId="0" borderId="11" xfId="4" applyFont="1" applyBorder="1">
      <alignment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32" fillId="0" borderId="14" xfId="4" applyFont="1" applyBorder="1">
      <alignment vertical="center"/>
    </xf>
    <xf numFmtId="0" fontId="32" fillId="0" borderId="12" xfId="4" applyFont="1" applyBorder="1">
      <alignment vertical="center"/>
    </xf>
    <xf numFmtId="0" fontId="5" fillId="0" borderId="12" xfId="4" applyFont="1" applyBorder="1" applyAlignment="1">
      <alignment horizontal="center" vertical="center"/>
    </xf>
    <xf numFmtId="0" fontId="32" fillId="0" borderId="14" xfId="4" applyFont="1" applyBorder="1" applyAlignment="1">
      <alignment horizontal="left" vertical="center"/>
    </xf>
    <xf numFmtId="0" fontId="19" fillId="0" borderId="12" xfId="4" applyFont="1" applyBorder="1" applyAlignment="1">
      <alignment horizontal="center" vertical="center"/>
    </xf>
    <xf numFmtId="0" fontId="32" fillId="0" borderId="12" xfId="4" applyFont="1" applyBorder="1" applyAlignment="1">
      <alignment horizontal="left" vertical="center"/>
    </xf>
    <xf numFmtId="0" fontId="32" fillId="0" borderId="15" xfId="4" applyFont="1" applyBorder="1">
      <alignment vertical="center"/>
    </xf>
    <xf numFmtId="0" fontId="19" fillId="0" borderId="16" xfId="4" applyFont="1" applyBorder="1" applyAlignment="1">
      <alignment horizontal="left" vertical="center"/>
    </xf>
    <xf numFmtId="0" fontId="32" fillId="0" borderId="16" xfId="4" applyFont="1" applyBorder="1">
      <alignment vertical="center"/>
    </xf>
    <xf numFmtId="0" fontId="5" fillId="0" borderId="16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32" fillId="0" borderId="10" xfId="4" applyFont="1" applyBorder="1">
      <alignment vertical="center"/>
    </xf>
    <xf numFmtId="0" fontId="5" fillId="0" borderId="12" xfId="4" applyFont="1" applyBorder="1" applyAlignment="1">
      <alignment horizontal="left" vertical="center"/>
    </xf>
    <xf numFmtId="0" fontId="5" fillId="0" borderId="12" xfId="4" applyFont="1" applyBorder="1">
      <alignment vertical="center"/>
    </xf>
    <xf numFmtId="0" fontId="5" fillId="0" borderId="16" xfId="4" applyFont="1" applyBorder="1">
      <alignment vertical="center"/>
    </xf>
    <xf numFmtId="0" fontId="32" fillId="0" borderId="11" xfId="4" applyFont="1" applyBorder="1" applyAlignment="1">
      <alignment horizontal="left" vertical="center"/>
    </xf>
    <xf numFmtId="0" fontId="32" fillId="0" borderId="15" xfId="4" applyFont="1" applyBorder="1" applyAlignment="1">
      <alignment horizontal="left" vertical="center"/>
    </xf>
    <xf numFmtId="58" fontId="5" fillId="0" borderId="16" xfId="4" applyNumberFormat="1" applyFont="1" applyBorder="1" applyAlignment="1">
      <alignment horizontal="center" vertical="center"/>
    </xf>
    <xf numFmtId="0" fontId="35" fillId="0" borderId="0" xfId="4" applyFont="1" applyAlignment="1">
      <alignment horizontal="left" vertical="center"/>
    </xf>
    <xf numFmtId="0" fontId="5" fillId="0" borderId="13" xfId="4" applyFont="1" applyBorder="1" applyAlignment="1">
      <alignment horizontal="left" vertical="center"/>
    </xf>
    <xf numFmtId="0" fontId="5" fillId="0" borderId="26" xfId="4" applyFont="1" applyBorder="1" applyAlignment="1">
      <alignment horizontal="left" vertical="center"/>
    </xf>
    <xf numFmtId="0" fontId="5" fillId="0" borderId="28" xfId="4" applyFont="1" applyBorder="1" applyAlignment="1">
      <alignment horizontal="center" vertical="center"/>
    </xf>
    <xf numFmtId="0" fontId="32" fillId="0" borderId="25" xfId="4" applyFont="1" applyBorder="1" applyAlignment="1">
      <alignment horizontal="left" vertical="center"/>
    </xf>
    <xf numFmtId="0" fontId="32" fillId="0" borderId="27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 wrapText="1"/>
    </xf>
    <xf numFmtId="0" fontId="16" fillId="0" borderId="28" xfId="4" applyBorder="1" applyAlignment="1">
      <alignment horizontal="center" vertical="center"/>
    </xf>
    <xf numFmtId="0" fontId="36" fillId="0" borderId="28" xfId="4" applyFont="1" applyBorder="1" applyAlignment="1">
      <alignment horizontal="center" vertical="center"/>
    </xf>
    <xf numFmtId="0" fontId="5" fillId="0" borderId="29" xfId="4" applyFont="1" applyBorder="1" applyAlignment="1">
      <alignment horizontal="center" vertical="center"/>
    </xf>
    <xf numFmtId="0" fontId="18" fillId="0" borderId="30" xfId="4" applyFont="1" applyBorder="1" applyAlignment="1">
      <alignment horizontal="left" vertical="center"/>
    </xf>
    <xf numFmtId="0" fontId="18" fillId="0" borderId="33" xfId="4" applyFont="1" applyBorder="1">
      <alignment vertical="center"/>
    </xf>
    <xf numFmtId="0" fontId="25" fillId="0" borderId="34" xfId="10" applyFont="1" applyBorder="1" applyAlignment="1">
      <alignment horizontal="left" vertical="top"/>
    </xf>
    <xf numFmtId="0" fontId="25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shrinkToFit="1"/>
    </xf>
    <xf numFmtId="0" fontId="28" fillId="0" borderId="37" xfId="0" applyFont="1" applyBorder="1" applyAlignment="1">
      <alignment shrinkToFit="1"/>
    </xf>
    <xf numFmtId="0" fontId="25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18" fillId="0" borderId="33" xfId="4" applyFont="1" applyBorder="1" applyAlignment="1">
      <alignment horizontal="left" vertical="center"/>
    </xf>
    <xf numFmtId="0" fontId="24" fillId="0" borderId="39" xfId="9" applyFont="1" applyBorder="1" applyAlignment="1">
      <alignment horizontal="center" vertical="center"/>
    </xf>
    <xf numFmtId="179" fontId="24" fillId="0" borderId="1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49" fontId="30" fillId="0" borderId="12" xfId="6" applyNumberFormat="1" applyFont="1" applyBorder="1" applyAlignment="1">
      <alignment horizontal="center" vertical="center"/>
    </xf>
    <xf numFmtId="49" fontId="30" fillId="0" borderId="13" xfId="6" applyNumberFormat="1" applyFont="1" applyBorder="1" applyAlignment="1">
      <alignment horizontal="center" vertical="center"/>
    </xf>
    <xf numFmtId="49" fontId="15" fillId="0" borderId="16" xfId="5" applyNumberFormat="1" applyFont="1" applyBorder="1" applyAlignment="1">
      <alignment horizontal="center"/>
    </xf>
    <xf numFmtId="49" fontId="30" fillId="0" borderId="16" xfId="6" applyNumberFormat="1" applyFont="1" applyBorder="1" applyAlignment="1">
      <alignment horizontal="center" vertical="center"/>
    </xf>
    <xf numFmtId="49" fontId="30" fillId="0" borderId="26" xfId="6" applyNumberFormat="1" applyFont="1" applyBorder="1" applyAlignment="1">
      <alignment horizontal="center" vertical="center"/>
    </xf>
    <xf numFmtId="0" fontId="22" fillId="0" borderId="0" xfId="5" applyFont="1"/>
    <xf numFmtId="14" fontId="22" fillId="0" borderId="0" xfId="5" applyNumberFormat="1" applyFont="1" applyAlignment="1">
      <alignment horizontal="left"/>
    </xf>
    <xf numFmtId="0" fontId="30" fillId="0" borderId="0" xfId="5" applyFont="1" applyAlignment="1">
      <alignment horizontal="center"/>
    </xf>
    <xf numFmtId="0" fontId="37" fillId="0" borderId="2" xfId="10" applyFont="1" applyBorder="1" applyAlignment="1">
      <alignment horizontal="left" vertical="top"/>
    </xf>
    <xf numFmtId="0" fontId="22" fillId="0" borderId="2" xfId="5" applyFont="1" applyBorder="1" applyAlignment="1">
      <alignment vertical="center"/>
    </xf>
    <xf numFmtId="49" fontId="38" fillId="0" borderId="12" xfId="6" applyNumberFormat="1" applyFont="1" applyBorder="1" applyAlignment="1">
      <alignment horizontal="center" vertical="center"/>
    </xf>
    <xf numFmtId="14" fontId="22" fillId="0" borderId="0" xfId="5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36" fillId="0" borderId="45" xfId="4" applyFont="1" applyBorder="1" applyAlignment="1">
      <alignment horizontal="left" vertical="center"/>
    </xf>
    <xf numFmtId="0" fontId="34" fillId="0" borderId="46" xfId="4" applyFont="1" applyBorder="1" applyAlignment="1">
      <alignment horizontal="left" vertical="center"/>
    </xf>
    <xf numFmtId="0" fontId="34" fillId="0" borderId="10" xfId="4" applyFont="1" applyBorder="1" applyAlignment="1">
      <alignment horizontal="center" vertical="center"/>
    </xf>
    <xf numFmtId="0" fontId="34" fillId="0" borderId="11" xfId="4" applyFont="1" applyBorder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34" fillId="0" borderId="12" xfId="4" applyFont="1" applyBorder="1" applyAlignment="1">
      <alignment horizontal="left" vertical="center"/>
    </xf>
    <xf numFmtId="0" fontId="34" fillId="0" borderId="14" xfId="4" applyFont="1" applyBorder="1">
      <alignment vertical="center"/>
    </xf>
    <xf numFmtId="0" fontId="19" fillId="0" borderId="14" xfId="4" applyFont="1" applyBorder="1" applyAlignment="1">
      <alignment horizontal="left" vertical="center"/>
    </xf>
    <xf numFmtId="0" fontId="39" fillId="0" borderId="15" xfId="4" applyFont="1" applyBorder="1">
      <alignment vertical="center"/>
    </xf>
    <xf numFmtId="0" fontId="19" fillId="0" borderId="26" xfId="4" applyFont="1" applyBorder="1" applyAlignment="1">
      <alignment horizontal="left" vertical="center"/>
    </xf>
    <xf numFmtId="0" fontId="34" fillId="0" borderId="10" xfId="4" applyFont="1" applyBorder="1">
      <alignment vertical="center"/>
    </xf>
    <xf numFmtId="0" fontId="16" fillId="0" borderId="11" xfId="4" applyBorder="1" applyAlignment="1">
      <alignment horizontal="left" vertical="center"/>
    </xf>
    <xf numFmtId="0" fontId="16" fillId="0" borderId="11" xfId="4" applyBorder="1">
      <alignment vertical="center"/>
    </xf>
    <xf numFmtId="0" fontId="34" fillId="0" borderId="11" xfId="4" applyFont="1" applyBorder="1">
      <alignment vertical="center"/>
    </xf>
    <xf numFmtId="0" fontId="16" fillId="0" borderId="12" xfId="4" applyBorder="1" applyAlignment="1">
      <alignment horizontal="left" vertical="center"/>
    </xf>
    <xf numFmtId="0" fontId="16" fillId="0" borderId="12" xfId="4" applyBorder="1">
      <alignment vertical="center"/>
    </xf>
    <xf numFmtId="0" fontId="34" fillId="0" borderId="12" xfId="4" applyFont="1" applyBorder="1">
      <alignment vertical="center"/>
    </xf>
    <xf numFmtId="0" fontId="19" fillId="0" borderId="15" xfId="4" applyFont="1" applyBorder="1" applyAlignment="1">
      <alignment horizontal="left" vertical="center"/>
    </xf>
    <xf numFmtId="0" fontId="34" fillId="0" borderId="14" xfId="4" applyFont="1" applyBorder="1" applyAlignment="1">
      <alignment horizontal="center" vertical="center"/>
    </xf>
    <xf numFmtId="0" fontId="34" fillId="0" borderId="12" xfId="4" applyFont="1" applyBorder="1" applyAlignment="1">
      <alignment horizontal="center" vertical="center"/>
    </xf>
    <xf numFmtId="0" fontId="36" fillId="0" borderId="50" xfId="4" applyFont="1" applyBorder="1">
      <alignment vertical="center"/>
    </xf>
    <xf numFmtId="0" fontId="36" fillId="0" borderId="51" xfId="4" applyFont="1" applyBorder="1">
      <alignment vertical="center"/>
    </xf>
    <xf numFmtId="58" fontId="16" fillId="0" borderId="51" xfId="4" applyNumberFormat="1" applyBorder="1">
      <alignment vertical="center"/>
    </xf>
    <xf numFmtId="58" fontId="36" fillId="0" borderId="51" xfId="4" applyNumberFormat="1" applyFont="1" applyBorder="1">
      <alignment vertical="center"/>
    </xf>
    <xf numFmtId="0" fontId="19" fillId="0" borderId="25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5" applyFont="1"/>
    <xf numFmtId="0" fontId="5" fillId="0" borderId="0" xfId="5" applyFont="1"/>
    <xf numFmtId="179" fontId="24" fillId="0" borderId="3" xfId="0" applyNumberFormat="1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15" fillId="0" borderId="12" xfId="5" applyFont="1" applyBorder="1"/>
    <xf numFmtId="180" fontId="25" fillId="0" borderId="0" xfId="0" applyNumberFormat="1" applyFont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34" fillId="0" borderId="53" xfId="4" applyFont="1" applyBorder="1">
      <alignment vertical="center"/>
    </xf>
    <xf numFmtId="0" fontId="16" fillId="0" borderId="54" xfId="4" applyBorder="1" applyAlignment="1">
      <alignment horizontal="left" vertical="center"/>
    </xf>
    <xf numFmtId="0" fontId="19" fillId="0" borderId="54" xfId="4" applyFont="1" applyBorder="1" applyAlignment="1">
      <alignment horizontal="left" vertical="center"/>
    </xf>
    <xf numFmtId="0" fontId="16" fillId="0" borderId="54" xfId="4" applyBorder="1">
      <alignment vertical="center"/>
    </xf>
    <xf numFmtId="0" fontId="34" fillId="0" borderId="54" xfId="4" applyFont="1" applyBorder="1">
      <alignment vertical="center"/>
    </xf>
    <xf numFmtId="0" fontId="34" fillId="0" borderId="53" xfId="4" applyFont="1" applyBorder="1" applyAlignment="1">
      <alignment horizontal="center" vertical="center"/>
    </xf>
    <xf numFmtId="0" fontId="19" fillId="0" borderId="54" xfId="4" applyFont="1" applyBorder="1" applyAlignment="1">
      <alignment horizontal="center" vertical="center"/>
    </xf>
    <xf numFmtId="0" fontId="34" fillId="0" borderId="54" xfId="4" applyFont="1" applyBorder="1" applyAlignment="1">
      <alignment horizontal="center" vertical="center"/>
    </xf>
    <xf numFmtId="0" fontId="16" fillId="0" borderId="54" xfId="4" applyBorder="1" applyAlignment="1">
      <alignment horizontal="center" vertical="center"/>
    </xf>
    <xf numFmtId="0" fontId="16" fillId="0" borderId="12" xfId="4" applyBorder="1" applyAlignment="1">
      <alignment horizontal="center" vertical="center"/>
    </xf>
    <xf numFmtId="0" fontId="41" fillId="0" borderId="64" xfId="4" applyFont="1" applyBorder="1" applyAlignment="1">
      <alignment horizontal="left" vertical="center" wrapText="1"/>
    </xf>
    <xf numFmtId="0" fontId="24" fillId="0" borderId="3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9" fontId="19" fillId="0" borderId="12" xfId="4" applyNumberFormat="1" applyFont="1" applyBorder="1" applyAlignment="1">
      <alignment horizontal="center" vertical="center"/>
    </xf>
    <xf numFmtId="9" fontId="19" fillId="0" borderId="16" xfId="4" applyNumberFormat="1" applyFont="1" applyBorder="1" applyAlignment="1">
      <alignment horizontal="center" vertical="center"/>
    </xf>
    <xf numFmtId="0" fontId="36" fillId="0" borderId="45" xfId="4" applyFont="1" applyBorder="1">
      <alignment vertical="center"/>
    </xf>
    <xf numFmtId="0" fontId="36" fillId="0" borderId="46" xfId="4" applyFont="1" applyBorder="1">
      <alignment vertical="center"/>
    </xf>
    <xf numFmtId="0" fontId="19" fillId="0" borderId="68" xfId="4" applyFont="1" applyBorder="1">
      <alignment vertical="center"/>
    </xf>
    <xf numFmtId="0" fontId="36" fillId="0" borderId="68" xfId="4" applyFont="1" applyBorder="1">
      <alignment vertical="center"/>
    </xf>
    <xf numFmtId="58" fontId="16" fillId="0" borderId="46" xfId="4" applyNumberFormat="1" applyBorder="1">
      <alignment vertical="center"/>
    </xf>
    <xf numFmtId="0" fontId="0" fillId="0" borderId="0" xfId="0" applyAlignment="1">
      <alignment wrapText="1"/>
    </xf>
    <xf numFmtId="0" fontId="19" fillId="0" borderId="58" xfId="4" applyFont="1" applyBorder="1" applyAlignment="1">
      <alignment horizontal="left" vertical="center"/>
    </xf>
    <xf numFmtId="0" fontId="34" fillId="0" borderId="0" xfId="4" applyFont="1">
      <alignment vertical="center"/>
    </xf>
    <xf numFmtId="9" fontId="19" fillId="0" borderId="11" xfId="4" applyNumberFormat="1" applyFont="1" applyBorder="1" applyAlignment="1">
      <alignment horizontal="center" vertical="center"/>
    </xf>
    <xf numFmtId="0" fontId="33" fillId="0" borderId="13" xfId="4" applyFont="1" applyBorder="1" applyAlignment="1">
      <alignment horizontal="left" vertical="center" wrapText="1"/>
    </xf>
    <xf numFmtId="0" fontId="33" fillId="0" borderId="13" xfId="4" applyFont="1" applyBorder="1" applyAlignment="1">
      <alignment horizontal="left" vertical="center"/>
    </xf>
    <xf numFmtId="0" fontId="44" fillId="0" borderId="34" xfId="0" applyFont="1" applyBorder="1"/>
    <xf numFmtId="0" fontId="44" fillId="0" borderId="2" xfId="0" applyFont="1" applyBorder="1"/>
    <xf numFmtId="0" fontId="44" fillId="4" borderId="2" xfId="0" applyFont="1" applyFill="1" applyBorder="1"/>
    <xf numFmtId="0" fontId="0" fillId="0" borderId="34" xfId="0" applyBorder="1"/>
    <xf numFmtId="0" fontId="0" fillId="4" borderId="2" xfId="0" applyFill="1" applyBorder="1"/>
    <xf numFmtId="0" fontId="0" fillId="0" borderId="36" xfId="0" applyBorder="1"/>
    <xf numFmtId="0" fontId="0" fillId="0" borderId="37" xfId="0" applyBorder="1"/>
    <xf numFmtId="0" fontId="0" fillId="4" borderId="37" xfId="0" applyFill="1" applyBorder="1"/>
    <xf numFmtId="0" fontId="0" fillId="5" borderId="0" xfId="0" applyFill="1"/>
    <xf numFmtId="0" fontId="44" fillId="0" borderId="39" xfId="0" applyFont="1" applyBorder="1"/>
    <xf numFmtId="0" fontId="0" fillId="0" borderId="39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43" fillId="0" borderId="3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top"/>
    </xf>
    <xf numFmtId="0" fontId="19" fillId="0" borderId="46" xfId="4" applyFont="1" applyBorder="1" applyAlignment="1">
      <alignment horizontal="left" vertical="center"/>
    </xf>
    <xf numFmtId="0" fontId="36" fillId="0" borderId="46" xfId="4" applyFont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16" fillId="0" borderId="46" xfId="4" applyBorder="1" applyAlignment="1">
      <alignment horizontal="center" vertical="center"/>
    </xf>
    <xf numFmtId="0" fontId="16" fillId="0" borderId="55" xfId="4" applyBorder="1" applyAlignment="1">
      <alignment horizontal="center" vertical="center"/>
    </xf>
    <xf numFmtId="0" fontId="34" fillId="0" borderId="10" xfId="4" applyFont="1" applyBorder="1" applyAlignment="1">
      <alignment horizontal="center" vertical="center"/>
    </xf>
    <xf numFmtId="0" fontId="34" fillId="0" borderId="11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6" fillId="0" borderId="10" xfId="4" applyFont="1" applyBorder="1" applyAlignment="1">
      <alignment horizontal="center" vertical="center"/>
    </xf>
    <xf numFmtId="0" fontId="36" fillId="0" borderId="11" xfId="4" applyFont="1" applyBorder="1" applyAlignment="1">
      <alignment horizontal="center" vertical="center"/>
    </xf>
    <xf numFmtId="0" fontId="36" fillId="0" borderId="25" xfId="4" applyFont="1" applyBorder="1" applyAlignment="1">
      <alignment horizontal="center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34" fillId="0" borderId="14" xfId="4" applyFont="1" applyBorder="1" applyAlignment="1">
      <alignment horizontal="left" vertical="center"/>
    </xf>
    <xf numFmtId="0" fontId="34" fillId="0" borderId="12" xfId="4" applyFont="1" applyBorder="1" applyAlignment="1">
      <alignment horizontal="left" vertical="center"/>
    </xf>
    <xf numFmtId="14" fontId="19" fillId="0" borderId="12" xfId="4" applyNumberFormat="1" applyFont="1" applyBorder="1" applyAlignment="1">
      <alignment horizontal="center" vertical="center"/>
    </xf>
    <xf numFmtId="14" fontId="19" fillId="0" borderId="13" xfId="4" applyNumberFormat="1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16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34" fillId="0" borderId="15" xfId="4" applyFont="1" applyBorder="1" applyAlignment="1">
      <alignment horizontal="left" vertical="center"/>
    </xf>
    <xf numFmtId="0" fontId="34" fillId="0" borderId="16" xfId="4" applyFont="1" applyBorder="1" applyAlignment="1">
      <alignment horizontal="left" vertical="center"/>
    </xf>
    <xf numFmtId="14" fontId="19" fillId="0" borderId="16" xfId="4" applyNumberFormat="1" applyFont="1" applyBorder="1" applyAlignment="1">
      <alignment horizontal="center" vertical="center"/>
    </xf>
    <xf numFmtId="14" fontId="19" fillId="0" borderId="26" xfId="4" applyNumberFormat="1" applyFont="1" applyBorder="1" applyAlignment="1">
      <alignment horizontal="center" vertical="center"/>
    </xf>
    <xf numFmtId="0" fontId="34" fillId="0" borderId="61" xfId="4" applyFont="1" applyBorder="1" applyAlignment="1">
      <alignment horizontal="left" vertical="center"/>
    </xf>
    <xf numFmtId="0" fontId="34" fillId="0" borderId="22" xfId="4" applyFont="1" applyBorder="1" applyAlignment="1">
      <alignment horizontal="left" vertical="center"/>
    </xf>
    <xf numFmtId="0" fontId="34" fillId="0" borderId="69" xfId="4" applyFont="1" applyBorder="1" applyAlignment="1">
      <alignment horizontal="left" vertical="center"/>
    </xf>
    <xf numFmtId="0" fontId="36" fillId="0" borderId="52" xfId="4" applyFont="1" applyBorder="1" applyAlignment="1">
      <alignment horizontal="left" vertical="center"/>
    </xf>
    <xf numFmtId="0" fontId="36" fillId="0" borderId="51" xfId="4" applyFont="1" applyBorder="1" applyAlignment="1">
      <alignment horizontal="left" vertical="center"/>
    </xf>
    <xf numFmtId="0" fontId="36" fillId="0" borderId="57" xfId="4" applyFont="1" applyBorder="1" applyAlignment="1">
      <alignment horizontal="left" vertical="center"/>
    </xf>
    <xf numFmtId="0" fontId="34" fillId="0" borderId="26" xfId="4" applyFont="1" applyBorder="1" applyAlignment="1">
      <alignment horizontal="left" vertical="center"/>
    </xf>
    <xf numFmtId="0" fontId="34" fillId="0" borderId="48" xfId="4" applyFont="1" applyBorder="1" applyAlignment="1">
      <alignment horizontal="left" vertical="center" wrapText="1"/>
    </xf>
    <xf numFmtId="0" fontId="34" fillId="0" borderId="49" xfId="4" applyFont="1" applyBorder="1" applyAlignment="1">
      <alignment horizontal="left" vertical="center" wrapText="1"/>
    </xf>
    <xf numFmtId="0" fontId="34" fillId="0" borderId="29" xfId="4" applyFont="1" applyBorder="1" applyAlignment="1">
      <alignment horizontal="left" vertical="center" wrapText="1"/>
    </xf>
    <xf numFmtId="0" fontId="34" fillId="0" borderId="62" xfId="4" applyFont="1" applyBorder="1" applyAlignment="1">
      <alignment horizontal="left" vertical="center"/>
    </xf>
    <xf numFmtId="0" fontId="34" fillId="0" borderId="63" xfId="4" applyFont="1" applyBorder="1" applyAlignment="1">
      <alignment horizontal="left" vertical="center"/>
    </xf>
    <xf numFmtId="0" fontId="34" fillId="0" borderId="70" xfId="4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6" fillId="0" borderId="57" xfId="0" applyFont="1" applyBorder="1" applyAlignment="1">
      <alignment horizontal="left" vertical="center"/>
    </xf>
    <xf numFmtId="9" fontId="19" fillId="0" borderId="23" xfId="4" applyNumberFormat="1" applyFont="1" applyBorder="1" applyAlignment="1">
      <alignment horizontal="left" vertical="center"/>
    </xf>
    <xf numFmtId="9" fontId="19" fillId="0" borderId="18" xfId="4" applyNumberFormat="1" applyFont="1" applyBorder="1" applyAlignment="1">
      <alignment horizontal="left" vertical="center"/>
    </xf>
    <xf numFmtId="9" fontId="19" fillId="0" borderId="27" xfId="4" applyNumberFormat="1" applyFont="1" applyBorder="1" applyAlignment="1">
      <alignment horizontal="left" vertical="center"/>
    </xf>
    <xf numFmtId="9" fontId="19" fillId="0" borderId="48" xfId="4" applyNumberFormat="1" applyFont="1" applyBorder="1" applyAlignment="1">
      <alignment horizontal="left" vertical="center"/>
    </xf>
    <xf numFmtId="9" fontId="19" fillId="0" borderId="49" xfId="4" applyNumberFormat="1" applyFont="1" applyBorder="1" applyAlignment="1">
      <alignment horizontal="left" vertical="center"/>
    </xf>
    <xf numFmtId="9" fontId="19" fillId="0" borderId="29" xfId="4" applyNumberFormat="1" applyFont="1" applyBorder="1" applyAlignment="1">
      <alignment horizontal="left" vertical="center"/>
    </xf>
    <xf numFmtId="0" fontId="32" fillId="0" borderId="53" xfId="4" applyFont="1" applyBorder="1" applyAlignment="1">
      <alignment horizontal="left" vertical="center"/>
    </xf>
    <xf numFmtId="0" fontId="32" fillId="0" borderId="54" xfId="4" applyFont="1" applyBorder="1" applyAlignment="1">
      <alignment horizontal="left" vertical="center"/>
    </xf>
    <xf numFmtId="0" fontId="32" fillId="0" borderId="58" xfId="4" applyFont="1" applyBorder="1" applyAlignment="1">
      <alignment horizontal="left" vertical="center"/>
    </xf>
    <xf numFmtId="0" fontId="32" fillId="0" borderId="14" xfId="4" applyFont="1" applyBorder="1" applyAlignment="1">
      <alignment horizontal="left" vertical="center"/>
    </xf>
    <xf numFmtId="0" fontId="32" fillId="0" borderId="12" xfId="4" applyFont="1" applyBorder="1" applyAlignment="1">
      <alignment horizontal="left" vertical="center"/>
    </xf>
    <xf numFmtId="0" fontId="32" fillId="0" borderId="65" xfId="4" applyFont="1" applyBorder="1" applyAlignment="1">
      <alignment horizontal="left" vertical="center"/>
    </xf>
    <xf numFmtId="0" fontId="32" fillId="0" borderId="49" xfId="4" applyFont="1" applyBorder="1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0" fontId="36" fillId="0" borderId="22" xfId="4" applyFont="1" applyBorder="1" applyAlignment="1">
      <alignment horizontal="left" vertical="center"/>
    </xf>
    <xf numFmtId="0" fontId="19" fillId="0" borderId="66" xfId="4" applyFont="1" applyBorder="1" applyAlignment="1">
      <alignment horizontal="left" vertical="center"/>
    </xf>
    <xf numFmtId="0" fontId="19" fillId="0" borderId="67" xfId="4" applyFont="1" applyBorder="1" applyAlignment="1">
      <alignment horizontal="left" vertical="center"/>
    </xf>
    <xf numFmtId="0" fontId="19" fillId="0" borderId="71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34" fillId="0" borderId="48" xfId="4" applyFont="1" applyBorder="1" applyAlignment="1">
      <alignment horizontal="left" vertical="center"/>
    </xf>
    <xf numFmtId="0" fontId="34" fillId="0" borderId="49" xfId="4" applyFont="1" applyBorder="1" applyAlignment="1">
      <alignment horizontal="left" vertical="center"/>
    </xf>
    <xf numFmtId="0" fontId="34" fillId="0" borderId="29" xfId="4" applyFont="1" applyBorder="1" applyAlignment="1">
      <alignment horizontal="left" vertical="center"/>
    </xf>
    <xf numFmtId="0" fontId="42" fillId="0" borderId="51" xfId="4" applyFont="1" applyBorder="1" applyAlignment="1">
      <alignment horizontal="center" vertical="center"/>
    </xf>
    <xf numFmtId="0" fontId="36" fillId="0" borderId="22" xfId="4" applyFont="1" applyBorder="1" applyAlignment="1">
      <alignment horizontal="center" vertical="center"/>
    </xf>
    <xf numFmtId="0" fontId="36" fillId="0" borderId="72" xfId="4" applyFont="1" applyBorder="1" applyAlignment="1">
      <alignment horizontal="center" vertical="center"/>
    </xf>
    <xf numFmtId="0" fontId="19" fillId="0" borderId="68" xfId="4" applyFont="1" applyBorder="1" applyAlignment="1">
      <alignment horizontal="center" vertical="center"/>
    </xf>
    <xf numFmtId="0" fontId="19" fillId="0" borderId="69" xfId="4" applyFont="1" applyBorder="1" applyAlignment="1">
      <alignment horizontal="center" vertical="center"/>
    </xf>
    <xf numFmtId="0" fontId="19" fillId="0" borderId="61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69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31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8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59" xfId="5" applyFont="1" applyBorder="1" applyAlignment="1">
      <alignment horizontal="center" vertical="center"/>
    </xf>
    <xf numFmtId="0" fontId="21" fillId="0" borderId="34" xfId="5" applyFont="1" applyBorder="1" applyAlignment="1">
      <alignment horizontal="center" vertical="center"/>
    </xf>
    <xf numFmtId="49" fontId="23" fillId="0" borderId="2" xfId="3" applyNumberFormat="1" applyFont="1" applyBorder="1" applyAlignment="1">
      <alignment horizontal="center" vertical="center"/>
    </xf>
    <xf numFmtId="0" fontId="15" fillId="0" borderId="33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40" xfId="5" applyFont="1" applyBorder="1" applyAlignment="1">
      <alignment horizontal="center"/>
    </xf>
    <xf numFmtId="0" fontId="31" fillId="0" borderId="9" xfId="4" applyFont="1" applyBorder="1" applyAlignment="1">
      <alignment horizontal="center" vertical="top"/>
    </xf>
    <xf numFmtId="0" fontId="34" fillId="0" borderId="13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19" fillId="0" borderId="16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5" fillId="0" borderId="23" xfId="4" applyFont="1" applyBorder="1" applyAlignment="1">
      <alignment horizontal="left" vertical="center" wrapText="1"/>
    </xf>
    <xf numFmtId="0" fontId="5" fillId="0" borderId="18" xfId="4" applyFont="1" applyBorder="1" applyAlignment="1">
      <alignment horizontal="left" vertical="center" wrapText="1"/>
    </xf>
    <xf numFmtId="0" fontId="5" fillId="0" borderId="47" xfId="4" applyFont="1" applyBorder="1" applyAlignment="1">
      <alignment horizontal="left" vertical="center" wrapText="1"/>
    </xf>
    <xf numFmtId="0" fontId="32" fillId="0" borderId="11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5" fillId="0" borderId="21" xfId="4" applyFont="1" applyBorder="1" applyAlignment="1">
      <alignment horizontal="left" vertical="center"/>
    </xf>
    <xf numFmtId="0" fontId="5" fillId="0" borderId="20" xfId="4" applyFont="1" applyBorder="1" applyAlignment="1">
      <alignment horizontal="left" vertical="center"/>
    </xf>
    <xf numFmtId="0" fontId="5" fillId="0" borderId="24" xfId="4" applyFont="1" applyBorder="1" applyAlignment="1">
      <alignment horizontal="left" vertical="center"/>
    </xf>
    <xf numFmtId="0" fontId="5" fillId="0" borderId="19" xfId="4" applyFont="1" applyBorder="1" applyAlignment="1">
      <alignment horizontal="left" vertical="center"/>
    </xf>
    <xf numFmtId="0" fontId="32" fillId="0" borderId="19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19" fillId="0" borderId="15" xfId="4" applyFont="1" applyBorder="1" applyAlignment="1">
      <alignment horizontal="left" vertical="center"/>
    </xf>
    <xf numFmtId="0" fontId="5" fillId="0" borderId="10" xfId="4" applyFont="1" applyBorder="1" applyAlignment="1">
      <alignment horizontal="left" vertical="center" wrapText="1"/>
    </xf>
    <xf numFmtId="0" fontId="5" fillId="0" borderId="11" xfId="4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10" xfId="4" applyFont="1" applyBorder="1" applyAlignment="1">
      <alignment horizontal="left" vertical="center"/>
    </xf>
    <xf numFmtId="0" fontId="32" fillId="0" borderId="12" xfId="4" applyFont="1" applyBorder="1" applyAlignment="1">
      <alignment horizontal="center" vertical="center"/>
    </xf>
    <xf numFmtId="0" fontId="32" fillId="0" borderId="13" xfId="4" applyFont="1" applyBorder="1" applyAlignment="1">
      <alignment horizontal="center" vertical="center"/>
    </xf>
    <xf numFmtId="0" fontId="34" fillId="0" borderId="15" xfId="4" applyFont="1" applyBorder="1" applyAlignment="1">
      <alignment horizontal="center" vertical="center"/>
    </xf>
    <xf numFmtId="0" fontId="34" fillId="0" borderId="16" xfId="4" applyFont="1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2" fillId="0" borderId="13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34" fillId="0" borderId="21" xfId="4" applyFont="1" applyBorder="1" applyAlignment="1">
      <alignment horizontal="left" vertical="center"/>
    </xf>
    <xf numFmtId="0" fontId="34" fillId="0" borderId="20" xfId="4" applyFont="1" applyBorder="1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0" fontId="19" fillId="0" borderId="51" xfId="4" applyFont="1" applyBorder="1" applyAlignment="1">
      <alignment horizontal="center" vertical="center"/>
    </xf>
    <xf numFmtId="0" fontId="36" fillId="0" borderId="51" xfId="4" applyFont="1" applyBorder="1" applyAlignment="1">
      <alignment horizontal="center" vertical="center"/>
    </xf>
    <xf numFmtId="0" fontId="19" fillId="0" borderId="56" xfId="4" applyFont="1" applyBorder="1" applyAlignment="1">
      <alignment horizontal="center" vertical="center"/>
    </xf>
    <xf numFmtId="0" fontId="36" fillId="0" borderId="53" xfId="4" applyFont="1" applyBorder="1" applyAlignment="1">
      <alignment horizontal="center" vertical="center"/>
    </xf>
    <xf numFmtId="0" fontId="36" fillId="0" borderId="54" xfId="4" applyFont="1" applyBorder="1" applyAlignment="1">
      <alignment horizontal="center" vertical="center"/>
    </xf>
    <xf numFmtId="0" fontId="36" fillId="0" borderId="58" xfId="4" applyFont="1" applyBorder="1" applyAlignment="1">
      <alignment horizontal="center" vertical="center"/>
    </xf>
    <xf numFmtId="0" fontId="36" fillId="0" borderId="15" xfId="4" applyFont="1" applyBorder="1" applyAlignment="1">
      <alignment horizontal="center" vertical="center"/>
    </xf>
    <xf numFmtId="0" fontId="36" fillId="0" borderId="16" xfId="4" applyFont="1" applyBorder="1" applyAlignment="1">
      <alignment horizontal="center" vertical="center"/>
    </xf>
    <xf numFmtId="0" fontId="36" fillId="0" borderId="26" xfId="4" applyFont="1" applyBorder="1" applyAlignment="1">
      <alignment horizontal="center" vertical="center"/>
    </xf>
    <xf numFmtId="0" fontId="19" fillId="0" borderId="11" xfId="4" applyFont="1" applyBorder="1" applyAlignment="1">
      <alignment horizontal="left" vertical="center"/>
    </xf>
    <xf numFmtId="0" fontId="5" fillId="0" borderId="11" xfId="4" applyFont="1" applyBorder="1" applyAlignment="1">
      <alignment horizontal="center" vertical="center"/>
    </xf>
    <xf numFmtId="0" fontId="5" fillId="0" borderId="25" xfId="4" applyFont="1" applyBorder="1" applyAlignment="1">
      <alignment horizontal="center" vertical="center"/>
    </xf>
    <xf numFmtId="58" fontId="5" fillId="0" borderId="12" xfId="4" applyNumberFormat="1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32" fillId="0" borderId="16" xfId="4" applyFont="1" applyBorder="1" applyAlignment="1">
      <alignment horizontal="left" vertical="center"/>
    </xf>
    <xf numFmtId="0" fontId="32" fillId="0" borderId="17" xfId="4" applyFont="1" applyBorder="1" applyAlignment="1">
      <alignment horizontal="left" vertical="center"/>
    </xf>
    <xf numFmtId="0" fontId="32" fillId="0" borderId="18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5" fillId="0" borderId="19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28" xfId="4" applyFont="1" applyBorder="1" applyAlignment="1">
      <alignment horizontal="center" vertical="center"/>
    </xf>
    <xf numFmtId="0" fontId="5" fillId="0" borderId="14" xfId="4" applyFont="1" applyBorder="1" applyAlignment="1">
      <alignment horizontal="left" vertical="center"/>
    </xf>
    <xf numFmtId="0" fontId="5" fillId="0" borderId="12" xfId="4" applyFont="1" applyBorder="1" applyAlignment="1">
      <alignment horizontal="left" vertical="center"/>
    </xf>
    <xf numFmtId="0" fontId="5" fillId="0" borderId="13" xfId="4" applyFont="1" applyBorder="1" applyAlignment="1">
      <alignment horizontal="left" vertical="center"/>
    </xf>
    <xf numFmtId="0" fontId="5" fillId="0" borderId="28" xfId="4" applyFont="1" applyBorder="1" applyAlignment="1">
      <alignment horizontal="left" vertical="center"/>
    </xf>
    <xf numFmtId="0" fontId="5" fillId="0" borderId="14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0" fontId="5" fillId="0" borderId="13" xfId="4" applyFont="1" applyBorder="1" applyAlignment="1">
      <alignment horizontal="left" vertical="center" wrapText="1"/>
    </xf>
    <xf numFmtId="0" fontId="16" fillId="0" borderId="16" xfId="4" applyBorder="1" applyAlignment="1">
      <alignment horizontal="center" vertical="center"/>
    </xf>
    <xf numFmtId="0" fontId="16" fillId="0" borderId="26" xfId="4" applyBorder="1" applyAlignment="1">
      <alignment horizontal="center" vertical="center"/>
    </xf>
    <xf numFmtId="0" fontId="32" fillId="0" borderId="22" xfId="4" applyFont="1" applyBorder="1" applyAlignment="1">
      <alignment horizontal="center" vertical="center"/>
    </xf>
    <xf numFmtId="0" fontId="32" fillId="0" borderId="23" xfId="4" applyFont="1" applyBorder="1" applyAlignment="1">
      <alignment horizontal="left" vertical="center"/>
    </xf>
    <xf numFmtId="0" fontId="5" fillId="0" borderId="21" xfId="4" applyFont="1" applyBorder="1" applyAlignment="1">
      <alignment horizontal="right" vertical="center"/>
    </xf>
    <xf numFmtId="0" fontId="5" fillId="0" borderId="20" xfId="4" applyFont="1" applyBorder="1" applyAlignment="1">
      <alignment horizontal="right" vertical="center"/>
    </xf>
    <xf numFmtId="0" fontId="5" fillId="0" borderId="24" xfId="4" applyFont="1" applyBorder="1" applyAlignment="1">
      <alignment horizontal="right" vertical="center"/>
    </xf>
    <xf numFmtId="0" fontId="34" fillId="0" borderId="10" xfId="4" applyFont="1" applyBorder="1" applyAlignment="1">
      <alignment horizontal="left" vertical="center"/>
    </xf>
    <xf numFmtId="0" fontId="34" fillId="0" borderId="11" xfId="4" applyFont="1" applyBorder="1" applyAlignment="1">
      <alignment horizontal="left" vertical="center"/>
    </xf>
    <xf numFmtId="0" fontId="34" fillId="0" borderId="25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5" fillId="0" borderId="16" xfId="4" applyFont="1" applyBorder="1" applyAlignment="1">
      <alignment horizontal="center" vertical="center"/>
    </xf>
    <xf numFmtId="0" fontId="32" fillId="0" borderId="16" xfId="4" applyFont="1" applyBorder="1" applyAlignment="1">
      <alignment horizontal="center" vertical="center"/>
    </xf>
    <xf numFmtId="0" fontId="5" fillId="0" borderId="26" xfId="4" applyFont="1" applyBorder="1" applyAlignment="1">
      <alignment horizontal="center" vertical="center"/>
    </xf>
    <xf numFmtId="0" fontId="15" fillId="0" borderId="38" xfId="4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14" fontId="22" fillId="0" borderId="0" xfId="5" applyNumberFormat="1" applyFont="1" applyAlignment="1">
      <alignment horizontal="left" vertical="center"/>
    </xf>
    <xf numFmtId="0" fontId="21" fillId="0" borderId="2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checked="Checked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8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8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8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8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8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8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8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8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8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8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8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8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8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8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8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8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8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8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8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8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8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8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8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8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8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8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8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8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8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8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8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8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8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8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8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8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8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8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A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A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A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A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A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A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A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A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A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A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A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A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A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A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A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A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A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A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A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A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A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A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A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A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A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A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A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A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A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A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A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A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A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A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A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A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A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A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213360</xdr:colOff>
      <xdr:row>2</xdr:row>
      <xdr:rowOff>19050</xdr:rowOff>
    </xdr:from>
    <xdr:to>
      <xdr:col>9</xdr:col>
      <xdr:colOff>508000</xdr:colOff>
      <xdr:row>4</xdr:row>
      <xdr:rowOff>184785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2435" y="600075"/>
          <a:ext cx="1361440" cy="527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 x14ac:dyDescent="0.15"/>
  <cols>
    <col min="1" max="1" width="5.5" customWidth="1"/>
    <col min="2" max="2" width="96.375" style="203" customWidth="1"/>
    <col min="3" max="3" width="10.125" customWidth="1"/>
  </cols>
  <sheetData>
    <row r="1" spans="1:2" ht="21" customHeight="1" x14ac:dyDescent="0.15">
      <c r="A1" s="204"/>
      <c r="B1" s="205" t="s">
        <v>0</v>
      </c>
    </row>
    <row r="2" spans="1:2" x14ac:dyDescent="0.15">
      <c r="A2" s="6">
        <v>1</v>
      </c>
      <c r="B2" s="206" t="s">
        <v>1</v>
      </c>
    </row>
    <row r="3" spans="1:2" x14ac:dyDescent="0.15">
      <c r="A3" s="6">
        <v>2</v>
      </c>
      <c r="B3" s="206" t="s">
        <v>2</v>
      </c>
    </row>
    <row r="4" spans="1:2" x14ac:dyDescent="0.15">
      <c r="A4" s="6">
        <v>3</v>
      </c>
      <c r="B4" s="206" t="s">
        <v>3</v>
      </c>
    </row>
    <row r="5" spans="1:2" x14ac:dyDescent="0.15">
      <c r="A5" s="6">
        <v>4</v>
      </c>
      <c r="B5" s="206" t="s">
        <v>4</v>
      </c>
    </row>
    <row r="6" spans="1:2" x14ac:dyDescent="0.15">
      <c r="A6" s="6">
        <v>5</v>
      </c>
      <c r="B6" s="206" t="s">
        <v>5</v>
      </c>
    </row>
    <row r="7" spans="1:2" x14ac:dyDescent="0.15">
      <c r="A7" s="6">
        <v>6</v>
      </c>
      <c r="B7" s="206" t="s">
        <v>6</v>
      </c>
    </row>
    <row r="8" spans="1:2" s="202" customFormat="1" ht="15" customHeight="1" x14ac:dyDescent="0.15">
      <c r="A8" s="207">
        <v>7</v>
      </c>
      <c r="B8" s="208" t="s">
        <v>7</v>
      </c>
    </row>
    <row r="9" spans="1:2" ht="18.95" customHeight="1" x14ac:dyDescent="0.15">
      <c r="A9" s="204"/>
      <c r="B9" s="209" t="s">
        <v>8</v>
      </c>
    </row>
    <row r="10" spans="1:2" ht="15.95" customHeight="1" x14ac:dyDescent="0.15">
      <c r="A10" s="6">
        <v>1</v>
      </c>
      <c r="B10" s="210" t="s">
        <v>9</v>
      </c>
    </row>
    <row r="11" spans="1:2" x14ac:dyDescent="0.15">
      <c r="A11" s="6">
        <v>2</v>
      </c>
      <c r="B11" s="206" t="s">
        <v>10</v>
      </c>
    </row>
    <row r="12" spans="1:2" x14ac:dyDescent="0.15">
      <c r="A12" s="6">
        <v>3</v>
      </c>
      <c r="B12" s="208" t="s">
        <v>11</v>
      </c>
    </row>
    <row r="13" spans="1:2" x14ac:dyDescent="0.15">
      <c r="A13" s="6">
        <v>4</v>
      </c>
      <c r="B13" s="206" t="s">
        <v>12</v>
      </c>
    </row>
    <row r="14" spans="1:2" x14ac:dyDescent="0.15">
      <c r="A14" s="6">
        <v>5</v>
      </c>
      <c r="B14" s="206" t="s">
        <v>13</v>
      </c>
    </row>
    <row r="15" spans="1:2" x14ac:dyDescent="0.15">
      <c r="A15" s="6">
        <v>6</v>
      </c>
      <c r="B15" s="206" t="s">
        <v>14</v>
      </c>
    </row>
    <row r="16" spans="1:2" x14ac:dyDescent="0.15">
      <c r="A16" s="6">
        <v>7</v>
      </c>
      <c r="B16" s="206" t="s">
        <v>15</v>
      </c>
    </row>
    <row r="17" spans="1:2" x14ac:dyDescent="0.15">
      <c r="A17" s="6">
        <v>8</v>
      </c>
      <c r="B17" s="206" t="s">
        <v>16</v>
      </c>
    </row>
    <row r="18" spans="1:2" x14ac:dyDescent="0.15">
      <c r="A18" s="6">
        <v>9</v>
      </c>
      <c r="B18" s="206" t="s">
        <v>17</v>
      </c>
    </row>
    <row r="19" spans="1:2" x14ac:dyDescent="0.15">
      <c r="A19" s="6"/>
      <c r="B19" s="206"/>
    </row>
    <row r="20" spans="1:2" ht="20.25" x14ac:dyDescent="0.15">
      <c r="A20" s="204"/>
      <c r="B20" s="205" t="s">
        <v>18</v>
      </c>
    </row>
    <row r="21" spans="1:2" x14ac:dyDescent="0.15">
      <c r="A21" s="6">
        <v>1</v>
      </c>
      <c r="B21" s="206" t="s">
        <v>19</v>
      </c>
    </row>
    <row r="22" spans="1:2" x14ac:dyDescent="0.15">
      <c r="A22" s="6">
        <v>2</v>
      </c>
      <c r="B22" s="206" t="s">
        <v>20</v>
      </c>
    </row>
    <row r="23" spans="1:2" x14ac:dyDescent="0.15">
      <c r="A23" s="6">
        <v>3</v>
      </c>
      <c r="B23" s="206" t="s">
        <v>21</v>
      </c>
    </row>
    <row r="24" spans="1:2" x14ac:dyDescent="0.15">
      <c r="A24" s="6">
        <v>4</v>
      </c>
      <c r="B24" s="206" t="s">
        <v>22</v>
      </c>
    </row>
    <row r="25" spans="1:2" x14ac:dyDescent="0.15">
      <c r="A25" s="6">
        <v>5</v>
      </c>
      <c r="B25" s="206" t="s">
        <v>23</v>
      </c>
    </row>
    <row r="26" spans="1:2" x14ac:dyDescent="0.15">
      <c r="A26" s="6">
        <v>6</v>
      </c>
      <c r="B26" s="206" t="s">
        <v>24</v>
      </c>
    </row>
    <row r="27" spans="1:2" x14ac:dyDescent="0.15">
      <c r="A27" s="6">
        <v>7</v>
      </c>
      <c r="B27" s="206" t="s">
        <v>25</v>
      </c>
    </row>
    <row r="28" spans="1:2" x14ac:dyDescent="0.15">
      <c r="A28" s="6"/>
      <c r="B28" s="206"/>
    </row>
    <row r="29" spans="1:2" ht="20.25" x14ac:dyDescent="0.15">
      <c r="A29" s="204"/>
      <c r="B29" s="205" t="s">
        <v>26</v>
      </c>
    </row>
    <row r="30" spans="1:2" x14ac:dyDescent="0.15">
      <c r="A30" s="6">
        <v>1</v>
      </c>
      <c r="B30" s="206" t="s">
        <v>27</v>
      </c>
    </row>
    <row r="31" spans="1:2" x14ac:dyDescent="0.15">
      <c r="A31" s="6">
        <v>2</v>
      </c>
      <c r="B31" s="206" t="s">
        <v>28</v>
      </c>
    </row>
    <row r="32" spans="1:2" x14ac:dyDescent="0.15">
      <c r="A32" s="6">
        <v>3</v>
      </c>
      <c r="B32" s="206" t="s">
        <v>29</v>
      </c>
    </row>
    <row r="33" spans="1:2" ht="28.5" x14ac:dyDescent="0.15">
      <c r="A33" s="6">
        <v>4</v>
      </c>
      <c r="B33" s="206" t="s">
        <v>30</v>
      </c>
    </row>
    <row r="34" spans="1:2" x14ac:dyDescent="0.15">
      <c r="A34" s="6">
        <v>5</v>
      </c>
      <c r="B34" s="206" t="s">
        <v>31</v>
      </c>
    </row>
    <row r="35" spans="1:2" x14ac:dyDescent="0.15">
      <c r="A35" s="6">
        <v>6</v>
      </c>
      <c r="B35" s="206" t="s">
        <v>32</v>
      </c>
    </row>
    <row r="36" spans="1:2" x14ac:dyDescent="0.15">
      <c r="A36" s="6">
        <v>7</v>
      </c>
      <c r="B36" s="206" t="s">
        <v>33</v>
      </c>
    </row>
    <row r="37" spans="1:2" x14ac:dyDescent="0.15">
      <c r="A37" s="6"/>
      <c r="B37" s="206"/>
    </row>
    <row r="39" spans="1:2" x14ac:dyDescent="0.15">
      <c r="A39" s="211" t="s">
        <v>34</v>
      </c>
      <c r="B39" s="212"/>
    </row>
  </sheetData>
  <phoneticPr fontId="5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2" sqref="B1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213" t="s">
        <v>35</v>
      </c>
      <c r="C2" s="214"/>
      <c r="D2" s="214"/>
      <c r="E2" s="214"/>
      <c r="F2" s="214"/>
      <c r="G2" s="214"/>
      <c r="H2" s="214"/>
      <c r="I2" s="215"/>
    </row>
    <row r="3" spans="2:9" ht="27.95" customHeight="1" x14ac:dyDescent="0.25">
      <c r="B3" s="190"/>
      <c r="C3" s="191"/>
      <c r="D3" s="216" t="s">
        <v>36</v>
      </c>
      <c r="E3" s="217"/>
      <c r="F3" s="218" t="s">
        <v>37</v>
      </c>
      <c r="G3" s="219"/>
      <c r="H3" s="216" t="s">
        <v>38</v>
      </c>
      <c r="I3" s="220"/>
    </row>
    <row r="4" spans="2:9" ht="27.95" customHeight="1" x14ac:dyDescent="0.25">
      <c r="B4" s="190" t="s">
        <v>39</v>
      </c>
      <c r="C4" s="191" t="s">
        <v>40</v>
      </c>
      <c r="D4" s="191" t="s">
        <v>41</v>
      </c>
      <c r="E4" s="191" t="s">
        <v>42</v>
      </c>
      <c r="F4" s="192" t="s">
        <v>41</v>
      </c>
      <c r="G4" s="192" t="s">
        <v>42</v>
      </c>
      <c r="H4" s="191" t="s">
        <v>41</v>
      </c>
      <c r="I4" s="199" t="s">
        <v>42</v>
      </c>
    </row>
    <row r="5" spans="2:9" ht="27.95" customHeight="1" x14ac:dyDescent="0.15">
      <c r="B5" s="193" t="s">
        <v>43</v>
      </c>
      <c r="C5" s="6">
        <v>13</v>
      </c>
      <c r="D5" s="6">
        <v>0</v>
      </c>
      <c r="E5" s="6">
        <v>1</v>
      </c>
      <c r="F5" s="194">
        <v>0</v>
      </c>
      <c r="G5" s="194">
        <v>1</v>
      </c>
      <c r="H5" s="6">
        <v>1</v>
      </c>
      <c r="I5" s="200">
        <v>2</v>
      </c>
    </row>
    <row r="6" spans="2:9" ht="27.95" customHeight="1" x14ac:dyDescent="0.15">
      <c r="B6" s="193" t="s">
        <v>44</v>
      </c>
      <c r="C6" s="6">
        <v>20</v>
      </c>
      <c r="D6" s="6">
        <v>0</v>
      </c>
      <c r="E6" s="6">
        <v>1</v>
      </c>
      <c r="F6" s="194">
        <v>1</v>
      </c>
      <c r="G6" s="194">
        <v>2</v>
      </c>
      <c r="H6" s="6">
        <v>2</v>
      </c>
      <c r="I6" s="200">
        <v>3</v>
      </c>
    </row>
    <row r="7" spans="2:9" ht="27.95" customHeight="1" x14ac:dyDescent="0.15">
      <c r="B7" s="193" t="s">
        <v>45</v>
      </c>
      <c r="C7" s="6">
        <v>32</v>
      </c>
      <c r="D7" s="6">
        <v>0</v>
      </c>
      <c r="E7" s="6">
        <v>1</v>
      </c>
      <c r="F7" s="194">
        <v>2</v>
      </c>
      <c r="G7" s="194">
        <v>3</v>
      </c>
      <c r="H7" s="6">
        <v>3</v>
      </c>
      <c r="I7" s="200">
        <v>4</v>
      </c>
    </row>
    <row r="8" spans="2:9" ht="27.95" customHeight="1" x14ac:dyDescent="0.15">
      <c r="B8" s="193" t="s">
        <v>46</v>
      </c>
      <c r="C8" s="6">
        <v>50</v>
      </c>
      <c r="D8" s="6">
        <v>1</v>
      </c>
      <c r="E8" s="6">
        <v>2</v>
      </c>
      <c r="F8" s="194">
        <v>3</v>
      </c>
      <c r="G8" s="194">
        <v>4</v>
      </c>
      <c r="H8" s="6">
        <v>5</v>
      </c>
      <c r="I8" s="200">
        <v>6</v>
      </c>
    </row>
    <row r="9" spans="2:9" ht="27.95" customHeight="1" x14ac:dyDescent="0.15">
      <c r="B9" s="193" t="s">
        <v>47</v>
      </c>
      <c r="C9" s="6">
        <v>80</v>
      </c>
      <c r="D9" s="6">
        <v>2</v>
      </c>
      <c r="E9" s="6">
        <v>3</v>
      </c>
      <c r="F9" s="194">
        <v>5</v>
      </c>
      <c r="G9" s="194">
        <v>6</v>
      </c>
      <c r="H9" s="6">
        <v>7</v>
      </c>
      <c r="I9" s="200">
        <v>8</v>
      </c>
    </row>
    <row r="10" spans="2:9" ht="27.95" customHeight="1" x14ac:dyDescent="0.15">
      <c r="B10" s="193" t="s">
        <v>48</v>
      </c>
      <c r="C10" s="6">
        <v>125</v>
      </c>
      <c r="D10" s="6">
        <v>3</v>
      </c>
      <c r="E10" s="6">
        <v>4</v>
      </c>
      <c r="F10" s="194">
        <v>7</v>
      </c>
      <c r="G10" s="194">
        <v>8</v>
      </c>
      <c r="H10" s="6">
        <v>10</v>
      </c>
      <c r="I10" s="200">
        <v>11</v>
      </c>
    </row>
    <row r="11" spans="2:9" ht="27.95" customHeight="1" x14ac:dyDescent="0.15">
      <c r="B11" s="193" t="s">
        <v>49</v>
      </c>
      <c r="C11" s="6">
        <v>200</v>
      </c>
      <c r="D11" s="6">
        <v>5</v>
      </c>
      <c r="E11" s="6">
        <v>6</v>
      </c>
      <c r="F11" s="194">
        <v>10</v>
      </c>
      <c r="G11" s="194">
        <v>11</v>
      </c>
      <c r="H11" s="6">
        <v>14</v>
      </c>
      <c r="I11" s="200">
        <v>15</v>
      </c>
    </row>
    <row r="12" spans="2:9" ht="27.95" customHeight="1" x14ac:dyDescent="0.15">
      <c r="B12" s="195" t="s">
        <v>50</v>
      </c>
      <c r="C12" s="196">
        <v>315</v>
      </c>
      <c r="D12" s="196">
        <v>7</v>
      </c>
      <c r="E12" s="196">
        <v>8</v>
      </c>
      <c r="F12" s="197">
        <v>14</v>
      </c>
      <c r="G12" s="197">
        <v>15</v>
      </c>
      <c r="H12" s="196">
        <v>21</v>
      </c>
      <c r="I12" s="201">
        <v>22</v>
      </c>
    </row>
    <row r="14" spans="2:9" x14ac:dyDescent="0.15">
      <c r="B14" s="198" t="s">
        <v>51</v>
      </c>
      <c r="C14" s="198"/>
      <c r="D14" s="198"/>
    </row>
  </sheetData>
  <mergeCells count="4">
    <mergeCell ref="B2:I2"/>
    <mergeCell ref="D3:E3"/>
    <mergeCell ref="F3:G3"/>
    <mergeCell ref="H3:I3"/>
  </mergeCells>
  <phoneticPr fontId="5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N23" sqref="N23"/>
    </sheetView>
  </sheetViews>
  <sheetFormatPr defaultColWidth="10.375" defaultRowHeight="16.5" customHeight="1" x14ac:dyDescent="0.15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4" ht="20.25" x14ac:dyDescent="0.15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4" ht="14.25" x14ac:dyDescent="0.15">
      <c r="A2" s="129" t="s">
        <v>53</v>
      </c>
      <c r="B2" s="222" t="s">
        <v>54</v>
      </c>
      <c r="C2" s="222"/>
      <c r="D2" s="223" t="s">
        <v>55</v>
      </c>
      <c r="E2" s="223"/>
      <c r="F2" s="224" t="s">
        <v>56</v>
      </c>
      <c r="G2" s="224"/>
      <c r="H2" s="130" t="s">
        <v>57</v>
      </c>
      <c r="I2" s="225" t="s">
        <v>56</v>
      </c>
      <c r="J2" s="225"/>
      <c r="K2" s="226"/>
    </row>
    <row r="3" spans="1:14" ht="14.25" x14ac:dyDescent="0.15">
      <c r="A3" s="227" t="s">
        <v>58</v>
      </c>
      <c r="B3" s="228"/>
      <c r="C3" s="229"/>
      <c r="D3" s="230" t="s">
        <v>59</v>
      </c>
      <c r="E3" s="231"/>
      <c r="F3" s="231"/>
      <c r="G3" s="232"/>
      <c r="H3" s="230" t="s">
        <v>60</v>
      </c>
      <c r="I3" s="231"/>
      <c r="J3" s="231"/>
      <c r="K3" s="232"/>
    </row>
    <row r="4" spans="1:14" ht="14.25" x14ac:dyDescent="0.15">
      <c r="A4" s="133" t="s">
        <v>61</v>
      </c>
      <c r="B4" s="233" t="s">
        <v>62</v>
      </c>
      <c r="C4" s="234"/>
      <c r="D4" s="235" t="s">
        <v>63</v>
      </c>
      <c r="E4" s="236"/>
      <c r="F4" s="237">
        <v>45347</v>
      </c>
      <c r="G4" s="238"/>
      <c r="H4" s="235" t="s">
        <v>64</v>
      </c>
      <c r="I4" s="236"/>
      <c r="J4" s="67" t="s">
        <v>65</v>
      </c>
      <c r="K4" s="68" t="s">
        <v>66</v>
      </c>
    </row>
    <row r="5" spans="1:14" ht="14.25" x14ac:dyDescent="0.15">
      <c r="A5" s="135" t="s">
        <v>67</v>
      </c>
      <c r="B5" s="233" t="s">
        <v>68</v>
      </c>
      <c r="C5" s="234"/>
      <c r="D5" s="235" t="s">
        <v>69</v>
      </c>
      <c r="E5" s="236"/>
      <c r="F5" s="237">
        <v>45268</v>
      </c>
      <c r="G5" s="238"/>
      <c r="H5" s="235" t="s">
        <v>70</v>
      </c>
      <c r="I5" s="236"/>
      <c r="J5" s="67" t="s">
        <v>65</v>
      </c>
      <c r="K5" s="68" t="s">
        <v>66</v>
      </c>
    </row>
    <row r="6" spans="1:14" ht="14.25" x14ac:dyDescent="0.15">
      <c r="A6" s="133" t="s">
        <v>71</v>
      </c>
      <c r="B6" s="73">
        <v>4</v>
      </c>
      <c r="C6" s="163">
        <v>6</v>
      </c>
      <c r="D6" s="135" t="s">
        <v>72</v>
      </c>
      <c r="E6" s="145"/>
      <c r="F6" s="237">
        <v>45290</v>
      </c>
      <c r="G6" s="238"/>
      <c r="H6" s="235" t="s">
        <v>73</v>
      </c>
      <c r="I6" s="236"/>
      <c r="J6" s="67" t="s">
        <v>65</v>
      </c>
      <c r="K6" s="68" t="s">
        <v>66</v>
      </c>
    </row>
    <row r="7" spans="1:14" ht="14.25" x14ac:dyDescent="0.15">
      <c r="A7" s="133" t="s">
        <v>74</v>
      </c>
      <c r="B7" s="239">
        <v>22080</v>
      </c>
      <c r="C7" s="240"/>
      <c r="D7" s="135" t="s">
        <v>75</v>
      </c>
      <c r="E7" s="144"/>
      <c r="F7" s="237">
        <v>45301</v>
      </c>
      <c r="G7" s="238"/>
      <c r="H7" s="235" t="s">
        <v>76</v>
      </c>
      <c r="I7" s="236"/>
      <c r="J7" s="67" t="s">
        <v>65</v>
      </c>
      <c r="K7" s="68" t="s">
        <v>66</v>
      </c>
    </row>
    <row r="8" spans="1:14" ht="14.25" x14ac:dyDescent="0.15">
      <c r="A8" s="137" t="s">
        <v>77</v>
      </c>
      <c r="B8" s="241" t="s">
        <v>78</v>
      </c>
      <c r="C8" s="242"/>
      <c r="D8" s="243" t="s">
        <v>79</v>
      </c>
      <c r="E8" s="244"/>
      <c r="F8" s="245">
        <v>45342</v>
      </c>
      <c r="G8" s="246"/>
      <c r="H8" s="243" t="s">
        <v>80</v>
      </c>
      <c r="I8" s="244"/>
      <c r="J8" s="76" t="s">
        <v>65</v>
      </c>
      <c r="K8" s="138" t="s">
        <v>66</v>
      </c>
      <c r="N8" s="184"/>
    </row>
    <row r="9" spans="1:14" ht="14.25" x14ac:dyDescent="0.15">
      <c r="A9" s="247" t="s">
        <v>81</v>
      </c>
      <c r="B9" s="248"/>
      <c r="C9" s="248"/>
      <c r="D9" s="248"/>
      <c r="E9" s="248"/>
      <c r="F9" s="248"/>
      <c r="G9" s="248"/>
      <c r="H9" s="248"/>
      <c r="I9" s="248"/>
      <c r="J9" s="248"/>
      <c r="K9" s="249"/>
    </row>
    <row r="10" spans="1:14" ht="14.25" x14ac:dyDescent="0.15">
      <c r="A10" s="250" t="s">
        <v>82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2"/>
    </row>
    <row r="11" spans="1:14" ht="14.25" x14ac:dyDescent="0.15">
      <c r="A11" s="164" t="s">
        <v>83</v>
      </c>
      <c r="B11" s="165" t="s">
        <v>84</v>
      </c>
      <c r="C11" s="166" t="s">
        <v>85</v>
      </c>
      <c r="D11" s="167"/>
      <c r="E11" s="168" t="s">
        <v>86</v>
      </c>
      <c r="F11" s="165" t="s">
        <v>84</v>
      </c>
      <c r="G11" s="166" t="s">
        <v>85</v>
      </c>
      <c r="H11" s="166" t="s">
        <v>87</v>
      </c>
      <c r="I11" s="168" t="s">
        <v>88</v>
      </c>
      <c r="J11" s="165" t="s">
        <v>84</v>
      </c>
      <c r="K11" s="185" t="s">
        <v>85</v>
      </c>
    </row>
    <row r="12" spans="1:14" ht="14.25" x14ac:dyDescent="0.15">
      <c r="A12" s="135" t="s">
        <v>89</v>
      </c>
      <c r="B12" s="143" t="s">
        <v>84</v>
      </c>
      <c r="C12" s="67" t="s">
        <v>85</v>
      </c>
      <c r="D12" s="144"/>
      <c r="E12" s="145" t="s">
        <v>90</v>
      </c>
      <c r="F12" s="143" t="s">
        <v>84</v>
      </c>
      <c r="G12" s="67" t="s">
        <v>85</v>
      </c>
      <c r="H12" s="67" t="s">
        <v>87</v>
      </c>
      <c r="I12" s="145" t="s">
        <v>91</v>
      </c>
      <c r="J12" s="143" t="s">
        <v>84</v>
      </c>
      <c r="K12" s="68" t="s">
        <v>85</v>
      </c>
    </row>
    <row r="13" spans="1:14" ht="14.25" x14ac:dyDescent="0.15">
      <c r="A13" s="135" t="s">
        <v>92</v>
      </c>
      <c r="B13" s="143" t="s">
        <v>84</v>
      </c>
      <c r="C13" s="67" t="s">
        <v>85</v>
      </c>
      <c r="D13" s="144"/>
      <c r="E13" s="145" t="s">
        <v>93</v>
      </c>
      <c r="F13" s="67" t="s">
        <v>94</v>
      </c>
      <c r="G13" s="67" t="s">
        <v>95</v>
      </c>
      <c r="H13" s="67" t="s">
        <v>87</v>
      </c>
      <c r="I13" s="145" t="s">
        <v>96</v>
      </c>
      <c r="J13" s="143" t="s">
        <v>84</v>
      </c>
      <c r="K13" s="68" t="s">
        <v>85</v>
      </c>
    </row>
    <row r="14" spans="1:14" ht="14.25" x14ac:dyDescent="0.15">
      <c r="A14" s="243" t="s">
        <v>97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53"/>
    </row>
    <row r="15" spans="1:14" ht="14.25" x14ac:dyDescent="0.15">
      <c r="A15" s="250" t="s">
        <v>98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2"/>
    </row>
    <row r="16" spans="1:14" ht="14.25" x14ac:dyDescent="0.15">
      <c r="A16" s="169" t="s">
        <v>99</v>
      </c>
      <c r="B16" s="166" t="s">
        <v>94</v>
      </c>
      <c r="C16" s="166" t="s">
        <v>95</v>
      </c>
      <c r="D16" s="170"/>
      <c r="E16" s="171" t="s">
        <v>100</v>
      </c>
      <c r="F16" s="166" t="s">
        <v>94</v>
      </c>
      <c r="G16" s="166" t="s">
        <v>95</v>
      </c>
      <c r="H16" s="172"/>
      <c r="I16" s="171" t="s">
        <v>101</v>
      </c>
      <c r="J16" s="166" t="s">
        <v>94</v>
      </c>
      <c r="K16" s="185" t="s">
        <v>95</v>
      </c>
    </row>
    <row r="17" spans="1:22" ht="16.5" customHeight="1" x14ac:dyDescent="0.15">
      <c r="A17" s="147" t="s">
        <v>102</v>
      </c>
      <c r="B17" s="67" t="s">
        <v>94</v>
      </c>
      <c r="C17" s="67" t="s">
        <v>95</v>
      </c>
      <c r="D17" s="73"/>
      <c r="E17" s="148" t="s">
        <v>103</v>
      </c>
      <c r="F17" s="67" t="s">
        <v>94</v>
      </c>
      <c r="G17" s="67" t="s">
        <v>95</v>
      </c>
      <c r="H17" s="173"/>
      <c r="I17" s="148" t="s">
        <v>104</v>
      </c>
      <c r="J17" s="67" t="s">
        <v>94</v>
      </c>
      <c r="K17" s="68" t="s">
        <v>95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22" ht="18" customHeight="1" x14ac:dyDescent="0.15">
      <c r="A18" s="254" t="s">
        <v>105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6"/>
    </row>
    <row r="19" spans="1:22" ht="18" customHeight="1" x14ac:dyDescent="0.15">
      <c r="A19" s="250" t="s">
        <v>106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2"/>
    </row>
    <row r="20" spans="1:22" ht="16.5" customHeight="1" x14ac:dyDescent="0.15">
      <c r="A20" s="257" t="s">
        <v>107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9"/>
    </row>
    <row r="21" spans="1:22" ht="21.75" customHeight="1" x14ac:dyDescent="0.15">
      <c r="A21" s="174" t="s">
        <v>108</v>
      </c>
      <c r="B21" s="175" t="s">
        <v>109</v>
      </c>
      <c r="C21" s="175" t="s">
        <v>110</v>
      </c>
      <c r="D21" s="175" t="s">
        <v>111</v>
      </c>
      <c r="E21" s="175" t="s">
        <v>112</v>
      </c>
      <c r="F21" s="175" t="s">
        <v>113</v>
      </c>
      <c r="G21" s="175" t="s">
        <v>114</v>
      </c>
      <c r="H21" s="175"/>
      <c r="I21" s="187"/>
      <c r="J21" s="132"/>
      <c r="K21" s="93" t="s">
        <v>115</v>
      </c>
    </row>
    <row r="22" spans="1:22" ht="23.1" customHeight="1" x14ac:dyDescent="0.15">
      <c r="A22" s="176" t="s">
        <v>116</v>
      </c>
      <c r="B22" s="177" t="s">
        <v>94</v>
      </c>
      <c r="C22" s="177" t="s">
        <v>94</v>
      </c>
      <c r="D22" s="177" t="s">
        <v>94</v>
      </c>
      <c r="E22" s="177" t="s">
        <v>94</v>
      </c>
      <c r="F22" s="177" t="s">
        <v>94</v>
      </c>
      <c r="G22" s="177" t="s">
        <v>94</v>
      </c>
      <c r="H22" s="177"/>
      <c r="I22" s="177"/>
      <c r="J22" s="177"/>
      <c r="K22" s="188"/>
    </row>
    <row r="23" spans="1:22" ht="23.1" customHeight="1" x14ac:dyDescent="0.15">
      <c r="A23" s="176" t="s">
        <v>117</v>
      </c>
      <c r="B23" s="177" t="s">
        <v>94</v>
      </c>
      <c r="C23" s="177" t="s">
        <v>94</v>
      </c>
      <c r="D23" s="177" t="s">
        <v>94</v>
      </c>
      <c r="E23" s="177" t="s">
        <v>94</v>
      </c>
      <c r="F23" s="177" t="s">
        <v>94</v>
      </c>
      <c r="G23" s="177" t="s">
        <v>94</v>
      </c>
      <c r="H23" s="177"/>
      <c r="I23" s="177"/>
      <c r="J23" s="177"/>
      <c r="K23" s="189"/>
    </row>
    <row r="24" spans="1:22" ht="23.1" customHeight="1" x14ac:dyDescent="0.15">
      <c r="A24" s="176" t="s">
        <v>118</v>
      </c>
      <c r="B24" s="177" t="s">
        <v>94</v>
      </c>
      <c r="C24" s="177" t="s">
        <v>94</v>
      </c>
      <c r="D24" s="177" t="s">
        <v>94</v>
      </c>
      <c r="E24" s="177" t="s">
        <v>94</v>
      </c>
      <c r="F24" s="177" t="s">
        <v>94</v>
      </c>
      <c r="G24" s="177" t="s">
        <v>94</v>
      </c>
      <c r="H24" s="177"/>
      <c r="I24" s="177"/>
      <c r="J24" s="177"/>
      <c r="K24" s="189"/>
    </row>
    <row r="25" spans="1:22" ht="23.1" customHeight="1" x14ac:dyDescent="0.15">
      <c r="A25" s="176" t="s">
        <v>119</v>
      </c>
      <c r="B25" s="177" t="s">
        <v>94</v>
      </c>
      <c r="C25" s="177" t="s">
        <v>94</v>
      </c>
      <c r="D25" s="177" t="s">
        <v>94</v>
      </c>
      <c r="E25" s="177" t="s">
        <v>94</v>
      </c>
      <c r="F25" s="177" t="s">
        <v>94</v>
      </c>
      <c r="G25" s="177" t="s">
        <v>94</v>
      </c>
      <c r="H25" s="177"/>
      <c r="I25" s="177"/>
      <c r="J25" s="177"/>
      <c r="K25" s="90"/>
    </row>
    <row r="26" spans="1:22" ht="23.1" customHeight="1" x14ac:dyDescent="0.15">
      <c r="A26" s="136"/>
      <c r="B26" s="177"/>
      <c r="C26" s="177"/>
      <c r="D26" s="177"/>
      <c r="E26" s="177"/>
      <c r="F26" s="177"/>
      <c r="G26" s="177"/>
      <c r="H26" s="177"/>
      <c r="I26" s="177"/>
      <c r="J26" s="177"/>
      <c r="K26" s="90"/>
    </row>
    <row r="27" spans="1:22" ht="23.1" customHeight="1" x14ac:dyDescent="0.15">
      <c r="A27" s="136"/>
      <c r="B27" s="177"/>
      <c r="C27" s="177"/>
      <c r="D27" s="177"/>
      <c r="E27" s="177"/>
      <c r="F27" s="177"/>
      <c r="G27" s="177"/>
      <c r="H27" s="177"/>
      <c r="I27" s="177"/>
      <c r="J27" s="177"/>
      <c r="K27" s="90"/>
    </row>
    <row r="28" spans="1:22" ht="23.1" customHeight="1" x14ac:dyDescent="0.15">
      <c r="A28" s="146"/>
      <c r="B28" s="178"/>
      <c r="C28" s="178"/>
      <c r="D28" s="178"/>
      <c r="E28" s="178"/>
      <c r="F28" s="178"/>
      <c r="G28" s="178"/>
      <c r="H28" s="178"/>
      <c r="I28" s="178"/>
      <c r="J28" s="178"/>
      <c r="K28" s="91"/>
    </row>
    <row r="29" spans="1:22" ht="18" customHeight="1" x14ac:dyDescent="0.15">
      <c r="A29" s="260" t="s">
        <v>120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2"/>
    </row>
    <row r="30" spans="1:22" ht="18.75" customHeight="1" x14ac:dyDescent="0.15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5"/>
    </row>
    <row r="31" spans="1:22" ht="18.75" customHeight="1" x14ac:dyDescent="0.15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68"/>
    </row>
    <row r="32" spans="1:22" ht="18" customHeight="1" x14ac:dyDescent="0.15">
      <c r="A32" s="260" t="s">
        <v>121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2"/>
    </row>
    <row r="33" spans="1:11" ht="14.25" x14ac:dyDescent="0.15">
      <c r="A33" s="269" t="s">
        <v>94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1"/>
    </row>
    <row r="34" spans="1:11" ht="14.25" x14ac:dyDescent="0.15">
      <c r="A34" s="272" t="s">
        <v>122</v>
      </c>
      <c r="B34" s="273"/>
      <c r="C34" s="67" t="s">
        <v>65</v>
      </c>
      <c r="D34" s="67" t="s">
        <v>66</v>
      </c>
      <c r="E34" s="274" t="s">
        <v>123</v>
      </c>
      <c r="F34" s="275"/>
      <c r="G34" s="275"/>
      <c r="H34" s="275"/>
      <c r="I34" s="275"/>
      <c r="J34" s="275"/>
      <c r="K34" s="276"/>
    </row>
    <row r="35" spans="1:11" ht="14.25" x14ac:dyDescent="0.15">
      <c r="A35" s="277" t="s">
        <v>124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</row>
    <row r="36" spans="1:11" ht="21" customHeight="1" x14ac:dyDescent="0.15">
      <c r="A36" s="278" t="s">
        <v>125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80"/>
    </row>
    <row r="37" spans="1:11" ht="21" customHeight="1" x14ac:dyDescent="0.15">
      <c r="A37" s="281" t="s">
        <v>126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3"/>
    </row>
    <row r="38" spans="1:11" ht="21" customHeight="1" x14ac:dyDescent="0.15">
      <c r="A38" s="281" t="s">
        <v>127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3"/>
    </row>
    <row r="39" spans="1:11" ht="21" customHeight="1" x14ac:dyDescent="0.15">
      <c r="A39" s="281" t="s">
        <v>128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3"/>
    </row>
    <row r="40" spans="1:11" ht="21" customHeight="1" x14ac:dyDescent="0.15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283"/>
    </row>
    <row r="41" spans="1:11" ht="21" customHeight="1" x14ac:dyDescent="0.15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283"/>
    </row>
    <row r="42" spans="1:11" ht="21" customHeight="1" x14ac:dyDescent="0.15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3"/>
    </row>
    <row r="43" spans="1:11" ht="14.25" x14ac:dyDescent="0.15">
      <c r="A43" s="284" t="s">
        <v>129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4.25" x14ac:dyDescent="0.15">
      <c r="A44" s="250" t="s">
        <v>130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2"/>
    </row>
    <row r="45" spans="1:11" ht="14.25" x14ac:dyDescent="0.15">
      <c r="A45" s="169" t="s">
        <v>131</v>
      </c>
      <c r="B45" s="166" t="s">
        <v>94</v>
      </c>
      <c r="C45" s="166" t="s">
        <v>95</v>
      </c>
      <c r="D45" s="166" t="s">
        <v>87</v>
      </c>
      <c r="E45" s="171" t="s">
        <v>132</v>
      </c>
      <c r="F45" s="166" t="s">
        <v>94</v>
      </c>
      <c r="G45" s="166" t="s">
        <v>95</v>
      </c>
      <c r="H45" s="166" t="s">
        <v>87</v>
      </c>
      <c r="I45" s="171" t="s">
        <v>133</v>
      </c>
      <c r="J45" s="166" t="s">
        <v>94</v>
      </c>
      <c r="K45" s="185" t="s">
        <v>95</v>
      </c>
    </row>
    <row r="46" spans="1:11" ht="14.25" x14ac:dyDescent="0.15">
      <c r="A46" s="147" t="s">
        <v>86</v>
      </c>
      <c r="B46" s="67" t="s">
        <v>94</v>
      </c>
      <c r="C46" s="67" t="s">
        <v>95</v>
      </c>
      <c r="D46" s="67" t="s">
        <v>87</v>
      </c>
      <c r="E46" s="148" t="s">
        <v>93</v>
      </c>
      <c r="F46" s="67" t="s">
        <v>94</v>
      </c>
      <c r="G46" s="67" t="s">
        <v>95</v>
      </c>
      <c r="H46" s="67" t="s">
        <v>87</v>
      </c>
      <c r="I46" s="148" t="s">
        <v>104</v>
      </c>
      <c r="J46" s="67" t="s">
        <v>94</v>
      </c>
      <c r="K46" s="68" t="s">
        <v>95</v>
      </c>
    </row>
    <row r="47" spans="1:11" ht="14.25" x14ac:dyDescent="0.15">
      <c r="A47" s="243" t="s">
        <v>97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53"/>
    </row>
    <row r="48" spans="1:11" ht="14.25" x14ac:dyDescent="0.15">
      <c r="A48" s="277" t="s">
        <v>134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</row>
    <row r="49" spans="1:11" ht="14.25" x14ac:dyDescent="0.15">
      <c r="A49" s="278"/>
      <c r="B49" s="279"/>
      <c r="C49" s="279"/>
      <c r="D49" s="279"/>
      <c r="E49" s="279"/>
      <c r="F49" s="279"/>
      <c r="G49" s="279"/>
      <c r="H49" s="279"/>
      <c r="I49" s="279"/>
      <c r="J49" s="279"/>
      <c r="K49" s="280"/>
    </row>
    <row r="50" spans="1:11" ht="14.25" x14ac:dyDescent="0.15">
      <c r="A50" s="179" t="s">
        <v>135</v>
      </c>
      <c r="B50" s="287" t="s">
        <v>136</v>
      </c>
      <c r="C50" s="287"/>
      <c r="D50" s="180" t="s">
        <v>137</v>
      </c>
      <c r="E50" s="181" t="s">
        <v>138</v>
      </c>
      <c r="F50" s="182" t="s">
        <v>139</v>
      </c>
      <c r="G50" s="183">
        <v>45267</v>
      </c>
      <c r="H50" s="288" t="s">
        <v>140</v>
      </c>
      <c r="I50" s="289"/>
      <c r="J50" s="290" t="s">
        <v>141</v>
      </c>
      <c r="K50" s="291"/>
    </row>
    <row r="51" spans="1:11" ht="14.25" x14ac:dyDescent="0.15">
      <c r="A51" s="277" t="s">
        <v>142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</row>
    <row r="52" spans="1:11" ht="14.25" x14ac:dyDescent="0.15">
      <c r="A52" s="292" t="s">
        <v>143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4"/>
    </row>
    <row r="53" spans="1:11" ht="14.25" x14ac:dyDescent="0.15">
      <c r="A53" s="179" t="s">
        <v>135</v>
      </c>
      <c r="B53" s="287" t="s">
        <v>136</v>
      </c>
      <c r="C53" s="287"/>
      <c r="D53" s="180" t="s">
        <v>137</v>
      </c>
      <c r="E53" s="181" t="s">
        <v>138</v>
      </c>
      <c r="F53" s="182" t="s">
        <v>144</v>
      </c>
      <c r="G53" s="183">
        <v>45267</v>
      </c>
      <c r="H53" s="288" t="s">
        <v>140</v>
      </c>
      <c r="I53" s="289"/>
      <c r="J53" s="290" t="s">
        <v>141</v>
      </c>
      <c r="K53" s="29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0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F28" sqref="F28"/>
    </sheetView>
  </sheetViews>
  <sheetFormatPr defaultColWidth="9" defaultRowHeight="14.25" x14ac:dyDescent="0.15"/>
  <cols>
    <col min="1" max="1" width="13.625" style="38" customWidth="1"/>
    <col min="2" max="2" width="9" style="38" customWidth="1"/>
    <col min="3" max="4" width="8.5" style="39" customWidth="1"/>
    <col min="5" max="7" width="8.5" style="38" customWidth="1"/>
    <col min="8" max="8" width="8.875" style="38" customWidth="1"/>
    <col min="9" max="9" width="6.25" style="38" customWidth="1"/>
    <col min="10" max="10" width="2.75" style="38" customWidth="1"/>
    <col min="11" max="11" width="9.125" style="38" customWidth="1"/>
    <col min="12" max="12" width="11.5" style="38" customWidth="1"/>
    <col min="13" max="16" width="9.75" style="38" customWidth="1"/>
    <col min="17" max="17" width="9.75" style="154" customWidth="1"/>
    <col min="18" max="255" width="9" style="38"/>
    <col min="256" max="16384" width="9" style="2"/>
  </cols>
  <sheetData>
    <row r="1" spans="1:258" s="38" customFormat="1" ht="29.1" customHeight="1" x14ac:dyDescent="0.15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12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8" customFormat="1" ht="20.100000000000001" customHeight="1" x14ac:dyDescent="0.15">
      <c r="A2" s="100" t="s">
        <v>61</v>
      </c>
      <c r="B2" s="298" t="str">
        <f>首期!B4</f>
        <v>TAJJAM81233</v>
      </c>
      <c r="C2" s="299"/>
      <c r="D2" s="300"/>
      <c r="E2" s="101" t="s">
        <v>67</v>
      </c>
      <c r="F2" s="301" t="str">
        <f>首期!B5</f>
        <v>男式功能短袖T恤</v>
      </c>
      <c r="G2" s="301"/>
      <c r="H2" s="301"/>
      <c r="I2" s="301"/>
      <c r="J2" s="311"/>
      <c r="K2" s="108" t="s">
        <v>57</v>
      </c>
      <c r="L2" s="302" t="s">
        <v>56</v>
      </c>
      <c r="M2" s="302"/>
      <c r="N2" s="302"/>
      <c r="O2" s="302"/>
      <c r="P2" s="303"/>
      <c r="Q2" s="12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8" customFormat="1" x14ac:dyDescent="0.15">
      <c r="A3" s="309" t="s">
        <v>146</v>
      </c>
      <c r="B3" s="304" t="s">
        <v>147</v>
      </c>
      <c r="C3" s="305"/>
      <c r="D3" s="304"/>
      <c r="E3" s="304"/>
      <c r="F3" s="304"/>
      <c r="G3" s="304"/>
      <c r="H3" s="304"/>
      <c r="I3" s="306"/>
      <c r="J3" s="312"/>
      <c r="K3" s="307" t="s">
        <v>148</v>
      </c>
      <c r="L3" s="307"/>
      <c r="M3" s="307"/>
      <c r="N3" s="307"/>
      <c r="O3" s="307"/>
      <c r="P3" s="308"/>
      <c r="Q3" s="12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8" customFormat="1" ht="16.5" x14ac:dyDescent="0.15">
      <c r="A4" s="309"/>
      <c r="B4" s="310" t="s">
        <v>149</v>
      </c>
      <c r="C4" s="43" t="s">
        <v>109</v>
      </c>
      <c r="D4" s="43" t="s">
        <v>110</v>
      </c>
      <c r="E4" s="43" t="s">
        <v>111</v>
      </c>
      <c r="F4" s="43" t="s">
        <v>112</v>
      </c>
      <c r="G4" s="43" t="s">
        <v>150</v>
      </c>
      <c r="H4" s="43" t="s">
        <v>151</v>
      </c>
      <c r="I4" s="53"/>
      <c r="J4" s="312"/>
      <c r="K4" s="159"/>
      <c r="L4" s="160"/>
      <c r="M4" s="160" t="s">
        <v>112</v>
      </c>
      <c r="N4" s="160" t="s">
        <v>112</v>
      </c>
      <c r="O4" s="160"/>
      <c r="P4" s="160"/>
      <c r="Q4" s="12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8" customFormat="1" ht="16.5" x14ac:dyDescent="0.15">
      <c r="A5" s="309"/>
      <c r="B5" s="310"/>
      <c r="C5" s="43" t="s">
        <v>152</v>
      </c>
      <c r="D5" s="43" t="s">
        <v>153</v>
      </c>
      <c r="E5" s="43" t="s">
        <v>154</v>
      </c>
      <c r="F5" s="43" t="s">
        <v>155</v>
      </c>
      <c r="G5" s="43" t="s">
        <v>156</v>
      </c>
      <c r="H5" s="43" t="s">
        <v>157</v>
      </c>
      <c r="I5" s="53"/>
      <c r="J5" s="313"/>
      <c r="K5" s="110"/>
      <c r="L5" s="111"/>
      <c r="M5" s="111" t="s">
        <v>158</v>
      </c>
      <c r="N5" s="111" t="s">
        <v>159</v>
      </c>
      <c r="O5" s="161"/>
      <c r="P5" s="111"/>
      <c r="Q5" s="11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8" customFormat="1" ht="20.100000000000001" customHeight="1" x14ac:dyDescent="0.15">
      <c r="A6" s="44" t="s">
        <v>160</v>
      </c>
      <c r="B6" s="45" t="s">
        <v>161</v>
      </c>
      <c r="C6" s="46">
        <f>D6-1</f>
        <v>65</v>
      </c>
      <c r="D6" s="46">
        <f>E6-2</f>
        <v>66</v>
      </c>
      <c r="E6" s="46">
        <v>68</v>
      </c>
      <c r="F6" s="46">
        <f>E6+2</f>
        <v>70</v>
      </c>
      <c r="G6" s="46">
        <f>F6+2</f>
        <v>72</v>
      </c>
      <c r="H6" s="46">
        <f>G6+1</f>
        <v>73</v>
      </c>
      <c r="I6" s="45"/>
      <c r="J6" s="313"/>
      <c r="K6" s="113"/>
      <c r="L6" s="113"/>
      <c r="M6" s="123" t="s">
        <v>162</v>
      </c>
      <c r="N6" s="113" t="s">
        <v>163</v>
      </c>
      <c r="O6" s="113"/>
      <c r="P6" s="113"/>
      <c r="Q6" s="11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8" customFormat="1" ht="20.100000000000001" customHeight="1" x14ac:dyDescent="0.15">
      <c r="A7" s="44" t="s">
        <v>164</v>
      </c>
      <c r="B7" s="45" t="s">
        <v>165</v>
      </c>
      <c r="C7" s="46">
        <f>D7-0.6</f>
        <v>41.2</v>
      </c>
      <c r="D7" s="46">
        <f>E7-1.2</f>
        <v>41.8</v>
      </c>
      <c r="E7" s="46">
        <v>43</v>
      </c>
      <c r="F7" s="46">
        <f>E7+1.2</f>
        <v>44.2</v>
      </c>
      <c r="G7" s="46">
        <f>F7+1.2</f>
        <v>45.4</v>
      </c>
      <c r="H7" s="46">
        <f>G7+0.6</f>
        <v>46</v>
      </c>
      <c r="I7" s="45"/>
      <c r="J7" s="313"/>
      <c r="K7" s="113"/>
      <c r="L7" s="113"/>
      <c r="M7" s="113" t="s">
        <v>166</v>
      </c>
      <c r="N7" s="113" t="s">
        <v>166</v>
      </c>
      <c r="O7" s="113"/>
      <c r="P7" s="113"/>
      <c r="Q7" s="11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8" customFormat="1" ht="20.100000000000001" customHeight="1" x14ac:dyDescent="0.15">
      <c r="A8" s="44" t="s">
        <v>167</v>
      </c>
      <c r="B8" s="45" t="s">
        <v>165</v>
      </c>
      <c r="C8" s="46">
        <f t="shared" ref="C8:C10" si="0">D8-4</f>
        <v>98</v>
      </c>
      <c r="D8" s="46">
        <f t="shared" ref="D8:D10" si="1">E8-4</f>
        <v>102</v>
      </c>
      <c r="E8" s="46">
        <v>106</v>
      </c>
      <c r="F8" s="46">
        <f t="shared" ref="F8:F10" si="2">E8+4</f>
        <v>110</v>
      </c>
      <c r="G8" s="46">
        <f>F8+4</f>
        <v>114</v>
      </c>
      <c r="H8" s="46">
        <f t="shared" ref="H8:H10" si="3">G8+6</f>
        <v>120</v>
      </c>
      <c r="I8" s="45"/>
      <c r="J8" s="313"/>
      <c r="K8" s="113"/>
      <c r="L8" s="113"/>
      <c r="M8" s="113" t="s">
        <v>168</v>
      </c>
      <c r="N8" s="113" t="s">
        <v>169</v>
      </c>
      <c r="O8" s="113"/>
      <c r="P8" s="113"/>
      <c r="Q8" s="11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8" customFormat="1" ht="20.100000000000001" customHeight="1" x14ac:dyDescent="0.15">
      <c r="A9" s="44" t="s">
        <v>170</v>
      </c>
      <c r="B9" s="45" t="s">
        <v>165</v>
      </c>
      <c r="C9" s="46">
        <f t="shared" si="0"/>
        <v>96</v>
      </c>
      <c r="D9" s="46">
        <f t="shared" si="1"/>
        <v>100</v>
      </c>
      <c r="E9" s="46">
        <v>104</v>
      </c>
      <c r="F9" s="46">
        <f t="shared" si="2"/>
        <v>108</v>
      </c>
      <c r="G9" s="46">
        <f>F9+5</f>
        <v>113</v>
      </c>
      <c r="H9" s="46">
        <f t="shared" si="3"/>
        <v>119</v>
      </c>
      <c r="I9" s="45"/>
      <c r="J9" s="313"/>
      <c r="K9" s="113"/>
      <c r="L9" s="113"/>
      <c r="M9" s="113" t="s">
        <v>166</v>
      </c>
      <c r="N9" s="113" t="s">
        <v>166</v>
      </c>
      <c r="O9" s="113"/>
      <c r="P9" s="113"/>
      <c r="Q9" s="11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8" customFormat="1" ht="20.100000000000001" customHeight="1" x14ac:dyDescent="0.15">
      <c r="A10" s="44" t="s">
        <v>171</v>
      </c>
      <c r="B10" s="45" t="s">
        <v>161</v>
      </c>
      <c r="C10" s="46">
        <f t="shared" si="0"/>
        <v>96</v>
      </c>
      <c r="D10" s="46">
        <f t="shared" si="1"/>
        <v>100</v>
      </c>
      <c r="E10" s="46">
        <v>104</v>
      </c>
      <c r="F10" s="46">
        <f t="shared" si="2"/>
        <v>108</v>
      </c>
      <c r="G10" s="46">
        <f>F10+5</f>
        <v>113</v>
      </c>
      <c r="H10" s="46">
        <f t="shared" si="3"/>
        <v>119</v>
      </c>
      <c r="I10" s="45"/>
      <c r="J10" s="313"/>
      <c r="K10" s="113"/>
      <c r="L10" s="113"/>
      <c r="M10" s="113" t="s">
        <v>166</v>
      </c>
      <c r="N10" s="113" t="s">
        <v>168</v>
      </c>
      <c r="O10" s="113"/>
      <c r="P10" s="113"/>
      <c r="Q10" s="11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8" customFormat="1" ht="20.100000000000001" customHeight="1" x14ac:dyDescent="0.15">
      <c r="A11" s="44" t="s">
        <v>172</v>
      </c>
      <c r="B11" s="45" t="s">
        <v>173</v>
      </c>
      <c r="C11" s="46">
        <f>D11-1.2</f>
        <v>42.6</v>
      </c>
      <c r="D11" s="46">
        <f>E11-1.2</f>
        <v>43.8</v>
      </c>
      <c r="E11" s="46">
        <v>45</v>
      </c>
      <c r="F11" s="46">
        <f>E11+1.2</f>
        <v>46.2</v>
      </c>
      <c r="G11" s="46">
        <f>F11+1.2</f>
        <v>47.4</v>
      </c>
      <c r="H11" s="46">
        <f>G11+1.4</f>
        <v>48.8</v>
      </c>
      <c r="I11" s="45"/>
      <c r="J11" s="313"/>
      <c r="K11" s="113"/>
      <c r="L11" s="113"/>
      <c r="M11" s="113" t="s">
        <v>166</v>
      </c>
      <c r="N11" s="113" t="s">
        <v>166</v>
      </c>
      <c r="O11" s="113"/>
      <c r="P11" s="113"/>
      <c r="Q11" s="11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8" customFormat="1" ht="20.100000000000001" customHeight="1" x14ac:dyDescent="0.15">
      <c r="A12" s="44" t="s">
        <v>174</v>
      </c>
      <c r="B12" s="45" t="s">
        <v>175</v>
      </c>
      <c r="C12" s="46">
        <f>D12-0.5</f>
        <v>20</v>
      </c>
      <c r="D12" s="46">
        <f>E12-0.5</f>
        <v>20.5</v>
      </c>
      <c r="E12" s="46">
        <v>21</v>
      </c>
      <c r="F12" s="46">
        <f t="shared" ref="F12:H12" si="4">E12+0.5</f>
        <v>21.5</v>
      </c>
      <c r="G12" s="46">
        <f t="shared" si="4"/>
        <v>22</v>
      </c>
      <c r="H12" s="46">
        <f t="shared" si="4"/>
        <v>22.5</v>
      </c>
      <c r="I12" s="56"/>
      <c r="J12" s="313"/>
      <c r="K12" s="113"/>
      <c r="L12" s="113"/>
      <c r="M12" s="113" t="s">
        <v>176</v>
      </c>
      <c r="N12" s="113" t="s">
        <v>177</v>
      </c>
      <c r="O12" s="113"/>
      <c r="P12" s="113"/>
      <c r="Q12" s="11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8" customFormat="1" ht="20.100000000000001" customHeight="1" x14ac:dyDescent="0.15">
      <c r="A13" s="44" t="s">
        <v>178</v>
      </c>
      <c r="B13" s="45">
        <v>0</v>
      </c>
      <c r="C13" s="46">
        <f>D13-0.8</f>
        <v>17.899999999999999</v>
      </c>
      <c r="D13" s="46">
        <f>E13-0.8</f>
        <v>18.7</v>
      </c>
      <c r="E13" s="46">
        <v>19.5</v>
      </c>
      <c r="F13" s="46">
        <f>E13+0.8</f>
        <v>20.3</v>
      </c>
      <c r="G13" s="46">
        <f>F13+0.8</f>
        <v>21.1</v>
      </c>
      <c r="H13" s="46">
        <f>G13+1.3</f>
        <v>22.4</v>
      </c>
      <c r="I13" s="45"/>
      <c r="J13" s="313"/>
      <c r="K13" s="113"/>
      <c r="L13" s="113"/>
      <c r="M13" s="113" t="s">
        <v>166</v>
      </c>
      <c r="N13" s="113" t="s">
        <v>163</v>
      </c>
      <c r="O13" s="113"/>
      <c r="P13" s="113"/>
      <c r="Q13" s="1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8" customFormat="1" ht="20.100000000000001" customHeight="1" x14ac:dyDescent="0.15">
      <c r="A14" s="44" t="s">
        <v>179</v>
      </c>
      <c r="B14" s="45">
        <v>0</v>
      </c>
      <c r="C14" s="46">
        <f>D14-0.7</f>
        <v>16.100000000000001</v>
      </c>
      <c r="D14" s="46">
        <f>E14-0.7</f>
        <v>16.8</v>
      </c>
      <c r="E14" s="46">
        <v>17.5</v>
      </c>
      <c r="F14" s="46">
        <f>E14+0.7</f>
        <v>18.2</v>
      </c>
      <c r="G14" s="46">
        <f>F14+0.7</f>
        <v>18.899999999999999</v>
      </c>
      <c r="H14" s="46">
        <f>G14+0.95</f>
        <v>19.850000000000001</v>
      </c>
      <c r="I14" s="45"/>
      <c r="J14" s="313"/>
      <c r="K14" s="113"/>
      <c r="L14" s="113"/>
      <c r="M14" s="113" t="s">
        <v>177</v>
      </c>
      <c r="N14" s="113" t="s">
        <v>177</v>
      </c>
      <c r="O14" s="113"/>
      <c r="P14" s="113"/>
      <c r="Q14" s="11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8" customFormat="1" ht="20.100000000000001" customHeight="1" x14ac:dyDescent="0.15">
      <c r="A15" s="44" t="s">
        <v>180</v>
      </c>
      <c r="B15" s="45" t="s">
        <v>161</v>
      </c>
      <c r="C15" s="46">
        <f>D15</f>
        <v>2.5</v>
      </c>
      <c r="D15" s="46">
        <f>E15</f>
        <v>2.5</v>
      </c>
      <c r="E15" s="46">
        <v>2.5</v>
      </c>
      <c r="F15" s="46">
        <f t="shared" ref="F15:H15" si="5">E15</f>
        <v>2.5</v>
      </c>
      <c r="G15" s="46">
        <f t="shared" si="5"/>
        <v>2.5</v>
      </c>
      <c r="H15" s="46">
        <f t="shared" si="5"/>
        <v>2.5</v>
      </c>
      <c r="I15" s="45"/>
      <c r="J15" s="313"/>
      <c r="K15" s="113"/>
      <c r="L15" s="113"/>
      <c r="M15" s="113" t="s">
        <v>166</v>
      </c>
      <c r="N15" s="113" t="s">
        <v>166</v>
      </c>
      <c r="O15" s="113"/>
      <c r="P15" s="113"/>
      <c r="Q15" s="1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8" customFormat="1" ht="20.100000000000001" customHeight="1" x14ac:dyDescent="0.15">
      <c r="A16" s="44" t="s">
        <v>181</v>
      </c>
      <c r="B16" s="45">
        <v>0</v>
      </c>
      <c r="C16" s="46">
        <f>D16</f>
        <v>1.2</v>
      </c>
      <c r="D16" s="46">
        <f>E16</f>
        <v>1.2</v>
      </c>
      <c r="E16" s="46">
        <v>1.2</v>
      </c>
      <c r="F16" s="46">
        <f t="shared" ref="F16:H16" si="6">E16</f>
        <v>1.2</v>
      </c>
      <c r="G16" s="46">
        <f t="shared" si="6"/>
        <v>1.2</v>
      </c>
      <c r="H16" s="46">
        <f t="shared" si="6"/>
        <v>1.2</v>
      </c>
      <c r="I16" s="45"/>
      <c r="J16" s="313"/>
      <c r="K16" s="113"/>
      <c r="L16" s="113"/>
      <c r="M16" s="113" t="s">
        <v>166</v>
      </c>
      <c r="N16" s="113" t="s">
        <v>166</v>
      </c>
      <c r="O16" s="113"/>
      <c r="P16" s="113"/>
      <c r="Q16" s="11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8" customFormat="1" ht="20.100000000000001" customHeight="1" x14ac:dyDescent="0.35">
      <c r="A17" s="44" t="s">
        <v>182</v>
      </c>
      <c r="B17" s="45"/>
      <c r="C17" s="46">
        <f>D17-0</f>
        <v>19.100000000000001</v>
      </c>
      <c r="D17" s="46">
        <f>E17-0.4</f>
        <v>19.100000000000001</v>
      </c>
      <c r="E17" s="46">
        <v>19.5</v>
      </c>
      <c r="F17" s="46">
        <f>E17+0.4</f>
        <v>19.899999999999999</v>
      </c>
      <c r="G17" s="46">
        <f>F17+0.4</f>
        <v>20.3</v>
      </c>
      <c r="H17" s="46">
        <f>G17+0.6</f>
        <v>20.9</v>
      </c>
      <c r="I17" s="57"/>
      <c r="J17" s="313"/>
      <c r="K17" s="113"/>
      <c r="L17" s="113"/>
      <c r="M17" s="113"/>
      <c r="N17" s="113"/>
      <c r="O17" s="113"/>
      <c r="P17" s="113"/>
      <c r="Q17" s="11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8" customFormat="1" ht="20.100000000000001" customHeight="1" x14ac:dyDescent="0.35">
      <c r="A18" s="44" t="s">
        <v>183</v>
      </c>
      <c r="B18" s="103"/>
      <c r="C18" s="46">
        <f>D18-0</f>
        <v>11.1</v>
      </c>
      <c r="D18" s="46">
        <f>E18-0.2</f>
        <v>11.1</v>
      </c>
      <c r="E18" s="46">
        <v>11.3</v>
      </c>
      <c r="F18" s="46">
        <f>E18+0.2</f>
        <v>11.5</v>
      </c>
      <c r="G18" s="46">
        <f>F18+0.2</f>
        <v>11.7</v>
      </c>
      <c r="H18" s="46">
        <f>G18+0.25</f>
        <v>11.95</v>
      </c>
      <c r="I18" s="57"/>
      <c r="J18" s="313"/>
      <c r="K18" s="113"/>
      <c r="L18" s="113"/>
      <c r="M18" s="113"/>
      <c r="N18" s="113"/>
      <c r="O18" s="113"/>
      <c r="P18" s="113"/>
      <c r="Q18" s="11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8" customFormat="1" ht="20.100000000000001" customHeight="1" x14ac:dyDescent="0.35">
      <c r="A19" s="44"/>
      <c r="B19" s="103"/>
      <c r="C19" s="47"/>
      <c r="D19" s="47"/>
      <c r="E19" s="47"/>
      <c r="F19" s="47"/>
      <c r="G19" s="47"/>
      <c r="H19" s="47"/>
      <c r="I19" s="57"/>
      <c r="J19" s="313"/>
      <c r="K19" s="113"/>
      <c r="L19" s="113"/>
      <c r="M19" s="113"/>
      <c r="N19" s="113"/>
      <c r="O19" s="113"/>
      <c r="P19" s="113"/>
      <c r="Q19" s="11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8" customFormat="1" ht="20.100000000000001" customHeight="1" x14ac:dyDescent="0.35">
      <c r="A20" s="44"/>
      <c r="B20" s="103"/>
      <c r="C20" s="47"/>
      <c r="D20" s="47"/>
      <c r="E20" s="47"/>
      <c r="F20" s="47"/>
      <c r="G20" s="47"/>
      <c r="H20" s="47"/>
      <c r="I20" s="57"/>
      <c r="J20" s="313"/>
      <c r="K20" s="113"/>
      <c r="L20" s="113"/>
      <c r="M20" s="113"/>
      <c r="N20" s="113"/>
      <c r="O20" s="113"/>
      <c r="P20" s="113"/>
      <c r="Q20" s="11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8" customFormat="1" ht="20.100000000000001" customHeight="1" x14ac:dyDescent="0.15">
      <c r="A21" s="104"/>
      <c r="B21" s="105"/>
      <c r="C21" s="106"/>
      <c r="D21" s="106"/>
      <c r="E21" s="107"/>
      <c r="F21" s="106"/>
      <c r="G21" s="106"/>
      <c r="H21" s="106"/>
      <c r="I21" s="106"/>
      <c r="J21" s="314"/>
      <c r="K21" s="115"/>
      <c r="L21" s="115"/>
      <c r="M21" s="116"/>
      <c r="N21" s="115"/>
      <c r="O21" s="115"/>
      <c r="P21" s="116"/>
      <c r="Q21" s="11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8" customFormat="1" ht="16.5" x14ac:dyDescent="0.15">
      <c r="A22" s="155"/>
      <c r="B22" s="155"/>
      <c r="C22" s="155"/>
      <c r="D22" s="155"/>
      <c r="E22" s="156"/>
      <c r="F22" s="155"/>
      <c r="G22" s="155"/>
      <c r="H22" s="155"/>
      <c r="I22" s="162"/>
      <c r="Q22" s="12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8" customFormat="1" x14ac:dyDescent="0.15">
      <c r="A23" s="157" t="s">
        <v>184</v>
      </c>
      <c r="B23" s="157"/>
      <c r="C23" s="158"/>
      <c r="D23" s="158"/>
      <c r="Q23" s="12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8" customFormat="1" x14ac:dyDescent="0.15">
      <c r="C24" s="39"/>
      <c r="D24" s="39"/>
      <c r="K24" s="118" t="s">
        <v>185</v>
      </c>
      <c r="L24" s="119">
        <v>45267</v>
      </c>
      <c r="M24" s="118" t="s">
        <v>186</v>
      </c>
      <c r="N24" s="118" t="s">
        <v>138</v>
      </c>
      <c r="O24" s="118" t="s">
        <v>187</v>
      </c>
      <c r="P24" s="38" t="s">
        <v>141</v>
      </c>
      <c r="Q24" s="12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50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25" zoomScaleNormal="100" workbookViewId="0">
      <selection activeCell="G53" sqref="G53"/>
    </sheetView>
  </sheetViews>
  <sheetFormatPr defaultColWidth="10" defaultRowHeight="16.5" customHeight="1" x14ac:dyDescent="0.15"/>
  <cols>
    <col min="1" max="1" width="10.875" style="61" customWidth="1"/>
    <col min="2" max="6" width="10" style="61"/>
    <col min="7" max="7" width="10.125" style="61"/>
    <col min="8" max="16384" width="10" style="61"/>
  </cols>
  <sheetData>
    <row r="1" spans="1:11" ht="22.5" customHeight="1" x14ac:dyDescent="0.15">
      <c r="A1" s="315" t="s">
        <v>188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 x14ac:dyDescent="0.15">
      <c r="A2" s="129" t="s">
        <v>53</v>
      </c>
      <c r="B2" s="224"/>
      <c r="C2" s="224"/>
      <c r="D2" s="223" t="s">
        <v>55</v>
      </c>
      <c r="E2" s="223"/>
      <c r="F2" s="224" t="s">
        <v>56</v>
      </c>
      <c r="G2" s="224"/>
      <c r="H2" s="130" t="s">
        <v>57</v>
      </c>
      <c r="I2" s="225" t="s">
        <v>56</v>
      </c>
      <c r="J2" s="225"/>
      <c r="K2" s="226"/>
    </row>
    <row r="3" spans="1:11" ht="16.5" customHeight="1" x14ac:dyDescent="0.15">
      <c r="A3" s="227" t="s">
        <v>58</v>
      </c>
      <c r="B3" s="228"/>
      <c r="C3" s="229"/>
      <c r="D3" s="230" t="s">
        <v>59</v>
      </c>
      <c r="E3" s="231"/>
      <c r="F3" s="231"/>
      <c r="G3" s="232"/>
      <c r="H3" s="230" t="s">
        <v>60</v>
      </c>
      <c r="I3" s="231"/>
      <c r="J3" s="231"/>
      <c r="K3" s="232"/>
    </row>
    <row r="4" spans="1:11" ht="16.5" customHeight="1" x14ac:dyDescent="0.15">
      <c r="A4" s="133" t="s">
        <v>61</v>
      </c>
      <c r="B4" s="233" t="str">
        <f>首期!B4</f>
        <v>TAJJAM81233</v>
      </c>
      <c r="C4" s="234"/>
      <c r="D4" s="235" t="s">
        <v>63</v>
      </c>
      <c r="E4" s="236"/>
      <c r="F4" s="237">
        <v>45347</v>
      </c>
      <c r="G4" s="238"/>
      <c r="H4" s="235" t="s">
        <v>189</v>
      </c>
      <c r="I4" s="236"/>
      <c r="J4" s="67" t="s">
        <v>65</v>
      </c>
      <c r="K4" s="68" t="s">
        <v>66</v>
      </c>
    </row>
    <row r="5" spans="1:11" ht="16.5" customHeight="1" x14ac:dyDescent="0.15">
      <c r="A5" s="135" t="s">
        <v>67</v>
      </c>
      <c r="B5" s="233" t="str">
        <f>首期!B5</f>
        <v>男式功能短袖T恤</v>
      </c>
      <c r="C5" s="234"/>
      <c r="D5" s="235" t="s">
        <v>190</v>
      </c>
      <c r="E5" s="236"/>
      <c r="F5" s="237">
        <v>45268</v>
      </c>
      <c r="G5" s="238"/>
      <c r="H5" s="235" t="s">
        <v>191</v>
      </c>
      <c r="I5" s="236"/>
      <c r="J5" s="67" t="s">
        <v>65</v>
      </c>
      <c r="K5" s="68" t="s">
        <v>66</v>
      </c>
    </row>
    <row r="6" spans="1:11" ht="16.5" customHeight="1" x14ac:dyDescent="0.15">
      <c r="A6" s="133" t="s">
        <v>71</v>
      </c>
      <c r="B6" s="71">
        <v>4</v>
      </c>
      <c r="C6" s="95">
        <v>6</v>
      </c>
      <c r="D6" s="235" t="s">
        <v>192</v>
      </c>
      <c r="E6" s="236"/>
      <c r="F6" s="237">
        <v>45290</v>
      </c>
      <c r="G6" s="238"/>
      <c r="H6" s="235" t="s">
        <v>193</v>
      </c>
      <c r="I6" s="236"/>
      <c r="J6" s="236"/>
      <c r="K6" s="316"/>
    </row>
    <row r="7" spans="1:11" ht="16.5" customHeight="1" x14ac:dyDescent="0.15">
      <c r="A7" s="133" t="s">
        <v>74</v>
      </c>
      <c r="B7" s="233">
        <f>首期!B7</f>
        <v>22080</v>
      </c>
      <c r="C7" s="234"/>
      <c r="D7" s="133" t="s">
        <v>194</v>
      </c>
      <c r="E7" s="134"/>
      <c r="F7" s="237">
        <v>45301</v>
      </c>
      <c r="G7" s="238"/>
      <c r="H7" s="317"/>
      <c r="I7" s="233"/>
      <c r="J7" s="233"/>
      <c r="K7" s="234"/>
    </row>
    <row r="8" spans="1:11" ht="16.5" customHeight="1" x14ac:dyDescent="0.15">
      <c r="A8" s="137" t="s">
        <v>77</v>
      </c>
      <c r="B8" s="318" t="str">
        <f>首期!B8</f>
        <v>CGDD23110200106</v>
      </c>
      <c r="C8" s="319"/>
      <c r="D8" s="243" t="s">
        <v>79</v>
      </c>
      <c r="E8" s="244"/>
      <c r="F8" s="245">
        <v>45342</v>
      </c>
      <c r="G8" s="246"/>
      <c r="H8" s="243"/>
      <c r="I8" s="244"/>
      <c r="J8" s="244"/>
      <c r="K8" s="253"/>
    </row>
    <row r="9" spans="1:11" ht="16.5" customHeight="1" x14ac:dyDescent="0.15">
      <c r="A9" s="320" t="s">
        <v>195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spans="1:11" ht="16.5" customHeight="1" x14ac:dyDescent="0.15">
      <c r="A10" s="139" t="s">
        <v>83</v>
      </c>
      <c r="B10" s="140" t="s">
        <v>84</v>
      </c>
      <c r="C10" s="63" t="s">
        <v>85</v>
      </c>
      <c r="D10" s="141"/>
      <c r="E10" s="142" t="s">
        <v>88</v>
      </c>
      <c r="F10" s="140" t="s">
        <v>84</v>
      </c>
      <c r="G10" s="63" t="s">
        <v>85</v>
      </c>
      <c r="H10" s="140"/>
      <c r="I10" s="142" t="s">
        <v>86</v>
      </c>
      <c r="J10" s="140" t="s">
        <v>84</v>
      </c>
      <c r="K10" s="153" t="s">
        <v>85</v>
      </c>
    </row>
    <row r="11" spans="1:11" ht="16.5" customHeight="1" x14ac:dyDescent="0.15">
      <c r="A11" s="135" t="s">
        <v>89</v>
      </c>
      <c r="B11" s="143" t="s">
        <v>84</v>
      </c>
      <c r="C11" s="67" t="s">
        <v>85</v>
      </c>
      <c r="D11" s="144"/>
      <c r="E11" s="145" t="s">
        <v>91</v>
      </c>
      <c r="F11" s="143" t="s">
        <v>84</v>
      </c>
      <c r="G11" s="67" t="s">
        <v>85</v>
      </c>
      <c r="H11" s="143"/>
      <c r="I11" s="145" t="s">
        <v>96</v>
      </c>
      <c r="J11" s="143" t="s">
        <v>84</v>
      </c>
      <c r="K11" s="68" t="s">
        <v>85</v>
      </c>
    </row>
    <row r="12" spans="1:11" ht="16.5" customHeight="1" x14ac:dyDescent="0.15">
      <c r="A12" s="243" t="s">
        <v>123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53"/>
    </row>
    <row r="13" spans="1:11" ht="16.5" customHeight="1" x14ac:dyDescent="0.15">
      <c r="A13" s="321" t="s">
        <v>196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ht="16.5" customHeight="1" x14ac:dyDescent="0.15">
      <c r="A14" s="322" t="s">
        <v>197</v>
      </c>
      <c r="B14" s="323"/>
      <c r="C14" s="323"/>
      <c r="D14" s="323"/>
      <c r="E14" s="323"/>
      <c r="F14" s="323"/>
      <c r="G14" s="323"/>
      <c r="H14" s="324"/>
      <c r="I14" s="325"/>
      <c r="J14" s="325"/>
      <c r="K14" s="326"/>
    </row>
    <row r="15" spans="1:11" ht="16.5" customHeight="1" x14ac:dyDescent="0.15">
      <c r="A15" s="327"/>
      <c r="B15" s="328"/>
      <c r="C15" s="328"/>
      <c r="D15" s="329"/>
      <c r="E15" s="330"/>
      <c r="F15" s="328"/>
      <c r="G15" s="328"/>
      <c r="H15" s="329"/>
      <c r="I15" s="331"/>
      <c r="J15" s="332"/>
      <c r="K15" s="333"/>
    </row>
    <row r="16" spans="1:11" ht="16.5" customHeight="1" x14ac:dyDescent="0.15">
      <c r="A16" s="334"/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ht="16.5" customHeight="1" x14ac:dyDescent="0.15">
      <c r="A17" s="321" t="s">
        <v>198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6.5" customHeight="1" x14ac:dyDescent="0.15">
      <c r="A18" s="335"/>
      <c r="B18" s="336"/>
      <c r="C18" s="336"/>
      <c r="D18" s="336"/>
      <c r="E18" s="336"/>
      <c r="F18" s="336"/>
      <c r="G18" s="336"/>
      <c r="H18" s="336"/>
      <c r="I18" s="325"/>
      <c r="J18" s="325"/>
      <c r="K18" s="326"/>
    </row>
    <row r="19" spans="1:11" ht="16.5" customHeight="1" x14ac:dyDescent="0.15">
      <c r="A19" s="327"/>
      <c r="B19" s="328"/>
      <c r="C19" s="328"/>
      <c r="D19" s="329"/>
      <c r="E19" s="330"/>
      <c r="F19" s="328"/>
      <c r="G19" s="328"/>
      <c r="H19" s="329"/>
      <c r="I19" s="331"/>
      <c r="J19" s="332"/>
      <c r="K19" s="333"/>
    </row>
    <row r="20" spans="1:11" ht="16.5" customHeight="1" x14ac:dyDescent="0.15">
      <c r="A20" s="334"/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ht="16.5" customHeight="1" x14ac:dyDescent="0.15">
      <c r="A21" s="337" t="s">
        <v>121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spans="1:11" ht="16.5" customHeight="1" x14ac:dyDescent="0.15">
      <c r="A22" s="338" t="s">
        <v>199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ht="16.5" customHeight="1" x14ac:dyDescent="0.15">
      <c r="A23" s="272" t="s">
        <v>122</v>
      </c>
      <c r="B23" s="273"/>
      <c r="C23" s="67" t="s">
        <v>65</v>
      </c>
      <c r="D23" s="67" t="s">
        <v>66</v>
      </c>
      <c r="E23" s="339"/>
      <c r="F23" s="339"/>
      <c r="G23" s="339"/>
      <c r="H23" s="339"/>
      <c r="I23" s="339"/>
      <c r="J23" s="339"/>
      <c r="K23" s="340"/>
    </row>
    <row r="24" spans="1:11" ht="16.5" customHeight="1" x14ac:dyDescent="0.15">
      <c r="A24" s="235" t="s">
        <v>200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4"/>
    </row>
    <row r="25" spans="1:11" ht="16.5" customHeight="1" x14ac:dyDescent="0.15">
      <c r="A25" s="341"/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6.5" customHeight="1" x14ac:dyDescent="0.15">
      <c r="A26" s="320" t="s">
        <v>130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1" ht="16.5" customHeight="1" x14ac:dyDescent="0.15">
      <c r="A27" s="131" t="s">
        <v>131</v>
      </c>
      <c r="B27" s="63" t="s">
        <v>94</v>
      </c>
      <c r="C27" s="63" t="s">
        <v>95</v>
      </c>
      <c r="D27" s="63" t="s">
        <v>87</v>
      </c>
      <c r="E27" s="132" t="s">
        <v>132</v>
      </c>
      <c r="F27" s="63" t="s">
        <v>94</v>
      </c>
      <c r="G27" s="63" t="s">
        <v>95</v>
      </c>
      <c r="H27" s="63" t="s">
        <v>87</v>
      </c>
      <c r="I27" s="132" t="s">
        <v>133</v>
      </c>
      <c r="J27" s="63" t="s">
        <v>94</v>
      </c>
      <c r="K27" s="153" t="s">
        <v>95</v>
      </c>
    </row>
    <row r="28" spans="1:11" ht="16.5" customHeight="1" x14ac:dyDescent="0.15">
      <c r="A28" s="147" t="s">
        <v>86</v>
      </c>
      <c r="B28" s="67" t="s">
        <v>94</v>
      </c>
      <c r="C28" s="67" t="s">
        <v>95</v>
      </c>
      <c r="D28" s="67" t="s">
        <v>87</v>
      </c>
      <c r="E28" s="148" t="s">
        <v>93</v>
      </c>
      <c r="F28" s="67" t="s">
        <v>94</v>
      </c>
      <c r="G28" s="67" t="s">
        <v>95</v>
      </c>
      <c r="H28" s="67" t="s">
        <v>87</v>
      </c>
      <c r="I28" s="148" t="s">
        <v>104</v>
      </c>
      <c r="J28" s="67" t="s">
        <v>94</v>
      </c>
      <c r="K28" s="68" t="s">
        <v>95</v>
      </c>
    </row>
    <row r="29" spans="1:11" ht="16.5" customHeight="1" x14ac:dyDescent="0.15">
      <c r="A29" s="235" t="s">
        <v>97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44"/>
    </row>
    <row r="30" spans="1:11" ht="16.5" customHeight="1" x14ac:dyDescent="0.15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11" ht="16.5" customHeight="1" x14ac:dyDescent="0.15">
      <c r="A31" s="320" t="s">
        <v>201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ht="21" customHeight="1" x14ac:dyDescent="0.15">
      <c r="A32" s="345" t="s">
        <v>202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1" customHeight="1" x14ac:dyDescent="0.15">
      <c r="A33" s="281" t="s">
        <v>203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3"/>
    </row>
    <row r="34" spans="1:11" ht="21" customHeight="1" x14ac:dyDescent="0.15">
      <c r="A34" s="281" t="s">
        <v>204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21" customHeight="1" x14ac:dyDescent="0.15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21" customHeight="1" x14ac:dyDescent="0.15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3"/>
    </row>
    <row r="37" spans="1:11" ht="21" customHeight="1" x14ac:dyDescent="0.15">
      <c r="A37" s="281"/>
      <c r="B37" s="282"/>
      <c r="C37" s="282"/>
      <c r="D37" s="282"/>
      <c r="E37" s="282"/>
      <c r="F37" s="282"/>
      <c r="G37" s="282"/>
      <c r="H37" s="282"/>
      <c r="I37" s="282"/>
      <c r="J37" s="282"/>
      <c r="K37" s="283"/>
    </row>
    <row r="38" spans="1:11" ht="21" customHeight="1" x14ac:dyDescent="0.15">
      <c r="A38" s="281"/>
      <c r="B38" s="282"/>
      <c r="C38" s="282"/>
      <c r="D38" s="282"/>
      <c r="E38" s="282"/>
      <c r="F38" s="282"/>
      <c r="G38" s="282"/>
      <c r="H38" s="282"/>
      <c r="I38" s="282"/>
      <c r="J38" s="282"/>
      <c r="K38" s="283"/>
    </row>
    <row r="39" spans="1:11" ht="21" customHeight="1" x14ac:dyDescent="0.15">
      <c r="A39" s="281"/>
      <c r="B39" s="282"/>
      <c r="C39" s="282"/>
      <c r="D39" s="282"/>
      <c r="E39" s="282"/>
      <c r="F39" s="282"/>
      <c r="G39" s="282"/>
      <c r="H39" s="282"/>
      <c r="I39" s="282"/>
      <c r="J39" s="282"/>
      <c r="K39" s="283"/>
    </row>
    <row r="40" spans="1:11" ht="21" customHeight="1" x14ac:dyDescent="0.15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283"/>
    </row>
    <row r="41" spans="1:11" ht="21" customHeight="1" x14ac:dyDescent="0.15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283"/>
    </row>
    <row r="42" spans="1:11" ht="21" customHeight="1" x14ac:dyDescent="0.15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3"/>
    </row>
    <row r="43" spans="1:11" ht="17.25" customHeight="1" x14ac:dyDescent="0.15">
      <c r="A43" s="284" t="s">
        <v>129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6.5" customHeight="1" x14ac:dyDescent="0.15">
      <c r="A44" s="320" t="s">
        <v>205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spans="1:11" ht="18" customHeight="1" x14ac:dyDescent="0.15">
      <c r="A45" s="348" t="s">
        <v>123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50"/>
    </row>
    <row r="46" spans="1:11" ht="18" customHeight="1" x14ac:dyDescent="0.15">
      <c r="A46" s="348" t="s">
        <v>206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50"/>
    </row>
    <row r="47" spans="1:11" ht="18" customHeight="1" x14ac:dyDescent="0.15">
      <c r="A47" s="341"/>
      <c r="B47" s="342"/>
      <c r="C47" s="342"/>
      <c r="D47" s="342"/>
      <c r="E47" s="342"/>
      <c r="F47" s="342"/>
      <c r="G47" s="342"/>
      <c r="H47" s="342"/>
      <c r="I47" s="342"/>
      <c r="J47" s="342"/>
      <c r="K47" s="343"/>
    </row>
    <row r="48" spans="1:11" ht="21" customHeight="1" x14ac:dyDescent="0.15">
      <c r="A48" s="149" t="s">
        <v>135</v>
      </c>
      <c r="B48" s="351" t="s">
        <v>136</v>
      </c>
      <c r="C48" s="351"/>
      <c r="D48" s="150" t="s">
        <v>137</v>
      </c>
      <c r="E48" s="150"/>
      <c r="F48" s="150" t="s">
        <v>139</v>
      </c>
      <c r="G48" s="151">
        <v>45321</v>
      </c>
      <c r="H48" s="352" t="s">
        <v>140</v>
      </c>
      <c r="I48" s="352"/>
      <c r="J48" s="351" t="s">
        <v>141</v>
      </c>
      <c r="K48" s="353"/>
    </row>
    <row r="49" spans="1:11" ht="16.5" customHeight="1" x14ac:dyDescent="0.15">
      <c r="A49" s="250" t="s">
        <v>142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6.5" customHeight="1" x14ac:dyDescent="0.15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56"/>
    </row>
    <row r="51" spans="1:11" ht="16.5" customHeight="1" x14ac:dyDescent="0.15">
      <c r="A51" s="357"/>
      <c r="B51" s="358"/>
      <c r="C51" s="358"/>
      <c r="D51" s="358"/>
      <c r="E51" s="358"/>
      <c r="F51" s="358"/>
      <c r="G51" s="358"/>
      <c r="H51" s="358"/>
      <c r="I51" s="358"/>
      <c r="J51" s="358"/>
      <c r="K51" s="359"/>
    </row>
    <row r="52" spans="1:11" ht="21" customHeight="1" x14ac:dyDescent="0.15">
      <c r="A52" s="149" t="s">
        <v>135</v>
      </c>
      <c r="B52" s="351" t="s">
        <v>136</v>
      </c>
      <c r="C52" s="351"/>
      <c r="D52" s="150" t="s">
        <v>137</v>
      </c>
      <c r="E52" s="150"/>
      <c r="F52" s="150" t="s">
        <v>139</v>
      </c>
      <c r="G52" s="152">
        <v>45321</v>
      </c>
      <c r="H52" s="352" t="s">
        <v>140</v>
      </c>
      <c r="I52" s="352"/>
      <c r="J52" s="351" t="s">
        <v>141</v>
      </c>
      <c r="K52" s="35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0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25"/>
  <sheetViews>
    <sheetView workbookViewId="0">
      <selection activeCell="N15" sqref="N15"/>
    </sheetView>
  </sheetViews>
  <sheetFormatPr defaultColWidth="9" defaultRowHeight="14.25" x14ac:dyDescent="0.15"/>
  <cols>
    <col min="1" max="1" width="13.625" style="38" customWidth="1"/>
    <col min="2" max="2" width="8.5" style="38" customWidth="1"/>
    <col min="3" max="3" width="7.625" style="39" customWidth="1"/>
    <col min="4" max="8" width="7.625" style="38" customWidth="1"/>
    <col min="9" max="9" width="4.5" style="38" customWidth="1"/>
    <col min="10" max="10" width="6.125" style="38" customWidth="1"/>
    <col min="11" max="14" width="12.625" style="38" customWidth="1"/>
    <col min="15" max="16" width="12.625" style="120" customWidth="1"/>
    <col min="17" max="17" width="6.75" style="120" customWidth="1"/>
    <col min="18" max="249" width="9" style="38"/>
    <col min="250" max="16384" width="9" style="2"/>
  </cols>
  <sheetData>
    <row r="1" spans="1:252" s="38" customFormat="1" ht="29.1" customHeight="1" x14ac:dyDescent="0.15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12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38" customFormat="1" ht="20.100000000000001" customHeight="1" x14ac:dyDescent="0.15">
      <c r="A2" s="100" t="s">
        <v>61</v>
      </c>
      <c r="B2" s="298" t="str">
        <f>首期!B4</f>
        <v>TAJJAM81233</v>
      </c>
      <c r="C2" s="299"/>
      <c r="D2" s="300"/>
      <c r="E2" s="101" t="s">
        <v>67</v>
      </c>
      <c r="F2" s="301" t="str">
        <f>首期!B5</f>
        <v>男式功能短袖T恤</v>
      </c>
      <c r="G2" s="301"/>
      <c r="H2" s="301"/>
      <c r="I2" s="301"/>
      <c r="J2" s="311"/>
      <c r="K2" s="108" t="s">
        <v>57</v>
      </c>
      <c r="L2" s="302" t="s">
        <v>56</v>
      </c>
      <c r="M2" s="302"/>
      <c r="N2" s="302"/>
      <c r="O2" s="302"/>
      <c r="P2" s="303"/>
      <c r="Q2" s="12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8" customFormat="1" x14ac:dyDescent="0.15">
      <c r="A3" s="309" t="s">
        <v>146</v>
      </c>
      <c r="B3" s="304" t="s">
        <v>147</v>
      </c>
      <c r="C3" s="305"/>
      <c r="D3" s="304"/>
      <c r="E3" s="304"/>
      <c r="F3" s="304"/>
      <c r="G3" s="304"/>
      <c r="H3" s="304"/>
      <c r="I3" s="306"/>
      <c r="J3" s="312"/>
      <c r="K3" s="122" t="s">
        <v>207</v>
      </c>
      <c r="L3" s="122" t="s">
        <v>207</v>
      </c>
      <c r="M3" s="122" t="s">
        <v>207</v>
      </c>
      <c r="N3" s="122" t="s">
        <v>207</v>
      </c>
      <c r="O3" s="122" t="s">
        <v>207</v>
      </c>
      <c r="P3" s="122" t="s">
        <v>207</v>
      </c>
      <c r="Q3" s="12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8" customFormat="1" ht="16.5" x14ac:dyDescent="0.15">
      <c r="A4" s="309"/>
      <c r="B4" s="310" t="s">
        <v>149</v>
      </c>
      <c r="C4" s="43" t="s">
        <v>109</v>
      </c>
      <c r="D4" s="43" t="s">
        <v>110</v>
      </c>
      <c r="E4" s="43" t="s">
        <v>111</v>
      </c>
      <c r="F4" s="43" t="s">
        <v>112</v>
      </c>
      <c r="G4" s="43" t="s">
        <v>150</v>
      </c>
      <c r="H4" s="43" t="s">
        <v>151</v>
      </c>
      <c r="I4" s="53"/>
      <c r="J4" s="312"/>
      <c r="K4" s="43" t="s">
        <v>109</v>
      </c>
      <c r="L4" s="43" t="s">
        <v>110</v>
      </c>
      <c r="M4" s="43" t="s">
        <v>111</v>
      </c>
      <c r="N4" s="43" t="s">
        <v>112</v>
      </c>
      <c r="O4" s="43" t="s">
        <v>150</v>
      </c>
      <c r="P4" s="43" t="s">
        <v>151</v>
      </c>
      <c r="Q4" s="12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8" customFormat="1" ht="20.100000000000001" customHeight="1" x14ac:dyDescent="0.15">
      <c r="A5" s="309"/>
      <c r="B5" s="310"/>
      <c r="C5" s="43" t="s">
        <v>152</v>
      </c>
      <c r="D5" s="43" t="s">
        <v>153</v>
      </c>
      <c r="E5" s="43" t="s">
        <v>154</v>
      </c>
      <c r="F5" s="43" t="s">
        <v>155</v>
      </c>
      <c r="G5" s="43" t="s">
        <v>156</v>
      </c>
      <c r="H5" s="43" t="s">
        <v>157</v>
      </c>
      <c r="I5" s="53"/>
      <c r="J5" s="313"/>
      <c r="K5" s="110" t="s">
        <v>118</v>
      </c>
      <c r="L5" s="110" t="s">
        <v>118</v>
      </c>
      <c r="M5" s="110" t="s">
        <v>118</v>
      </c>
      <c r="N5" s="111" t="s">
        <v>119</v>
      </c>
      <c r="O5" s="111" t="s">
        <v>119</v>
      </c>
      <c r="P5" s="111" t="s">
        <v>119</v>
      </c>
      <c r="Q5" s="11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38" customFormat="1" ht="20.100000000000001" customHeight="1" x14ac:dyDescent="0.15">
      <c r="A6" s="121" t="s">
        <v>160</v>
      </c>
      <c r="B6" s="45" t="s">
        <v>161</v>
      </c>
      <c r="C6" s="46">
        <f>D6-1</f>
        <v>65</v>
      </c>
      <c r="D6" s="46">
        <f>E6-2</f>
        <v>66</v>
      </c>
      <c r="E6" s="46">
        <v>68</v>
      </c>
      <c r="F6" s="46">
        <f>E6+2</f>
        <v>70</v>
      </c>
      <c r="G6" s="46">
        <f>F6+2</f>
        <v>72</v>
      </c>
      <c r="H6" s="46">
        <f>G6+1</f>
        <v>73</v>
      </c>
      <c r="I6" s="45"/>
      <c r="J6" s="313"/>
      <c r="K6" s="113" t="s">
        <v>208</v>
      </c>
      <c r="L6" s="113" t="s">
        <v>208</v>
      </c>
      <c r="M6" s="123" t="s">
        <v>209</v>
      </c>
      <c r="N6" s="113" t="s">
        <v>208</v>
      </c>
      <c r="O6" s="113" t="s">
        <v>208</v>
      </c>
      <c r="P6" s="113" t="s">
        <v>208</v>
      </c>
      <c r="Q6" s="11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38" customFormat="1" ht="20.100000000000001" customHeight="1" x14ac:dyDescent="0.15">
      <c r="A7" s="121" t="s">
        <v>164</v>
      </c>
      <c r="B7" s="45" t="s">
        <v>165</v>
      </c>
      <c r="C7" s="46">
        <f>D7-0.6</f>
        <v>41.2</v>
      </c>
      <c r="D7" s="46">
        <f>E7-1.2</f>
        <v>41.8</v>
      </c>
      <c r="E7" s="46">
        <v>43</v>
      </c>
      <c r="F7" s="46">
        <f>E7+1.2</f>
        <v>44.2</v>
      </c>
      <c r="G7" s="46">
        <f>F7+1.2</f>
        <v>45.4</v>
      </c>
      <c r="H7" s="46">
        <f>G7+0.6</f>
        <v>46</v>
      </c>
      <c r="I7" s="45"/>
      <c r="J7" s="313"/>
      <c r="K7" s="113" t="s">
        <v>208</v>
      </c>
      <c r="L7" s="113" t="s">
        <v>208</v>
      </c>
      <c r="M7" s="113" t="s">
        <v>208</v>
      </c>
      <c r="N7" s="113" t="s">
        <v>208</v>
      </c>
      <c r="O7" s="113" t="s">
        <v>208</v>
      </c>
      <c r="P7" s="113" t="s">
        <v>208</v>
      </c>
      <c r="Q7" s="11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38" customFormat="1" ht="20.100000000000001" customHeight="1" x14ac:dyDescent="0.15">
      <c r="A8" s="121" t="s">
        <v>167</v>
      </c>
      <c r="B8" s="45" t="s">
        <v>165</v>
      </c>
      <c r="C8" s="46">
        <f t="shared" ref="C8:C10" si="0">D8-4</f>
        <v>98</v>
      </c>
      <c r="D8" s="46">
        <f t="shared" ref="D8:D10" si="1">E8-4</f>
        <v>102</v>
      </c>
      <c r="E8" s="46">
        <v>106</v>
      </c>
      <c r="F8" s="46">
        <f t="shared" ref="F8:F10" si="2">E8+4</f>
        <v>110</v>
      </c>
      <c r="G8" s="46">
        <f>F8+4</f>
        <v>114</v>
      </c>
      <c r="H8" s="46">
        <f t="shared" ref="H8:H10" si="3">G8+6</f>
        <v>120</v>
      </c>
      <c r="I8" s="45"/>
      <c r="J8" s="313"/>
      <c r="K8" s="113" t="s">
        <v>210</v>
      </c>
      <c r="L8" s="113" t="s">
        <v>211</v>
      </c>
      <c r="M8" s="113" t="s">
        <v>212</v>
      </c>
      <c r="N8" s="113" t="s">
        <v>213</v>
      </c>
      <c r="O8" s="113" t="s">
        <v>214</v>
      </c>
      <c r="P8" s="113" t="s">
        <v>215</v>
      </c>
      <c r="Q8" s="11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38" customFormat="1" ht="20.100000000000001" customHeight="1" x14ac:dyDescent="0.15">
      <c r="A9" s="121" t="s">
        <v>170</v>
      </c>
      <c r="B9" s="45" t="s">
        <v>165</v>
      </c>
      <c r="C9" s="46">
        <f t="shared" si="0"/>
        <v>96</v>
      </c>
      <c r="D9" s="46">
        <f t="shared" si="1"/>
        <v>100</v>
      </c>
      <c r="E9" s="46">
        <v>104</v>
      </c>
      <c r="F9" s="46">
        <f t="shared" si="2"/>
        <v>108</v>
      </c>
      <c r="G9" s="46">
        <f>F9+5</f>
        <v>113</v>
      </c>
      <c r="H9" s="46">
        <f t="shared" si="3"/>
        <v>119</v>
      </c>
      <c r="I9" s="45"/>
      <c r="J9" s="313"/>
      <c r="K9" s="113" t="s">
        <v>208</v>
      </c>
      <c r="L9" s="113" t="s">
        <v>208</v>
      </c>
      <c r="M9" s="113" t="s">
        <v>208</v>
      </c>
      <c r="N9" s="113" t="s">
        <v>208</v>
      </c>
      <c r="O9" s="113" t="s">
        <v>208</v>
      </c>
      <c r="P9" s="113" t="s">
        <v>208</v>
      </c>
      <c r="Q9" s="11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38" customFormat="1" ht="20.100000000000001" customHeight="1" x14ac:dyDescent="0.15">
      <c r="A10" s="121" t="s">
        <v>171</v>
      </c>
      <c r="B10" s="45" t="s">
        <v>161</v>
      </c>
      <c r="C10" s="46">
        <f t="shared" si="0"/>
        <v>96</v>
      </c>
      <c r="D10" s="46">
        <f t="shared" si="1"/>
        <v>100</v>
      </c>
      <c r="E10" s="46">
        <v>104</v>
      </c>
      <c r="F10" s="46">
        <f t="shared" si="2"/>
        <v>108</v>
      </c>
      <c r="G10" s="46">
        <f>F10+5</f>
        <v>113</v>
      </c>
      <c r="H10" s="46">
        <f t="shared" si="3"/>
        <v>119</v>
      </c>
      <c r="I10" s="45"/>
      <c r="J10" s="313"/>
      <c r="K10" s="113" t="s">
        <v>208</v>
      </c>
      <c r="L10" s="113" t="s">
        <v>216</v>
      </c>
      <c r="M10" s="113" t="s">
        <v>217</v>
      </c>
      <c r="N10" s="113" t="s">
        <v>218</v>
      </c>
      <c r="O10" s="113" t="s">
        <v>208</v>
      </c>
      <c r="P10" s="113" t="s">
        <v>219</v>
      </c>
      <c r="Q10" s="11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38" customFormat="1" ht="20.100000000000001" customHeight="1" x14ac:dyDescent="0.15">
      <c r="A11" s="121" t="s">
        <v>172</v>
      </c>
      <c r="B11" s="45" t="s">
        <v>173</v>
      </c>
      <c r="C11" s="46">
        <f>D11-1.2</f>
        <v>42.6</v>
      </c>
      <c r="D11" s="46">
        <f>E11-1.2</f>
        <v>43.8</v>
      </c>
      <c r="E11" s="46">
        <v>45</v>
      </c>
      <c r="F11" s="46">
        <f>E11+1.2</f>
        <v>46.2</v>
      </c>
      <c r="G11" s="46">
        <f>F11+1.2</f>
        <v>47.4</v>
      </c>
      <c r="H11" s="46">
        <f>G11+1.4</f>
        <v>48.8</v>
      </c>
      <c r="I11" s="45"/>
      <c r="J11" s="313"/>
      <c r="K11" s="113" t="s">
        <v>220</v>
      </c>
      <c r="L11" s="113" t="s">
        <v>208</v>
      </c>
      <c r="M11" s="113" t="s">
        <v>221</v>
      </c>
      <c r="N11" s="113" t="s">
        <v>222</v>
      </c>
      <c r="O11" s="113" t="s">
        <v>220</v>
      </c>
      <c r="P11" s="113" t="s">
        <v>220</v>
      </c>
      <c r="Q11" s="11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38" customFormat="1" ht="20.100000000000001" customHeight="1" x14ac:dyDescent="0.15">
      <c r="A12" s="121" t="s">
        <v>174</v>
      </c>
      <c r="B12" s="45" t="s">
        <v>175</v>
      </c>
      <c r="C12" s="46">
        <f>D12-0.5</f>
        <v>20</v>
      </c>
      <c r="D12" s="46">
        <f>E12-0.5</f>
        <v>20.5</v>
      </c>
      <c r="E12" s="46">
        <v>21</v>
      </c>
      <c r="F12" s="46">
        <f t="shared" ref="F12:H12" si="4">E12+0.5</f>
        <v>21.5</v>
      </c>
      <c r="G12" s="46">
        <f t="shared" si="4"/>
        <v>22</v>
      </c>
      <c r="H12" s="46">
        <f t="shared" si="4"/>
        <v>22.5</v>
      </c>
      <c r="I12" s="56"/>
      <c r="J12" s="313"/>
      <c r="K12" s="113" t="s">
        <v>223</v>
      </c>
      <c r="L12" s="113" t="s">
        <v>224</v>
      </c>
      <c r="M12" s="113" t="s">
        <v>225</v>
      </c>
      <c r="N12" s="113" t="s">
        <v>224</v>
      </c>
      <c r="O12" s="113" t="s">
        <v>221</v>
      </c>
      <c r="P12" s="113" t="s">
        <v>226</v>
      </c>
      <c r="Q12" s="11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38" customFormat="1" ht="20.100000000000001" customHeight="1" x14ac:dyDescent="0.15">
      <c r="A13" s="121" t="s">
        <v>178</v>
      </c>
      <c r="B13" s="45">
        <v>0</v>
      </c>
      <c r="C13" s="46">
        <f>D13-0.8</f>
        <v>17.899999999999999</v>
      </c>
      <c r="D13" s="46">
        <f>E13-0.8</f>
        <v>18.7</v>
      </c>
      <c r="E13" s="46">
        <v>19.5</v>
      </c>
      <c r="F13" s="46">
        <f>E13+0.8</f>
        <v>20.3</v>
      </c>
      <c r="G13" s="46">
        <f>F13+0.8</f>
        <v>21.1</v>
      </c>
      <c r="H13" s="46">
        <f>G13+1.3</f>
        <v>22.4</v>
      </c>
      <c r="I13" s="45"/>
      <c r="J13" s="313"/>
      <c r="K13" s="113" t="s">
        <v>227</v>
      </c>
      <c r="L13" s="113" t="s">
        <v>228</v>
      </c>
      <c r="M13" s="113" t="s">
        <v>229</v>
      </c>
      <c r="N13" s="113" t="s">
        <v>230</v>
      </c>
      <c r="O13" s="113" t="s">
        <v>231</v>
      </c>
      <c r="P13" s="113" t="s">
        <v>231</v>
      </c>
      <c r="Q13" s="1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38" customFormat="1" ht="20.100000000000001" customHeight="1" x14ac:dyDescent="0.15">
      <c r="A14" s="121" t="s">
        <v>179</v>
      </c>
      <c r="B14" s="45">
        <v>0</v>
      </c>
      <c r="C14" s="46">
        <f>D14-0.7</f>
        <v>16.100000000000001</v>
      </c>
      <c r="D14" s="46">
        <f>E14-0.7</f>
        <v>16.8</v>
      </c>
      <c r="E14" s="46">
        <v>17.5</v>
      </c>
      <c r="F14" s="46">
        <f>E14+0.7</f>
        <v>18.2</v>
      </c>
      <c r="G14" s="46">
        <f>F14+0.7</f>
        <v>18.899999999999999</v>
      </c>
      <c r="H14" s="46">
        <f>G14+0.95</f>
        <v>19.850000000000001</v>
      </c>
      <c r="I14" s="45"/>
      <c r="J14" s="313"/>
      <c r="K14" s="113" t="s">
        <v>220</v>
      </c>
      <c r="L14" s="113" t="s">
        <v>232</v>
      </c>
      <c r="M14" s="113" t="s">
        <v>208</v>
      </c>
      <c r="N14" s="113" t="s">
        <v>224</v>
      </c>
      <c r="O14" s="113" t="s">
        <v>208</v>
      </c>
      <c r="P14" s="113" t="s">
        <v>224</v>
      </c>
      <c r="Q14" s="11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38" customFormat="1" ht="20.100000000000001" customHeight="1" x14ac:dyDescent="0.15">
      <c r="A15" s="121" t="s">
        <v>180</v>
      </c>
      <c r="B15" s="45" t="s">
        <v>161</v>
      </c>
      <c r="C15" s="46">
        <f>D15</f>
        <v>2.5</v>
      </c>
      <c r="D15" s="46">
        <f>E15</f>
        <v>2.5</v>
      </c>
      <c r="E15" s="46">
        <v>2.5</v>
      </c>
      <c r="F15" s="46">
        <f t="shared" ref="F15:H15" si="5">E15</f>
        <v>2.5</v>
      </c>
      <c r="G15" s="46">
        <f t="shared" si="5"/>
        <v>2.5</v>
      </c>
      <c r="H15" s="46">
        <f t="shared" si="5"/>
        <v>2.5</v>
      </c>
      <c r="I15" s="45"/>
      <c r="J15" s="313"/>
      <c r="K15" s="113"/>
      <c r="L15" s="113"/>
      <c r="M15" s="113"/>
      <c r="N15" s="113"/>
      <c r="O15" s="113"/>
      <c r="P15" s="113"/>
      <c r="Q15" s="1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38" customFormat="1" ht="20.100000000000001" customHeight="1" x14ac:dyDescent="0.15">
      <c r="A16" s="121" t="s">
        <v>181</v>
      </c>
      <c r="B16" s="45">
        <v>0</v>
      </c>
      <c r="C16" s="46">
        <f>D16</f>
        <v>1.2</v>
      </c>
      <c r="D16" s="46">
        <f>E16</f>
        <v>1.2</v>
      </c>
      <c r="E16" s="46">
        <v>1.2</v>
      </c>
      <c r="F16" s="46">
        <f t="shared" ref="F16:H16" si="6">E16</f>
        <v>1.2</v>
      </c>
      <c r="G16" s="46">
        <f t="shared" si="6"/>
        <v>1.2</v>
      </c>
      <c r="H16" s="46">
        <f t="shared" si="6"/>
        <v>1.2</v>
      </c>
      <c r="I16" s="45"/>
      <c r="J16" s="313"/>
      <c r="K16" s="113"/>
      <c r="L16" s="113"/>
      <c r="M16" s="113"/>
      <c r="N16" s="113"/>
      <c r="O16" s="113"/>
      <c r="P16" s="113"/>
      <c r="Q16" s="11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38" customFormat="1" ht="20.100000000000001" customHeight="1" x14ac:dyDescent="0.35">
      <c r="A17" s="121" t="s">
        <v>182</v>
      </c>
      <c r="B17" s="45"/>
      <c r="C17" s="46">
        <f>D17-0</f>
        <v>19.100000000000001</v>
      </c>
      <c r="D17" s="46">
        <f>E17-0.4</f>
        <v>19.100000000000001</v>
      </c>
      <c r="E17" s="46">
        <v>19.5</v>
      </c>
      <c r="F17" s="46">
        <f>E17+0.4</f>
        <v>19.899999999999999</v>
      </c>
      <c r="G17" s="46">
        <f>F17+0.4</f>
        <v>20.3</v>
      </c>
      <c r="H17" s="46">
        <f>G17+0.6</f>
        <v>20.9</v>
      </c>
      <c r="I17" s="57"/>
      <c r="J17" s="313"/>
      <c r="K17" s="113"/>
      <c r="L17" s="113"/>
      <c r="M17" s="113"/>
      <c r="N17" s="113"/>
      <c r="O17" s="113"/>
      <c r="P17" s="113"/>
      <c r="Q17" s="11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38" customFormat="1" ht="20.100000000000001" customHeight="1" x14ac:dyDescent="0.35">
      <c r="A18" s="121" t="s">
        <v>183</v>
      </c>
      <c r="B18" s="103"/>
      <c r="C18" s="46">
        <f>D18-0</f>
        <v>11.1</v>
      </c>
      <c r="D18" s="46">
        <f>E18-0.2</f>
        <v>11.1</v>
      </c>
      <c r="E18" s="46">
        <v>11.3</v>
      </c>
      <c r="F18" s="46">
        <f>E18+0.2</f>
        <v>11.5</v>
      </c>
      <c r="G18" s="46">
        <f>F18+0.2</f>
        <v>11.7</v>
      </c>
      <c r="H18" s="46">
        <f>G18+0.25</f>
        <v>11.95</v>
      </c>
      <c r="I18" s="57"/>
      <c r="J18" s="313"/>
      <c r="K18" s="113"/>
      <c r="L18" s="113"/>
      <c r="M18" s="113"/>
      <c r="N18" s="113"/>
      <c r="O18" s="113"/>
      <c r="P18" s="113"/>
      <c r="Q18" s="11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38" customFormat="1" ht="18" x14ac:dyDescent="0.35">
      <c r="A19" s="44"/>
      <c r="B19" s="103"/>
      <c r="C19" s="47"/>
      <c r="D19" s="47"/>
      <c r="E19" s="47"/>
      <c r="F19" s="47"/>
      <c r="G19" s="47"/>
      <c r="H19" s="47"/>
      <c r="I19" s="57"/>
      <c r="J19" s="313"/>
      <c r="K19" s="113"/>
      <c r="L19" s="113"/>
      <c r="M19" s="113"/>
      <c r="N19" s="113"/>
      <c r="O19" s="113"/>
      <c r="P19" s="113"/>
      <c r="Q19" s="11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s="38" customFormat="1" ht="16.5" x14ac:dyDescent="0.15">
      <c r="A20" s="104"/>
      <c r="B20" s="105"/>
      <c r="C20" s="106"/>
      <c r="D20" s="106"/>
      <c r="E20" s="107"/>
      <c r="F20" s="106"/>
      <c r="G20" s="106"/>
      <c r="H20" s="106"/>
      <c r="I20" s="106"/>
      <c r="J20" s="314"/>
      <c r="K20" s="115"/>
      <c r="L20" s="115"/>
      <c r="M20" s="116"/>
      <c r="N20" s="115"/>
      <c r="O20" s="115"/>
      <c r="P20" s="116"/>
      <c r="Q20" s="11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2" s="38" customFormat="1" x14ac:dyDescent="0.15">
      <c r="C21" s="39"/>
      <c r="O21" s="120"/>
      <c r="P21" s="120"/>
      <c r="Q21" s="120"/>
      <c r="IP21" s="2"/>
      <c r="IQ21" s="2"/>
      <c r="IR21" s="2"/>
    </row>
    <row r="22" spans="1:252" s="38" customFormat="1" x14ac:dyDescent="0.15">
      <c r="C22" s="39"/>
      <c r="O22" s="120"/>
      <c r="P22" s="120"/>
      <c r="Q22" s="120"/>
      <c r="IP22" s="2"/>
      <c r="IQ22" s="2"/>
      <c r="IR22" s="2"/>
    </row>
    <row r="23" spans="1:252" x14ac:dyDescent="0.15">
      <c r="O23" s="38"/>
    </row>
    <row r="24" spans="1:252" x14ac:dyDescent="0.15">
      <c r="O24" s="38"/>
    </row>
    <row r="25" spans="1:252" x14ac:dyDescent="0.15">
      <c r="I25" s="118" t="s">
        <v>185</v>
      </c>
      <c r="J25" s="119"/>
      <c r="K25" s="124">
        <v>45321</v>
      </c>
      <c r="L25" s="118"/>
      <c r="M25" s="118" t="s">
        <v>186</v>
      </c>
      <c r="N25" s="118" t="s">
        <v>138</v>
      </c>
      <c r="O25" s="118" t="s">
        <v>187</v>
      </c>
      <c r="P25" s="118" t="s">
        <v>141</v>
      </c>
    </row>
  </sheetData>
  <mergeCells count="8">
    <mergeCell ref="A1:P1"/>
    <mergeCell ref="B2:D2"/>
    <mergeCell ref="F2:I2"/>
    <mergeCell ref="L2:P2"/>
    <mergeCell ref="B3:I3"/>
    <mergeCell ref="A3:A5"/>
    <mergeCell ref="B4:B5"/>
    <mergeCell ref="J2:J20"/>
  </mergeCells>
  <phoneticPr fontId="50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workbookViewId="0">
      <selection activeCell="L7" sqref="L7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0.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2" width="22.25" style="61" customWidth="1"/>
    <col min="13" max="13" width="12.625" style="61"/>
    <col min="14" max="16384" width="10.125" style="61"/>
  </cols>
  <sheetData>
    <row r="1" spans="1:12" ht="22.5" x14ac:dyDescent="0.15">
      <c r="A1" s="315" t="s">
        <v>233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2" ht="18" customHeight="1" x14ac:dyDescent="0.15">
      <c r="A2" s="62" t="s">
        <v>53</v>
      </c>
      <c r="B2" s="360" t="s">
        <v>54</v>
      </c>
      <c r="C2" s="360"/>
      <c r="D2" s="64" t="s">
        <v>61</v>
      </c>
      <c r="E2" s="65" t="str">
        <f>首期!B4</f>
        <v>TAJJAM81233</v>
      </c>
      <c r="F2" s="66" t="s">
        <v>234</v>
      </c>
      <c r="G2" s="233" t="str">
        <f>首期!B5</f>
        <v>男式功能短袖T恤</v>
      </c>
      <c r="H2" s="234"/>
      <c r="I2" s="86" t="s">
        <v>57</v>
      </c>
      <c r="J2" s="361" t="s">
        <v>56</v>
      </c>
      <c r="K2" s="362"/>
    </row>
    <row r="3" spans="1:12" ht="18" customHeight="1" x14ac:dyDescent="0.15">
      <c r="A3" s="69" t="s">
        <v>74</v>
      </c>
      <c r="B3" s="233">
        <v>15652</v>
      </c>
      <c r="C3" s="233"/>
      <c r="D3" s="70" t="s">
        <v>235</v>
      </c>
      <c r="E3" s="363">
        <v>44982</v>
      </c>
      <c r="F3" s="364"/>
      <c r="G3" s="364"/>
      <c r="H3" s="339" t="s">
        <v>236</v>
      </c>
      <c r="I3" s="339"/>
      <c r="J3" s="339"/>
      <c r="K3" s="340"/>
      <c r="L3" s="89" t="s">
        <v>237</v>
      </c>
    </row>
    <row r="4" spans="1:12" ht="18" customHeight="1" x14ac:dyDescent="0.15">
      <c r="A4" s="72" t="s">
        <v>71</v>
      </c>
      <c r="B4" s="73">
        <v>4</v>
      </c>
      <c r="C4" s="73">
        <v>6</v>
      </c>
      <c r="D4" s="74" t="s">
        <v>238</v>
      </c>
      <c r="E4" s="364" t="s">
        <v>239</v>
      </c>
      <c r="F4" s="364"/>
      <c r="G4" s="364"/>
      <c r="H4" s="273" t="s">
        <v>240</v>
      </c>
      <c r="I4" s="273"/>
      <c r="J4" s="83" t="s">
        <v>65</v>
      </c>
      <c r="K4" s="90" t="s">
        <v>66</v>
      </c>
    </row>
    <row r="5" spans="1:12" ht="18" customHeight="1" x14ac:dyDescent="0.15">
      <c r="A5" s="72" t="s">
        <v>241</v>
      </c>
      <c r="B5" s="365">
        <v>1</v>
      </c>
      <c r="C5" s="365"/>
      <c r="D5" s="70" t="s">
        <v>242</v>
      </c>
      <c r="E5" s="70" t="s">
        <v>243</v>
      </c>
      <c r="G5" s="70"/>
      <c r="H5" s="273" t="s">
        <v>244</v>
      </c>
      <c r="I5" s="273"/>
      <c r="J5" s="83" t="s">
        <v>65</v>
      </c>
      <c r="K5" s="90" t="s">
        <v>66</v>
      </c>
    </row>
    <row r="6" spans="1:12" ht="18" customHeight="1" x14ac:dyDescent="0.15">
      <c r="A6" s="75" t="s">
        <v>245</v>
      </c>
      <c r="B6" s="318">
        <v>315</v>
      </c>
      <c r="C6" s="318"/>
      <c r="D6" s="77" t="s">
        <v>246</v>
      </c>
      <c r="E6" s="78"/>
      <c r="F6" s="78"/>
      <c r="G6" s="77"/>
      <c r="H6" s="366" t="s">
        <v>247</v>
      </c>
      <c r="I6" s="366"/>
      <c r="J6" s="78" t="s">
        <v>65</v>
      </c>
      <c r="K6" s="91" t="s">
        <v>66</v>
      </c>
    </row>
    <row r="7" spans="1:12" ht="18" customHeight="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2" ht="18" customHeight="1" x14ac:dyDescent="0.15">
      <c r="A8" s="82" t="s">
        <v>248</v>
      </c>
      <c r="B8" s="66" t="s">
        <v>249</v>
      </c>
      <c r="C8" s="66" t="s">
        <v>250</v>
      </c>
      <c r="D8" s="66" t="s">
        <v>251</v>
      </c>
      <c r="E8" s="66" t="s">
        <v>252</v>
      </c>
      <c r="F8" s="66" t="s">
        <v>253</v>
      </c>
      <c r="G8" s="367" t="s">
        <v>254</v>
      </c>
      <c r="H8" s="368"/>
      <c r="I8" s="368"/>
      <c r="J8" s="368"/>
      <c r="K8" s="369"/>
    </row>
    <row r="9" spans="1:12" ht="18" customHeight="1" x14ac:dyDescent="0.15">
      <c r="A9" s="272" t="s">
        <v>255</v>
      </c>
      <c r="B9" s="273"/>
      <c r="C9" s="83" t="s">
        <v>65</v>
      </c>
      <c r="D9" s="83" t="s">
        <v>66</v>
      </c>
      <c r="E9" s="70" t="s">
        <v>256</v>
      </c>
      <c r="F9" s="84" t="s">
        <v>257</v>
      </c>
      <c r="G9" s="370"/>
      <c r="H9" s="371"/>
      <c r="I9" s="371"/>
      <c r="J9" s="371"/>
      <c r="K9" s="372"/>
    </row>
    <row r="10" spans="1:12" ht="18" customHeight="1" x14ac:dyDescent="0.15">
      <c r="A10" s="272" t="s">
        <v>258</v>
      </c>
      <c r="B10" s="273"/>
      <c r="C10" s="83" t="s">
        <v>65</v>
      </c>
      <c r="D10" s="83" t="s">
        <v>66</v>
      </c>
      <c r="E10" s="70" t="s">
        <v>259</v>
      </c>
      <c r="F10" s="84" t="s">
        <v>260</v>
      </c>
      <c r="G10" s="370" t="s">
        <v>261</v>
      </c>
      <c r="H10" s="371"/>
      <c r="I10" s="371"/>
      <c r="J10" s="371"/>
      <c r="K10" s="372"/>
    </row>
    <row r="11" spans="1:12" ht="18" customHeight="1" x14ac:dyDescent="0.15">
      <c r="A11" s="348" t="s">
        <v>195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2" ht="18" customHeight="1" x14ac:dyDescent="0.15">
      <c r="A12" s="69" t="s">
        <v>88</v>
      </c>
      <c r="B12" s="83" t="s">
        <v>84</v>
      </c>
      <c r="C12" s="83" t="s">
        <v>85</v>
      </c>
      <c r="D12" s="84"/>
      <c r="E12" s="70" t="s">
        <v>86</v>
      </c>
      <c r="F12" s="83" t="s">
        <v>84</v>
      </c>
      <c r="G12" s="83" t="s">
        <v>85</v>
      </c>
      <c r="H12" s="83"/>
      <c r="I12" s="70" t="s">
        <v>262</v>
      </c>
      <c r="J12" s="83" t="s">
        <v>84</v>
      </c>
      <c r="K12" s="90" t="s">
        <v>85</v>
      </c>
    </row>
    <row r="13" spans="1:12" ht="18" customHeight="1" x14ac:dyDescent="0.15">
      <c r="A13" s="69" t="s">
        <v>91</v>
      </c>
      <c r="B13" s="83" t="s">
        <v>84</v>
      </c>
      <c r="C13" s="83" t="s">
        <v>85</v>
      </c>
      <c r="D13" s="84"/>
      <c r="E13" s="70" t="s">
        <v>96</v>
      </c>
      <c r="F13" s="83" t="s">
        <v>84</v>
      </c>
      <c r="G13" s="83" t="s">
        <v>85</v>
      </c>
      <c r="H13" s="83"/>
      <c r="I13" s="70" t="s">
        <v>263</v>
      </c>
      <c r="J13" s="83" t="s">
        <v>84</v>
      </c>
      <c r="K13" s="90" t="s">
        <v>85</v>
      </c>
    </row>
    <row r="14" spans="1:12" ht="18" customHeight="1" x14ac:dyDescent="0.15">
      <c r="A14" s="75" t="s">
        <v>264</v>
      </c>
      <c r="B14" s="78" t="s">
        <v>84</v>
      </c>
      <c r="C14" s="78" t="s">
        <v>85</v>
      </c>
      <c r="D14" s="85"/>
      <c r="E14" s="77" t="s">
        <v>265</v>
      </c>
      <c r="F14" s="78" t="s">
        <v>84</v>
      </c>
      <c r="G14" s="78" t="s">
        <v>85</v>
      </c>
      <c r="H14" s="78"/>
      <c r="I14" s="77" t="s">
        <v>266</v>
      </c>
      <c r="J14" s="78" t="s">
        <v>84</v>
      </c>
      <c r="K14" s="91" t="s">
        <v>85</v>
      </c>
    </row>
    <row r="15" spans="1:12" ht="18" customHeight="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2" ht="18" customHeight="1" x14ac:dyDescent="0.15">
      <c r="A16" s="338" t="s">
        <v>267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 ht="18" customHeight="1" x14ac:dyDescent="0.15">
      <c r="A17" s="272" t="s">
        <v>268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344"/>
    </row>
    <row r="18" spans="1:11" ht="18" customHeight="1" x14ac:dyDescent="0.15">
      <c r="A18" s="272"/>
      <c r="B18" s="273"/>
      <c r="C18" s="273"/>
      <c r="D18" s="273"/>
      <c r="E18" s="273"/>
      <c r="F18" s="273"/>
      <c r="G18" s="273"/>
      <c r="H18" s="273"/>
      <c r="I18" s="273"/>
      <c r="J18" s="273"/>
      <c r="K18" s="344"/>
    </row>
    <row r="19" spans="1:11" ht="21.95" customHeight="1" x14ac:dyDescent="0.15">
      <c r="A19" s="373"/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ht="21.95" customHeight="1" x14ac:dyDescent="0.15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76"/>
    </row>
    <row r="21" spans="1:11" ht="21.95" customHeight="1" x14ac:dyDescent="0.15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76"/>
    </row>
    <row r="22" spans="1:11" ht="21.95" customHeight="1" x14ac:dyDescent="0.15">
      <c r="A22" s="327"/>
      <c r="B22" s="328"/>
      <c r="C22" s="328"/>
      <c r="D22" s="328"/>
      <c r="E22" s="328"/>
      <c r="F22" s="328"/>
      <c r="G22" s="328"/>
      <c r="H22" s="328"/>
      <c r="I22" s="328"/>
      <c r="J22" s="328"/>
      <c r="K22" s="376"/>
    </row>
    <row r="23" spans="1:11" ht="21.95" customHeight="1" x14ac:dyDescent="0.15">
      <c r="A23" s="377"/>
      <c r="B23" s="378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1:11" ht="18" customHeight="1" x14ac:dyDescent="0.15">
      <c r="A24" s="272" t="s">
        <v>122</v>
      </c>
      <c r="B24" s="273"/>
      <c r="C24" s="83" t="s">
        <v>65</v>
      </c>
      <c r="D24" s="83" t="s">
        <v>66</v>
      </c>
      <c r="E24" s="339"/>
      <c r="F24" s="339"/>
      <c r="G24" s="339"/>
      <c r="H24" s="339"/>
      <c r="I24" s="339"/>
      <c r="J24" s="339"/>
      <c r="K24" s="340"/>
    </row>
    <row r="25" spans="1:11" ht="18" customHeight="1" x14ac:dyDescent="0.15">
      <c r="A25" s="87" t="s">
        <v>269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1"/>
    </row>
    <row r="26" spans="1:11" x14ac:dyDescent="0.15">
      <c r="A26" s="382"/>
      <c r="B26" s="382"/>
      <c r="C26" s="382"/>
      <c r="D26" s="382"/>
      <c r="E26" s="382"/>
      <c r="F26" s="382"/>
      <c r="G26" s="382"/>
      <c r="H26" s="382"/>
      <c r="I26" s="382"/>
      <c r="J26" s="382"/>
      <c r="K26" s="382"/>
    </row>
    <row r="27" spans="1:11" ht="20.100000000000001" customHeight="1" x14ac:dyDescent="0.15">
      <c r="A27" s="383" t="s">
        <v>270</v>
      </c>
      <c r="B27" s="368"/>
      <c r="C27" s="368"/>
      <c r="D27" s="368"/>
      <c r="E27" s="368"/>
      <c r="F27" s="368"/>
      <c r="G27" s="368"/>
      <c r="H27" s="368"/>
      <c r="I27" s="368"/>
      <c r="J27" s="368"/>
      <c r="K27" s="94" t="s">
        <v>271</v>
      </c>
    </row>
    <row r="28" spans="1:11" ht="23.1" customHeight="1" x14ac:dyDescent="0.15">
      <c r="A28" s="327" t="s">
        <v>272</v>
      </c>
      <c r="B28" s="328"/>
      <c r="C28" s="328"/>
      <c r="D28" s="328"/>
      <c r="E28" s="328"/>
      <c r="F28" s="328"/>
      <c r="G28" s="328"/>
      <c r="H28" s="328"/>
      <c r="I28" s="328"/>
      <c r="J28" s="329"/>
      <c r="K28" s="95">
        <v>2</v>
      </c>
    </row>
    <row r="29" spans="1:11" ht="23.1" customHeight="1" x14ac:dyDescent="0.15">
      <c r="A29" s="327" t="s">
        <v>273</v>
      </c>
      <c r="B29" s="328"/>
      <c r="C29" s="328"/>
      <c r="D29" s="328"/>
      <c r="E29" s="328"/>
      <c r="F29" s="328"/>
      <c r="G29" s="328"/>
      <c r="H29" s="328"/>
      <c r="I29" s="328"/>
      <c r="J29" s="329"/>
      <c r="K29" s="92">
        <v>1</v>
      </c>
    </row>
    <row r="30" spans="1:11" ht="23.1" customHeight="1" x14ac:dyDescent="0.15">
      <c r="A30" s="327" t="s">
        <v>274</v>
      </c>
      <c r="B30" s="328"/>
      <c r="C30" s="328"/>
      <c r="D30" s="328"/>
      <c r="E30" s="328"/>
      <c r="F30" s="328"/>
      <c r="G30" s="328"/>
      <c r="H30" s="328"/>
      <c r="I30" s="328"/>
      <c r="J30" s="329"/>
      <c r="K30" s="92">
        <v>1</v>
      </c>
    </row>
    <row r="31" spans="1:11" ht="23.1" customHeight="1" x14ac:dyDescent="0.15">
      <c r="A31" s="327"/>
      <c r="B31" s="328"/>
      <c r="C31" s="328"/>
      <c r="D31" s="328"/>
      <c r="E31" s="328"/>
      <c r="F31" s="328"/>
      <c r="G31" s="328"/>
      <c r="H31" s="328"/>
      <c r="I31" s="328"/>
      <c r="J31" s="329"/>
      <c r="K31" s="92"/>
    </row>
    <row r="32" spans="1:11" ht="23.1" customHeight="1" x14ac:dyDescent="0.15">
      <c r="A32" s="327"/>
      <c r="B32" s="328"/>
      <c r="C32" s="328"/>
      <c r="D32" s="328"/>
      <c r="E32" s="328"/>
      <c r="F32" s="328"/>
      <c r="G32" s="328"/>
      <c r="H32" s="328"/>
      <c r="I32" s="328"/>
      <c r="J32" s="329"/>
      <c r="K32" s="96"/>
    </row>
    <row r="33" spans="1:11" ht="23.1" customHeight="1" x14ac:dyDescent="0.15">
      <c r="A33" s="327"/>
      <c r="B33" s="328"/>
      <c r="C33" s="328"/>
      <c r="D33" s="328"/>
      <c r="E33" s="328"/>
      <c r="F33" s="328"/>
      <c r="G33" s="328"/>
      <c r="H33" s="328"/>
      <c r="I33" s="328"/>
      <c r="J33" s="329"/>
      <c r="K33" s="97"/>
    </row>
    <row r="34" spans="1:11" ht="23.1" customHeight="1" x14ac:dyDescent="0.15">
      <c r="A34" s="327"/>
      <c r="B34" s="328"/>
      <c r="C34" s="328"/>
      <c r="D34" s="328"/>
      <c r="E34" s="328"/>
      <c r="F34" s="328"/>
      <c r="G34" s="328"/>
      <c r="H34" s="328"/>
      <c r="I34" s="328"/>
      <c r="J34" s="329"/>
      <c r="K34" s="92"/>
    </row>
    <row r="35" spans="1:11" ht="23.1" customHeight="1" x14ac:dyDescent="0.15">
      <c r="A35" s="327"/>
      <c r="B35" s="328"/>
      <c r="C35" s="328"/>
      <c r="D35" s="328"/>
      <c r="E35" s="328"/>
      <c r="F35" s="328"/>
      <c r="G35" s="328"/>
      <c r="H35" s="328"/>
      <c r="I35" s="328"/>
      <c r="J35" s="329"/>
      <c r="K35" s="98"/>
    </row>
    <row r="36" spans="1:11" ht="23.1" customHeight="1" x14ac:dyDescent="0.15">
      <c r="A36" s="384" t="s">
        <v>275</v>
      </c>
      <c r="B36" s="385"/>
      <c r="C36" s="385"/>
      <c r="D36" s="385"/>
      <c r="E36" s="385"/>
      <c r="F36" s="385"/>
      <c r="G36" s="385"/>
      <c r="H36" s="385"/>
      <c r="I36" s="385"/>
      <c r="J36" s="386"/>
      <c r="K36" s="99">
        <f>SUM(K28:K35)</f>
        <v>4</v>
      </c>
    </row>
    <row r="37" spans="1:11" ht="18.75" customHeight="1" x14ac:dyDescent="0.15">
      <c r="A37" s="387" t="s">
        <v>276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 ht="18.75" customHeight="1" x14ac:dyDescent="0.15">
      <c r="A38" s="272" t="s">
        <v>277</v>
      </c>
      <c r="B38" s="273"/>
      <c r="C38" s="273"/>
      <c r="D38" s="339" t="s">
        <v>278</v>
      </c>
      <c r="E38" s="339"/>
      <c r="F38" s="331" t="s">
        <v>279</v>
      </c>
      <c r="G38" s="390"/>
      <c r="H38" s="273" t="s">
        <v>280</v>
      </c>
      <c r="I38" s="273"/>
      <c r="J38" s="273" t="s">
        <v>281</v>
      </c>
      <c r="K38" s="344"/>
    </row>
    <row r="39" spans="1:11" ht="18.75" customHeight="1" x14ac:dyDescent="0.15">
      <c r="A39" s="72" t="s">
        <v>123</v>
      </c>
      <c r="B39" s="273" t="s">
        <v>282</v>
      </c>
      <c r="C39" s="273"/>
      <c r="D39" s="273"/>
      <c r="E39" s="273"/>
      <c r="F39" s="273"/>
      <c r="G39" s="273"/>
      <c r="H39" s="273"/>
      <c r="I39" s="273"/>
      <c r="J39" s="273"/>
      <c r="K39" s="344"/>
    </row>
    <row r="40" spans="1:11" ht="24" customHeight="1" x14ac:dyDescent="0.15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44"/>
    </row>
    <row r="41" spans="1:11" ht="24" customHeight="1" x14ac:dyDescent="0.15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44"/>
    </row>
    <row r="42" spans="1:11" ht="32.1" customHeight="1" x14ac:dyDescent="0.15">
      <c r="A42" s="75" t="s">
        <v>135</v>
      </c>
      <c r="B42" s="391" t="s">
        <v>283</v>
      </c>
      <c r="C42" s="391"/>
      <c r="D42" s="77" t="s">
        <v>284</v>
      </c>
      <c r="E42" s="85" t="s">
        <v>285</v>
      </c>
      <c r="F42" s="77" t="s">
        <v>139</v>
      </c>
      <c r="G42" s="88">
        <v>45348</v>
      </c>
      <c r="H42" s="392" t="s">
        <v>140</v>
      </c>
      <c r="I42" s="392"/>
      <c r="J42" s="391" t="s">
        <v>141</v>
      </c>
      <c r="K42" s="39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3"/>
  <sheetViews>
    <sheetView view="pageBreakPreview" zoomScaleNormal="100" workbookViewId="0">
      <selection activeCell="K6" sqref="K6:P18"/>
    </sheetView>
  </sheetViews>
  <sheetFormatPr defaultColWidth="9" defaultRowHeight="14.25" x14ac:dyDescent="0.15"/>
  <cols>
    <col min="1" max="1" width="13.375" style="38" customWidth="1"/>
    <col min="2" max="2" width="5.875" style="38" customWidth="1"/>
    <col min="3" max="3" width="8.125" style="38" customWidth="1"/>
    <col min="4" max="4" width="8.125" style="39" customWidth="1"/>
    <col min="5" max="8" width="8.125" style="38" customWidth="1"/>
    <col min="9" max="9" width="7.25" style="38" customWidth="1"/>
    <col min="10" max="10" width="10.875" style="38" customWidth="1"/>
    <col min="11" max="13" width="10.625" style="38" customWidth="1"/>
    <col min="14" max="16" width="10.625" style="40" customWidth="1"/>
    <col min="17" max="254" width="9" style="38"/>
    <col min="255" max="16384" width="9" style="2"/>
  </cols>
  <sheetData>
    <row r="1" spans="1:257" s="38" customFormat="1" ht="29.1" customHeight="1" x14ac:dyDescent="0.15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8" customFormat="1" ht="20.100000000000001" customHeight="1" x14ac:dyDescent="0.15">
      <c r="A2" s="100" t="s">
        <v>61</v>
      </c>
      <c r="B2" s="298" t="str">
        <f>首期!B4</f>
        <v>TAJJAM81233</v>
      </c>
      <c r="C2" s="299"/>
      <c r="D2" s="300"/>
      <c r="E2" s="101" t="s">
        <v>67</v>
      </c>
      <c r="F2" s="301" t="str">
        <f>首期!B5</f>
        <v>男式功能短袖T恤</v>
      </c>
      <c r="G2" s="301"/>
      <c r="H2" s="301"/>
      <c r="I2" s="301"/>
      <c r="J2" s="311"/>
      <c r="K2" s="108" t="s">
        <v>57</v>
      </c>
      <c r="L2" s="302" t="s">
        <v>56</v>
      </c>
      <c r="M2" s="302"/>
      <c r="N2" s="302"/>
      <c r="O2" s="302"/>
      <c r="P2" s="39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8" customFormat="1" x14ac:dyDescent="0.15">
      <c r="A3" s="309" t="s">
        <v>146</v>
      </c>
      <c r="B3" s="304" t="s">
        <v>147</v>
      </c>
      <c r="C3" s="305"/>
      <c r="D3" s="304"/>
      <c r="E3" s="304"/>
      <c r="F3" s="304"/>
      <c r="G3" s="304"/>
      <c r="H3" s="304"/>
      <c r="I3" s="306"/>
      <c r="J3" s="312"/>
      <c r="K3" s="307" t="s">
        <v>148</v>
      </c>
      <c r="L3" s="307"/>
      <c r="M3" s="307"/>
      <c r="N3" s="307"/>
      <c r="O3" s="307"/>
      <c r="P3" s="39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8" customFormat="1" ht="16.5" x14ac:dyDescent="0.15">
      <c r="A4" s="309"/>
      <c r="B4" s="310" t="s">
        <v>149</v>
      </c>
      <c r="C4" s="43" t="s">
        <v>109</v>
      </c>
      <c r="D4" s="43" t="s">
        <v>110</v>
      </c>
      <c r="E4" s="43" t="s">
        <v>111</v>
      </c>
      <c r="F4" s="43" t="s">
        <v>112</v>
      </c>
      <c r="G4" s="43" t="s">
        <v>150</v>
      </c>
      <c r="H4" s="43" t="s">
        <v>151</v>
      </c>
      <c r="I4" s="53"/>
      <c r="J4" s="312"/>
      <c r="K4" s="43" t="s">
        <v>109</v>
      </c>
      <c r="L4" s="43" t="s">
        <v>110</v>
      </c>
      <c r="M4" s="43" t="s">
        <v>111</v>
      </c>
      <c r="N4" s="43" t="s">
        <v>112</v>
      </c>
      <c r="O4" s="43" t="s">
        <v>150</v>
      </c>
      <c r="P4" s="109" t="s">
        <v>151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8" customFormat="1" ht="16.5" x14ac:dyDescent="0.15">
      <c r="A5" s="309"/>
      <c r="B5" s="310"/>
      <c r="C5" s="43" t="s">
        <v>152</v>
      </c>
      <c r="D5" s="43" t="s">
        <v>153</v>
      </c>
      <c r="E5" s="43" t="s">
        <v>154</v>
      </c>
      <c r="F5" s="43" t="s">
        <v>155</v>
      </c>
      <c r="G5" s="43" t="s">
        <v>156</v>
      </c>
      <c r="H5" s="43" t="s">
        <v>157</v>
      </c>
      <c r="I5" s="53"/>
      <c r="J5" s="313"/>
      <c r="K5" s="110" t="s">
        <v>119</v>
      </c>
      <c r="L5" s="110" t="s">
        <v>119</v>
      </c>
      <c r="M5" s="111" t="s">
        <v>117</v>
      </c>
      <c r="N5" s="111" t="s">
        <v>117</v>
      </c>
      <c r="O5" s="111" t="s">
        <v>116</v>
      </c>
      <c r="P5" s="112" t="s">
        <v>118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8" customFormat="1" ht="21" customHeight="1" x14ac:dyDescent="0.15">
      <c r="A6" s="102" t="s">
        <v>160</v>
      </c>
      <c r="B6" s="45" t="s">
        <v>161</v>
      </c>
      <c r="C6" s="46">
        <f>D6-1</f>
        <v>65</v>
      </c>
      <c r="D6" s="46">
        <f>E6-2</f>
        <v>66</v>
      </c>
      <c r="E6" s="46">
        <v>68</v>
      </c>
      <c r="F6" s="46">
        <f>E6+2</f>
        <v>70</v>
      </c>
      <c r="G6" s="46">
        <f>F6+2</f>
        <v>72</v>
      </c>
      <c r="H6" s="46">
        <f>G6+1</f>
        <v>73</v>
      </c>
      <c r="I6" s="45"/>
      <c r="J6" s="313"/>
      <c r="K6" s="113" t="s">
        <v>208</v>
      </c>
      <c r="L6" s="113" t="s">
        <v>208</v>
      </c>
      <c r="M6" s="113" t="s">
        <v>208</v>
      </c>
      <c r="N6" s="113" t="s">
        <v>208</v>
      </c>
      <c r="O6" s="113" t="s">
        <v>221</v>
      </c>
      <c r="P6" s="114" t="s">
        <v>209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8" customFormat="1" ht="21" customHeight="1" x14ac:dyDescent="0.15">
      <c r="A7" s="102" t="s">
        <v>164</v>
      </c>
      <c r="B7" s="45" t="s">
        <v>165</v>
      </c>
      <c r="C7" s="46">
        <f>D7-0.6</f>
        <v>41.2</v>
      </c>
      <c r="D7" s="46">
        <f>E7-1.2</f>
        <v>41.8</v>
      </c>
      <c r="E7" s="46">
        <v>43</v>
      </c>
      <c r="F7" s="46">
        <f>E7+1.2</f>
        <v>44.2</v>
      </c>
      <c r="G7" s="46">
        <f>F7+1.2</f>
        <v>45.4</v>
      </c>
      <c r="H7" s="46">
        <f>G7+0.6</f>
        <v>46</v>
      </c>
      <c r="I7" s="45"/>
      <c r="J7" s="313"/>
      <c r="K7" s="113" t="s">
        <v>208</v>
      </c>
      <c r="L7" s="113" t="s">
        <v>208</v>
      </c>
      <c r="M7" s="113" t="s">
        <v>208</v>
      </c>
      <c r="N7" s="113" t="s">
        <v>208</v>
      </c>
      <c r="O7" s="113" t="s">
        <v>208</v>
      </c>
      <c r="P7" s="114" t="s">
        <v>208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8" customFormat="1" ht="21" customHeight="1" x14ac:dyDescent="0.15">
      <c r="A8" s="102" t="s">
        <v>167</v>
      </c>
      <c r="B8" s="45" t="s">
        <v>165</v>
      </c>
      <c r="C8" s="46">
        <f t="shared" ref="C8:C10" si="0">D8-4</f>
        <v>98</v>
      </c>
      <c r="D8" s="46">
        <f t="shared" ref="D8:D10" si="1">E8-4</f>
        <v>102</v>
      </c>
      <c r="E8" s="46">
        <v>106</v>
      </c>
      <c r="F8" s="46">
        <f t="shared" ref="F8:F10" si="2">E8+4</f>
        <v>110</v>
      </c>
      <c r="G8" s="46">
        <f>F8+4</f>
        <v>114</v>
      </c>
      <c r="H8" s="46">
        <f t="shared" ref="H8:H10" si="3">G8+6</f>
        <v>120</v>
      </c>
      <c r="I8" s="45"/>
      <c r="J8" s="313"/>
      <c r="K8" s="113" t="s">
        <v>208</v>
      </c>
      <c r="L8" s="113" t="s">
        <v>208</v>
      </c>
      <c r="M8" s="113" t="s">
        <v>208</v>
      </c>
      <c r="N8" s="113" t="s">
        <v>208</v>
      </c>
      <c r="O8" s="113" t="s">
        <v>208</v>
      </c>
      <c r="P8" s="114" t="s">
        <v>208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8" customFormat="1" ht="21" customHeight="1" x14ac:dyDescent="0.15">
      <c r="A9" s="102" t="s">
        <v>170</v>
      </c>
      <c r="B9" s="45" t="s">
        <v>165</v>
      </c>
      <c r="C9" s="46">
        <f t="shared" si="0"/>
        <v>96</v>
      </c>
      <c r="D9" s="46">
        <f t="shared" si="1"/>
        <v>100</v>
      </c>
      <c r="E9" s="46">
        <v>104</v>
      </c>
      <c r="F9" s="46">
        <f t="shared" si="2"/>
        <v>108</v>
      </c>
      <c r="G9" s="46">
        <f>F9+5</f>
        <v>113</v>
      </c>
      <c r="H9" s="46">
        <f t="shared" si="3"/>
        <v>119</v>
      </c>
      <c r="I9" s="45"/>
      <c r="J9" s="313"/>
      <c r="K9" s="113" t="s">
        <v>208</v>
      </c>
      <c r="L9" s="113" t="s">
        <v>208</v>
      </c>
      <c r="M9" s="113" t="s">
        <v>208</v>
      </c>
      <c r="N9" s="113" t="s">
        <v>208</v>
      </c>
      <c r="O9" s="113" t="s">
        <v>208</v>
      </c>
      <c r="P9" s="114" t="s">
        <v>208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8" customFormat="1" ht="20.100000000000001" customHeight="1" x14ac:dyDescent="0.15">
      <c r="A10" s="102" t="s">
        <v>171</v>
      </c>
      <c r="B10" s="45" t="s">
        <v>161</v>
      </c>
      <c r="C10" s="46">
        <f t="shared" si="0"/>
        <v>96</v>
      </c>
      <c r="D10" s="46">
        <f t="shared" si="1"/>
        <v>100</v>
      </c>
      <c r="E10" s="46">
        <v>104</v>
      </c>
      <c r="F10" s="46">
        <f t="shared" si="2"/>
        <v>108</v>
      </c>
      <c r="G10" s="46">
        <f>F10+5</f>
        <v>113</v>
      </c>
      <c r="H10" s="46">
        <f t="shared" si="3"/>
        <v>119</v>
      </c>
      <c r="I10" s="45"/>
      <c r="J10" s="313"/>
      <c r="K10" s="113" t="s">
        <v>286</v>
      </c>
      <c r="L10" s="113" t="s">
        <v>208</v>
      </c>
      <c r="M10" s="113" t="s">
        <v>286</v>
      </c>
      <c r="N10" s="113" t="s">
        <v>208</v>
      </c>
      <c r="O10" s="113" t="s">
        <v>208</v>
      </c>
      <c r="P10" s="114" t="s">
        <v>287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8" customFormat="1" ht="21" customHeight="1" x14ac:dyDescent="0.15">
      <c r="A11" s="102" t="s">
        <v>172</v>
      </c>
      <c r="B11" s="45" t="s">
        <v>173</v>
      </c>
      <c r="C11" s="46">
        <f>D11-1.2</f>
        <v>42.6</v>
      </c>
      <c r="D11" s="46">
        <f>E11-1.2</f>
        <v>43.8</v>
      </c>
      <c r="E11" s="46">
        <v>45</v>
      </c>
      <c r="F11" s="46">
        <f>E11+1.2</f>
        <v>46.2</v>
      </c>
      <c r="G11" s="46">
        <f>F11+1.2</f>
        <v>47.4</v>
      </c>
      <c r="H11" s="46">
        <f>G11+1.4</f>
        <v>48.8</v>
      </c>
      <c r="I11" s="45"/>
      <c r="J11" s="313"/>
      <c r="K11" s="113" t="s">
        <v>288</v>
      </c>
      <c r="L11" s="113" t="s">
        <v>220</v>
      </c>
      <c r="M11" s="113" t="s">
        <v>289</v>
      </c>
      <c r="N11" s="113" t="s">
        <v>209</v>
      </c>
      <c r="O11" s="113" t="s">
        <v>286</v>
      </c>
      <c r="P11" s="114" t="s">
        <v>290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8" customFormat="1" ht="21" customHeight="1" x14ac:dyDescent="0.15">
      <c r="A12" s="102" t="s">
        <v>174</v>
      </c>
      <c r="B12" s="45" t="s">
        <v>175</v>
      </c>
      <c r="C12" s="46">
        <f>D12-0.5</f>
        <v>20</v>
      </c>
      <c r="D12" s="46">
        <f>E12-0.5</f>
        <v>20.5</v>
      </c>
      <c r="E12" s="46">
        <v>21</v>
      </c>
      <c r="F12" s="46">
        <f t="shared" ref="F12:H12" si="4">E12+0.5</f>
        <v>21.5</v>
      </c>
      <c r="G12" s="46">
        <f t="shared" si="4"/>
        <v>22</v>
      </c>
      <c r="H12" s="46">
        <f t="shared" si="4"/>
        <v>22.5</v>
      </c>
      <c r="I12" s="56"/>
      <c r="J12" s="313"/>
      <c r="K12" s="113" t="s">
        <v>209</v>
      </c>
      <c r="L12" s="113" t="s">
        <v>221</v>
      </c>
      <c r="M12" s="113" t="s">
        <v>221</v>
      </c>
      <c r="N12" s="113" t="s">
        <v>209</v>
      </c>
      <c r="O12" s="113" t="s">
        <v>209</v>
      </c>
      <c r="P12" s="114" t="s">
        <v>209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8" customFormat="1" ht="21" customHeight="1" x14ac:dyDescent="0.15">
      <c r="A13" s="102" t="s">
        <v>178</v>
      </c>
      <c r="B13" s="45">
        <v>0</v>
      </c>
      <c r="C13" s="46">
        <f>D13-0.8</f>
        <v>17.899999999999999</v>
      </c>
      <c r="D13" s="46">
        <f>E13-0.8</f>
        <v>18.7</v>
      </c>
      <c r="E13" s="46">
        <v>19.5</v>
      </c>
      <c r="F13" s="46">
        <f>E13+0.8</f>
        <v>20.3</v>
      </c>
      <c r="G13" s="46">
        <f>F13+0.8</f>
        <v>21.1</v>
      </c>
      <c r="H13" s="46">
        <f>G13+1.3</f>
        <v>22.4</v>
      </c>
      <c r="I13" s="45"/>
      <c r="J13" s="313"/>
      <c r="K13" s="113" t="s">
        <v>208</v>
      </c>
      <c r="L13" s="113" t="s">
        <v>208</v>
      </c>
      <c r="M13" s="113" t="s">
        <v>208</v>
      </c>
      <c r="N13" s="113" t="s">
        <v>208</v>
      </c>
      <c r="O13" s="113" t="s">
        <v>208</v>
      </c>
      <c r="P13" s="114" t="s">
        <v>208</v>
      </c>
      <c r="Q13" s="2"/>
      <c r="R13" s="2" t="s">
        <v>291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8" customFormat="1" ht="21" customHeight="1" x14ac:dyDescent="0.15">
      <c r="A14" s="102" t="s">
        <v>179</v>
      </c>
      <c r="B14" s="45">
        <v>0</v>
      </c>
      <c r="C14" s="46">
        <f>D14-0.7</f>
        <v>16.100000000000001</v>
      </c>
      <c r="D14" s="46">
        <f>E14-0.7</f>
        <v>16.8</v>
      </c>
      <c r="E14" s="46">
        <v>17.5</v>
      </c>
      <c r="F14" s="46">
        <f>E14+0.7</f>
        <v>18.2</v>
      </c>
      <c r="G14" s="46">
        <f>F14+0.7</f>
        <v>18.899999999999999</v>
      </c>
      <c r="H14" s="46">
        <f>G14+0.95</f>
        <v>19.850000000000001</v>
      </c>
      <c r="I14" s="45"/>
      <c r="J14" s="313"/>
      <c r="K14" s="113" t="s">
        <v>221</v>
      </c>
      <c r="L14" s="113" t="s">
        <v>208</v>
      </c>
      <c r="M14" s="113" t="s">
        <v>208</v>
      </c>
      <c r="N14" s="113" t="s">
        <v>208</v>
      </c>
      <c r="O14" s="113" t="s">
        <v>208</v>
      </c>
      <c r="P14" s="114" t="s">
        <v>208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8" customFormat="1" ht="21" customHeight="1" x14ac:dyDescent="0.15">
      <c r="A15" s="102" t="s">
        <v>180</v>
      </c>
      <c r="B15" s="45" t="s">
        <v>161</v>
      </c>
      <c r="C15" s="46">
        <f>D15</f>
        <v>2.5</v>
      </c>
      <c r="D15" s="46">
        <f>E15</f>
        <v>2.5</v>
      </c>
      <c r="E15" s="46">
        <v>2.5</v>
      </c>
      <c r="F15" s="46">
        <f t="shared" ref="F15:H15" si="5">E15</f>
        <v>2.5</v>
      </c>
      <c r="G15" s="46">
        <f t="shared" si="5"/>
        <v>2.5</v>
      </c>
      <c r="H15" s="46">
        <f t="shared" si="5"/>
        <v>2.5</v>
      </c>
      <c r="I15" s="45"/>
      <c r="J15" s="313"/>
      <c r="K15" s="113" t="s">
        <v>208</v>
      </c>
      <c r="L15" s="113" t="s">
        <v>208</v>
      </c>
      <c r="M15" s="113" t="s">
        <v>208</v>
      </c>
      <c r="N15" s="113" t="s">
        <v>208</v>
      </c>
      <c r="O15" s="113" t="s">
        <v>208</v>
      </c>
      <c r="P15" s="114" t="s">
        <v>208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8" customFormat="1" ht="21" customHeight="1" x14ac:dyDescent="0.15">
      <c r="A16" s="102" t="s">
        <v>181</v>
      </c>
      <c r="B16" s="45">
        <v>0</v>
      </c>
      <c r="C16" s="46">
        <f>D16</f>
        <v>1.2</v>
      </c>
      <c r="D16" s="46">
        <f>E16</f>
        <v>1.2</v>
      </c>
      <c r="E16" s="46">
        <v>1.2</v>
      </c>
      <c r="F16" s="46">
        <f t="shared" ref="F16:H16" si="6">E16</f>
        <v>1.2</v>
      </c>
      <c r="G16" s="46">
        <f t="shared" si="6"/>
        <v>1.2</v>
      </c>
      <c r="H16" s="46">
        <f t="shared" si="6"/>
        <v>1.2</v>
      </c>
      <c r="I16" s="45"/>
      <c r="J16" s="313"/>
      <c r="K16" s="113" t="s">
        <v>208</v>
      </c>
      <c r="L16" s="113" t="s">
        <v>208</v>
      </c>
      <c r="M16" s="113" t="s">
        <v>208</v>
      </c>
      <c r="N16" s="113" t="s">
        <v>208</v>
      </c>
      <c r="O16" s="113" t="s">
        <v>208</v>
      </c>
      <c r="P16" s="114" t="s">
        <v>208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8" customFormat="1" ht="21" customHeight="1" x14ac:dyDescent="0.35">
      <c r="A17" s="102" t="s">
        <v>182</v>
      </c>
      <c r="B17" s="45"/>
      <c r="C17" s="46">
        <f>D17-0</f>
        <v>19.100000000000001</v>
      </c>
      <c r="D17" s="46">
        <f>E17-0.4</f>
        <v>19.100000000000001</v>
      </c>
      <c r="E17" s="46">
        <v>19.5</v>
      </c>
      <c r="F17" s="46">
        <f>E17+0.4</f>
        <v>19.899999999999999</v>
      </c>
      <c r="G17" s="46">
        <f>F17+0.4</f>
        <v>20.3</v>
      </c>
      <c r="H17" s="46">
        <f>G17+0.6</f>
        <v>20.9</v>
      </c>
      <c r="I17" s="57"/>
      <c r="J17" s="313"/>
      <c r="K17" s="113" t="s">
        <v>208</v>
      </c>
      <c r="L17" s="113" t="s">
        <v>208</v>
      </c>
      <c r="M17" s="113" t="s">
        <v>208</v>
      </c>
      <c r="N17" s="113" t="s">
        <v>208</v>
      </c>
      <c r="O17" s="113" t="s">
        <v>208</v>
      </c>
      <c r="P17" s="114" t="s">
        <v>208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8" customFormat="1" ht="21" customHeight="1" x14ac:dyDescent="0.35">
      <c r="A18" s="102" t="s">
        <v>183</v>
      </c>
      <c r="B18" s="103"/>
      <c r="C18" s="46">
        <f>D18-0</f>
        <v>11.1</v>
      </c>
      <c r="D18" s="46">
        <f>E18-0.2</f>
        <v>11.1</v>
      </c>
      <c r="E18" s="46">
        <v>11.3</v>
      </c>
      <c r="F18" s="46">
        <f>E18+0.2</f>
        <v>11.5</v>
      </c>
      <c r="G18" s="46">
        <f>F18+0.2</f>
        <v>11.7</v>
      </c>
      <c r="H18" s="46">
        <f>G18+0.25</f>
        <v>11.95</v>
      </c>
      <c r="I18" s="57"/>
      <c r="J18" s="313"/>
      <c r="K18" s="113" t="s">
        <v>208</v>
      </c>
      <c r="L18" s="113" t="s">
        <v>208</v>
      </c>
      <c r="M18" s="113" t="s">
        <v>208</v>
      </c>
      <c r="N18" s="113" t="s">
        <v>208</v>
      </c>
      <c r="O18" s="113" t="s">
        <v>208</v>
      </c>
      <c r="P18" s="114" t="s">
        <v>208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8" customFormat="1" ht="18" x14ac:dyDescent="0.35">
      <c r="A19" s="102"/>
      <c r="B19" s="103"/>
      <c r="C19" s="47"/>
      <c r="D19" s="47"/>
      <c r="E19" s="47"/>
      <c r="F19" s="47"/>
      <c r="G19" s="47"/>
      <c r="H19" s="47"/>
      <c r="I19" s="57"/>
      <c r="J19" s="313"/>
      <c r="K19" s="113"/>
      <c r="L19" s="113"/>
      <c r="M19" s="113"/>
      <c r="N19" s="113"/>
      <c r="O19" s="113"/>
      <c r="P19" s="11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8" customFormat="1" ht="18" x14ac:dyDescent="0.35">
      <c r="A20" s="102"/>
      <c r="B20" s="103"/>
      <c r="C20" s="47"/>
      <c r="D20" s="47"/>
      <c r="E20" s="47"/>
      <c r="F20" s="47"/>
      <c r="G20" s="47"/>
      <c r="H20" s="47"/>
      <c r="I20" s="57"/>
      <c r="J20" s="313"/>
      <c r="K20" s="113"/>
      <c r="L20" s="113"/>
      <c r="M20" s="113"/>
      <c r="N20" s="113"/>
      <c r="O20" s="113"/>
      <c r="P20" s="11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8" customFormat="1" ht="16.5" x14ac:dyDescent="0.15">
      <c r="A21" s="104"/>
      <c r="B21" s="105"/>
      <c r="C21" s="106"/>
      <c r="D21" s="106"/>
      <c r="E21" s="107"/>
      <c r="F21" s="106"/>
      <c r="G21" s="106"/>
      <c r="H21" s="106"/>
      <c r="I21" s="106"/>
      <c r="J21" s="314"/>
      <c r="K21" s="115"/>
      <c r="L21" s="115"/>
      <c r="M21" s="116"/>
      <c r="N21" s="115"/>
      <c r="O21" s="115"/>
      <c r="P21" s="11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 x14ac:dyDescent="0.15">
      <c r="I23" s="118" t="s">
        <v>185</v>
      </c>
      <c r="J23" s="119">
        <v>45348</v>
      </c>
      <c r="K23" s="118" t="s">
        <v>186</v>
      </c>
      <c r="L23" s="118" t="s">
        <v>285</v>
      </c>
      <c r="M23" s="118" t="s">
        <v>187</v>
      </c>
      <c r="N23" s="118" t="s">
        <v>141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50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5"/>
  <sheetViews>
    <sheetView workbookViewId="0">
      <selection activeCell="M11" sqref="M11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0.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2" width="22.25" style="61" customWidth="1"/>
    <col min="13" max="13" width="12.625" style="61"/>
    <col min="14" max="16384" width="10.125" style="61"/>
  </cols>
  <sheetData>
    <row r="1" spans="1:12" ht="22.5" x14ac:dyDescent="0.15">
      <c r="A1" s="315" t="s">
        <v>233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2" ht="18" customHeight="1" x14ac:dyDescent="0.15">
      <c r="A2" s="62" t="s">
        <v>53</v>
      </c>
      <c r="B2" s="360" t="s">
        <v>54</v>
      </c>
      <c r="C2" s="360"/>
      <c r="D2" s="64" t="s">
        <v>61</v>
      </c>
      <c r="E2" s="65" t="str">
        <f>首期!B4</f>
        <v>TAJJAM81233</v>
      </c>
      <c r="F2" s="66" t="s">
        <v>234</v>
      </c>
      <c r="G2" s="233" t="str">
        <f>首期!B5</f>
        <v>男式功能短袖T恤</v>
      </c>
      <c r="H2" s="234"/>
      <c r="I2" s="86" t="s">
        <v>57</v>
      </c>
      <c r="J2" s="361" t="s">
        <v>56</v>
      </c>
      <c r="K2" s="362"/>
    </row>
    <row r="3" spans="1:12" ht="18" customHeight="1" x14ac:dyDescent="0.15">
      <c r="A3" s="69" t="s">
        <v>74</v>
      </c>
      <c r="B3" s="233">
        <v>15652</v>
      </c>
      <c r="C3" s="233"/>
      <c r="D3" s="70" t="s">
        <v>235</v>
      </c>
      <c r="E3" s="363">
        <v>44982</v>
      </c>
      <c r="F3" s="364"/>
      <c r="G3" s="364"/>
      <c r="H3" s="339" t="s">
        <v>236</v>
      </c>
      <c r="I3" s="339"/>
      <c r="J3" s="339"/>
      <c r="K3" s="340"/>
      <c r="L3" s="89"/>
    </row>
    <row r="4" spans="1:12" ht="18" customHeight="1" x14ac:dyDescent="0.15">
      <c r="A4" s="72" t="s">
        <v>71</v>
      </c>
      <c r="B4" s="73">
        <v>4</v>
      </c>
      <c r="C4" s="73">
        <v>6</v>
      </c>
      <c r="D4" s="74" t="s">
        <v>238</v>
      </c>
      <c r="E4" s="364" t="s">
        <v>239</v>
      </c>
      <c r="F4" s="364"/>
      <c r="G4" s="364"/>
      <c r="H4" s="273" t="s">
        <v>240</v>
      </c>
      <c r="I4" s="273"/>
      <c r="J4" s="83" t="s">
        <v>65</v>
      </c>
      <c r="K4" s="90" t="s">
        <v>66</v>
      </c>
    </row>
    <row r="5" spans="1:12" ht="18" customHeight="1" x14ac:dyDescent="0.15">
      <c r="A5" s="72" t="s">
        <v>241</v>
      </c>
      <c r="B5" s="365">
        <v>1</v>
      </c>
      <c r="C5" s="365"/>
      <c r="D5" s="70" t="s">
        <v>242</v>
      </c>
      <c r="E5" s="70" t="s">
        <v>243</v>
      </c>
      <c r="G5" s="70"/>
      <c r="H5" s="273" t="s">
        <v>244</v>
      </c>
      <c r="I5" s="273"/>
      <c r="J5" s="83" t="s">
        <v>65</v>
      </c>
      <c r="K5" s="90" t="s">
        <v>66</v>
      </c>
    </row>
    <row r="6" spans="1:12" ht="18" customHeight="1" x14ac:dyDescent="0.15">
      <c r="A6" s="75" t="s">
        <v>245</v>
      </c>
      <c r="B6" s="318">
        <v>315</v>
      </c>
      <c r="C6" s="318"/>
      <c r="D6" s="77" t="s">
        <v>246</v>
      </c>
      <c r="E6" s="78"/>
      <c r="F6" s="78"/>
      <c r="G6" s="77"/>
      <c r="H6" s="366" t="s">
        <v>247</v>
      </c>
      <c r="I6" s="366"/>
      <c r="J6" s="78" t="s">
        <v>65</v>
      </c>
      <c r="K6" s="91" t="s">
        <v>66</v>
      </c>
    </row>
    <row r="7" spans="1:12" ht="18" customHeight="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2" ht="18" customHeight="1" x14ac:dyDescent="0.15">
      <c r="A8" s="82" t="s">
        <v>248</v>
      </c>
      <c r="B8" s="66" t="s">
        <v>249</v>
      </c>
      <c r="C8" s="66" t="s">
        <v>250</v>
      </c>
      <c r="D8" s="66" t="s">
        <v>251</v>
      </c>
      <c r="E8" s="66" t="s">
        <v>252</v>
      </c>
      <c r="F8" s="66" t="s">
        <v>253</v>
      </c>
      <c r="G8" s="367" t="s">
        <v>254</v>
      </c>
      <c r="H8" s="368"/>
      <c r="I8" s="368"/>
      <c r="J8" s="368"/>
      <c r="K8" s="369"/>
    </row>
    <row r="9" spans="1:12" ht="18" customHeight="1" x14ac:dyDescent="0.15">
      <c r="A9" s="272" t="s">
        <v>255</v>
      </c>
      <c r="B9" s="273"/>
      <c r="C9" s="83" t="s">
        <v>65</v>
      </c>
      <c r="D9" s="83" t="s">
        <v>66</v>
      </c>
      <c r="E9" s="70" t="s">
        <v>256</v>
      </c>
      <c r="F9" s="84" t="s">
        <v>257</v>
      </c>
      <c r="G9" s="370"/>
      <c r="H9" s="371"/>
      <c r="I9" s="371"/>
      <c r="J9" s="371"/>
      <c r="K9" s="372"/>
    </row>
    <row r="10" spans="1:12" ht="18" customHeight="1" x14ac:dyDescent="0.15">
      <c r="A10" s="272" t="s">
        <v>258</v>
      </c>
      <c r="B10" s="273"/>
      <c r="C10" s="83" t="s">
        <v>65</v>
      </c>
      <c r="D10" s="83" t="s">
        <v>66</v>
      </c>
      <c r="E10" s="70" t="s">
        <v>259</v>
      </c>
      <c r="F10" s="84" t="s">
        <v>260</v>
      </c>
      <c r="G10" s="370" t="s">
        <v>261</v>
      </c>
      <c r="H10" s="371"/>
      <c r="I10" s="371"/>
      <c r="J10" s="371"/>
      <c r="K10" s="372"/>
    </row>
    <row r="11" spans="1:12" ht="18" customHeight="1" x14ac:dyDescent="0.15">
      <c r="A11" s="348" t="s">
        <v>195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2" ht="18" customHeight="1" x14ac:dyDescent="0.15">
      <c r="A12" s="69" t="s">
        <v>88</v>
      </c>
      <c r="B12" s="83" t="s">
        <v>84</v>
      </c>
      <c r="C12" s="83" t="s">
        <v>85</v>
      </c>
      <c r="D12" s="84"/>
      <c r="E12" s="70" t="s">
        <v>86</v>
      </c>
      <c r="F12" s="83" t="s">
        <v>84</v>
      </c>
      <c r="G12" s="83" t="s">
        <v>85</v>
      </c>
      <c r="H12" s="83"/>
      <c r="I12" s="70" t="s">
        <v>262</v>
      </c>
      <c r="J12" s="83" t="s">
        <v>84</v>
      </c>
      <c r="K12" s="90" t="s">
        <v>85</v>
      </c>
    </row>
    <row r="13" spans="1:12" ht="18" customHeight="1" x14ac:dyDescent="0.15">
      <c r="A13" s="69" t="s">
        <v>91</v>
      </c>
      <c r="B13" s="83" t="s">
        <v>84</v>
      </c>
      <c r="C13" s="83" t="s">
        <v>85</v>
      </c>
      <c r="D13" s="84"/>
      <c r="E13" s="70" t="s">
        <v>96</v>
      </c>
      <c r="F13" s="83" t="s">
        <v>84</v>
      </c>
      <c r="G13" s="83" t="s">
        <v>85</v>
      </c>
      <c r="H13" s="83"/>
      <c r="I13" s="70" t="s">
        <v>263</v>
      </c>
      <c r="J13" s="83" t="s">
        <v>84</v>
      </c>
      <c r="K13" s="90" t="s">
        <v>85</v>
      </c>
    </row>
    <row r="14" spans="1:12" ht="18" customHeight="1" x14ac:dyDescent="0.15">
      <c r="A14" s="75" t="s">
        <v>264</v>
      </c>
      <c r="B14" s="78" t="s">
        <v>84</v>
      </c>
      <c r="C14" s="78" t="s">
        <v>85</v>
      </c>
      <c r="D14" s="85"/>
      <c r="E14" s="77" t="s">
        <v>265</v>
      </c>
      <c r="F14" s="78" t="s">
        <v>84</v>
      </c>
      <c r="G14" s="78" t="s">
        <v>85</v>
      </c>
      <c r="H14" s="78"/>
      <c r="I14" s="77" t="s">
        <v>266</v>
      </c>
      <c r="J14" s="78" t="s">
        <v>84</v>
      </c>
      <c r="K14" s="91" t="s">
        <v>85</v>
      </c>
    </row>
    <row r="15" spans="1:12" ht="18" customHeight="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2" ht="18" customHeight="1" x14ac:dyDescent="0.15">
      <c r="A16" s="338" t="s">
        <v>267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 ht="18" customHeight="1" x14ac:dyDescent="0.15">
      <c r="A17" s="272" t="s">
        <v>268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344"/>
    </row>
    <row r="18" spans="1:11" ht="18" customHeight="1" x14ac:dyDescent="0.15">
      <c r="A18" s="272"/>
      <c r="B18" s="273"/>
      <c r="C18" s="273"/>
      <c r="D18" s="273"/>
      <c r="E18" s="273"/>
      <c r="F18" s="273"/>
      <c r="G18" s="273"/>
      <c r="H18" s="273"/>
      <c r="I18" s="273"/>
      <c r="J18" s="273"/>
      <c r="K18" s="344"/>
    </row>
    <row r="19" spans="1:11" ht="21.95" customHeight="1" x14ac:dyDescent="0.15">
      <c r="A19" s="373"/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ht="21.95" customHeight="1" x14ac:dyDescent="0.15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76"/>
    </row>
    <row r="21" spans="1:11" ht="21.95" customHeight="1" x14ac:dyDescent="0.15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76"/>
    </row>
    <row r="22" spans="1:11" ht="21.95" customHeight="1" x14ac:dyDescent="0.15">
      <c r="A22" s="327"/>
      <c r="B22" s="328"/>
      <c r="C22" s="328"/>
      <c r="D22" s="328"/>
      <c r="E22" s="328"/>
      <c r="F22" s="328"/>
      <c r="G22" s="328"/>
      <c r="H22" s="328"/>
      <c r="I22" s="328"/>
      <c r="J22" s="328"/>
      <c r="K22" s="376"/>
    </row>
    <row r="23" spans="1:11" ht="21.95" customHeight="1" x14ac:dyDescent="0.15">
      <c r="A23" s="377"/>
      <c r="B23" s="378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1:11" ht="18" customHeight="1" x14ac:dyDescent="0.15">
      <c r="A24" s="272" t="s">
        <v>122</v>
      </c>
      <c r="B24" s="273"/>
      <c r="C24" s="83" t="s">
        <v>65</v>
      </c>
      <c r="D24" s="83" t="s">
        <v>66</v>
      </c>
      <c r="E24" s="339"/>
      <c r="F24" s="339"/>
      <c r="G24" s="339"/>
      <c r="H24" s="339"/>
      <c r="I24" s="339"/>
      <c r="J24" s="339"/>
      <c r="K24" s="340"/>
    </row>
    <row r="25" spans="1:11" ht="18" customHeight="1" x14ac:dyDescent="0.15">
      <c r="A25" s="87" t="s">
        <v>269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1"/>
    </row>
    <row r="26" spans="1:11" x14ac:dyDescent="0.15">
      <c r="A26" s="382"/>
      <c r="B26" s="382"/>
      <c r="C26" s="382"/>
      <c r="D26" s="382"/>
      <c r="E26" s="382"/>
      <c r="F26" s="382"/>
      <c r="G26" s="382"/>
      <c r="H26" s="382"/>
      <c r="I26" s="382"/>
      <c r="J26" s="382"/>
      <c r="K26" s="382"/>
    </row>
    <row r="27" spans="1:11" ht="20.100000000000001" customHeight="1" x14ac:dyDescent="0.15">
      <c r="A27" s="383" t="s">
        <v>270</v>
      </c>
      <c r="B27" s="368"/>
      <c r="C27" s="368"/>
      <c r="D27" s="368"/>
      <c r="E27" s="368"/>
      <c r="F27" s="368"/>
      <c r="G27" s="368"/>
      <c r="H27" s="368"/>
      <c r="I27" s="368"/>
      <c r="J27" s="368"/>
      <c r="K27" s="94" t="s">
        <v>271</v>
      </c>
    </row>
    <row r="28" spans="1:11" ht="23.1" customHeight="1" x14ac:dyDescent="0.15">
      <c r="A28" s="327" t="s">
        <v>292</v>
      </c>
      <c r="B28" s="328"/>
      <c r="C28" s="328"/>
      <c r="D28" s="328"/>
      <c r="E28" s="328"/>
      <c r="F28" s="328"/>
      <c r="G28" s="328"/>
      <c r="H28" s="328"/>
      <c r="I28" s="328"/>
      <c r="J28" s="329"/>
      <c r="K28" s="95">
        <v>2</v>
      </c>
    </row>
    <row r="29" spans="1:11" ht="23.1" customHeight="1" x14ac:dyDescent="0.15">
      <c r="A29" s="327" t="s">
        <v>273</v>
      </c>
      <c r="B29" s="328"/>
      <c r="C29" s="328"/>
      <c r="D29" s="328"/>
      <c r="E29" s="328"/>
      <c r="F29" s="328"/>
      <c r="G29" s="328"/>
      <c r="H29" s="328"/>
      <c r="I29" s="328"/>
      <c r="J29" s="329"/>
      <c r="K29" s="92">
        <v>2</v>
      </c>
    </row>
    <row r="30" spans="1:11" ht="23.1" customHeight="1" x14ac:dyDescent="0.15">
      <c r="A30" s="327" t="s">
        <v>274</v>
      </c>
      <c r="B30" s="328"/>
      <c r="C30" s="328"/>
      <c r="D30" s="328"/>
      <c r="E30" s="328"/>
      <c r="F30" s="328"/>
      <c r="G30" s="328"/>
      <c r="H30" s="328"/>
      <c r="I30" s="328"/>
      <c r="J30" s="329"/>
      <c r="K30" s="92">
        <v>1</v>
      </c>
    </row>
    <row r="31" spans="1:11" ht="23.1" customHeight="1" x14ac:dyDescent="0.15">
      <c r="A31" s="327"/>
      <c r="B31" s="328"/>
      <c r="C31" s="328"/>
      <c r="D31" s="328"/>
      <c r="E31" s="328"/>
      <c r="F31" s="328"/>
      <c r="G31" s="328"/>
      <c r="H31" s="328"/>
      <c r="I31" s="328"/>
      <c r="J31" s="329"/>
      <c r="K31" s="92"/>
    </row>
    <row r="32" spans="1:11" ht="23.1" customHeight="1" x14ac:dyDescent="0.15">
      <c r="A32" s="327"/>
      <c r="B32" s="328"/>
      <c r="C32" s="328"/>
      <c r="D32" s="328"/>
      <c r="E32" s="328"/>
      <c r="F32" s="328"/>
      <c r="G32" s="328"/>
      <c r="H32" s="328"/>
      <c r="I32" s="328"/>
      <c r="J32" s="329"/>
      <c r="K32" s="96"/>
    </row>
    <row r="33" spans="1:11" ht="23.1" customHeight="1" x14ac:dyDescent="0.15">
      <c r="A33" s="327"/>
      <c r="B33" s="328"/>
      <c r="C33" s="328"/>
      <c r="D33" s="328"/>
      <c r="E33" s="328"/>
      <c r="F33" s="328"/>
      <c r="G33" s="328"/>
      <c r="H33" s="328"/>
      <c r="I33" s="328"/>
      <c r="J33" s="329"/>
      <c r="K33" s="97"/>
    </row>
    <row r="34" spans="1:11" ht="23.1" customHeight="1" x14ac:dyDescent="0.15">
      <c r="A34" s="327"/>
      <c r="B34" s="328"/>
      <c r="C34" s="328"/>
      <c r="D34" s="328"/>
      <c r="E34" s="328"/>
      <c r="F34" s="328"/>
      <c r="G34" s="328"/>
      <c r="H34" s="328"/>
      <c r="I34" s="328"/>
      <c r="J34" s="329"/>
      <c r="K34" s="92"/>
    </row>
    <row r="35" spans="1:11" ht="23.1" customHeight="1" x14ac:dyDescent="0.15">
      <c r="A35" s="327"/>
      <c r="B35" s="328"/>
      <c r="C35" s="328"/>
      <c r="D35" s="328"/>
      <c r="E35" s="328"/>
      <c r="F35" s="328"/>
      <c r="G35" s="328"/>
      <c r="H35" s="328"/>
      <c r="I35" s="328"/>
      <c r="J35" s="329"/>
      <c r="K35" s="98"/>
    </row>
    <row r="36" spans="1:11" ht="23.1" customHeight="1" x14ac:dyDescent="0.15">
      <c r="A36" s="384" t="s">
        <v>275</v>
      </c>
      <c r="B36" s="385"/>
      <c r="C36" s="385"/>
      <c r="D36" s="385"/>
      <c r="E36" s="385"/>
      <c r="F36" s="385"/>
      <c r="G36" s="385"/>
      <c r="H36" s="385"/>
      <c r="I36" s="385"/>
      <c r="J36" s="386"/>
      <c r="K36" s="99">
        <f>SUM(K28:K35)</f>
        <v>5</v>
      </c>
    </row>
    <row r="37" spans="1:11" ht="18.75" customHeight="1" x14ac:dyDescent="0.15">
      <c r="A37" s="387" t="s">
        <v>276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 ht="18.75" customHeight="1" x14ac:dyDescent="0.15">
      <c r="A38" s="272" t="s">
        <v>277</v>
      </c>
      <c r="B38" s="273"/>
      <c r="C38" s="273"/>
      <c r="D38" s="339" t="s">
        <v>278</v>
      </c>
      <c r="E38" s="339"/>
      <c r="F38" s="331" t="s">
        <v>279</v>
      </c>
      <c r="G38" s="390"/>
      <c r="H38" s="273" t="s">
        <v>280</v>
      </c>
      <c r="I38" s="273"/>
      <c r="J38" s="273" t="s">
        <v>281</v>
      </c>
      <c r="K38" s="344"/>
    </row>
    <row r="39" spans="1:11" ht="18.75" customHeight="1" x14ac:dyDescent="0.15">
      <c r="A39" s="72" t="s">
        <v>123</v>
      </c>
      <c r="B39" s="273" t="s">
        <v>282</v>
      </c>
      <c r="C39" s="273"/>
      <c r="D39" s="273"/>
      <c r="E39" s="273"/>
      <c r="F39" s="273"/>
      <c r="G39" s="273"/>
      <c r="H39" s="273"/>
      <c r="I39" s="273"/>
      <c r="J39" s="273"/>
      <c r="K39" s="344"/>
    </row>
    <row r="40" spans="1:11" ht="24" customHeight="1" x14ac:dyDescent="0.15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44"/>
    </row>
    <row r="41" spans="1:11" ht="24" customHeight="1" x14ac:dyDescent="0.15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44"/>
    </row>
    <row r="42" spans="1:11" ht="32.1" customHeight="1" x14ac:dyDescent="0.15">
      <c r="A42" s="75" t="s">
        <v>135</v>
      </c>
      <c r="B42" s="391" t="s">
        <v>283</v>
      </c>
      <c r="C42" s="391"/>
      <c r="D42" s="77" t="s">
        <v>284</v>
      </c>
      <c r="E42" s="85" t="s">
        <v>285</v>
      </c>
      <c r="F42" s="77" t="s">
        <v>139</v>
      </c>
      <c r="G42" s="88">
        <v>45351</v>
      </c>
      <c r="H42" s="392" t="s">
        <v>140</v>
      </c>
      <c r="I42" s="392"/>
      <c r="J42" s="391" t="s">
        <v>141</v>
      </c>
      <c r="K42" s="39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W23"/>
  <sheetViews>
    <sheetView view="pageBreakPreview" zoomScaleNormal="100" workbookViewId="0">
      <selection activeCell="K7" sqref="K7:P7"/>
    </sheetView>
  </sheetViews>
  <sheetFormatPr defaultColWidth="9" defaultRowHeight="14.25" x14ac:dyDescent="0.15"/>
  <cols>
    <col min="1" max="1" width="13.375" style="38" customWidth="1"/>
    <col min="2" max="2" width="5.875" style="38" customWidth="1"/>
    <col min="3" max="3" width="8.125" style="38" customWidth="1"/>
    <col min="4" max="4" width="8.125" style="39" customWidth="1"/>
    <col min="5" max="8" width="8.125" style="38" customWidth="1"/>
    <col min="9" max="9" width="5.875" style="38" customWidth="1"/>
    <col min="10" max="10" width="6.25" style="38" customWidth="1"/>
    <col min="11" max="13" width="13.625" style="38" customWidth="1"/>
    <col min="14" max="16" width="13.625" style="40" customWidth="1"/>
    <col min="17" max="254" width="9" style="38"/>
    <col min="255" max="16384" width="9" style="2"/>
  </cols>
  <sheetData>
    <row r="1" spans="1:257" s="38" customFormat="1" ht="29.1" customHeight="1" x14ac:dyDescent="0.15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8" customFormat="1" ht="20.100000000000001" customHeight="1" x14ac:dyDescent="0.15">
      <c r="A2" s="41" t="s">
        <v>61</v>
      </c>
      <c r="B2" s="396" t="str">
        <f>首期!B4</f>
        <v>TAJJAM81233</v>
      </c>
      <c r="C2" s="397"/>
      <c r="D2" s="396"/>
      <c r="E2" s="42" t="s">
        <v>67</v>
      </c>
      <c r="F2" s="398" t="str">
        <f>首期!B5</f>
        <v>男式功能短袖T恤</v>
      </c>
      <c r="G2" s="398"/>
      <c r="H2" s="398"/>
      <c r="I2" s="398"/>
      <c r="J2" s="312"/>
      <c r="K2" s="41" t="s">
        <v>57</v>
      </c>
      <c r="L2" s="399" t="s">
        <v>56</v>
      </c>
      <c r="M2" s="399"/>
      <c r="N2" s="399"/>
      <c r="O2" s="399"/>
      <c r="P2" s="39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8" customFormat="1" x14ac:dyDescent="0.15">
      <c r="A3" s="402" t="s">
        <v>146</v>
      </c>
      <c r="B3" s="307" t="s">
        <v>147</v>
      </c>
      <c r="C3" s="400"/>
      <c r="D3" s="307"/>
      <c r="E3" s="307"/>
      <c r="F3" s="307"/>
      <c r="G3" s="307"/>
      <c r="H3" s="307"/>
      <c r="I3" s="307"/>
      <c r="J3" s="312"/>
      <c r="K3" s="307" t="s">
        <v>148</v>
      </c>
      <c r="L3" s="307"/>
      <c r="M3" s="307"/>
      <c r="N3" s="307"/>
      <c r="O3" s="307"/>
      <c r="P3" s="30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8" customFormat="1" ht="16.5" x14ac:dyDescent="0.15">
      <c r="A4" s="402"/>
      <c r="B4" s="310" t="s">
        <v>149</v>
      </c>
      <c r="C4" s="43" t="s">
        <v>109</v>
      </c>
      <c r="D4" s="43" t="s">
        <v>110</v>
      </c>
      <c r="E4" s="43" t="s">
        <v>111</v>
      </c>
      <c r="F4" s="43" t="s">
        <v>112</v>
      </c>
      <c r="G4" s="43" t="s">
        <v>150</v>
      </c>
      <c r="H4" s="43" t="s">
        <v>151</v>
      </c>
      <c r="I4" s="53"/>
      <c r="J4" s="312"/>
      <c r="K4" s="43" t="s">
        <v>109</v>
      </c>
      <c r="L4" s="43" t="s">
        <v>110</v>
      </c>
      <c r="M4" s="43" t="s">
        <v>111</v>
      </c>
      <c r="N4" s="43" t="s">
        <v>112</v>
      </c>
      <c r="O4" s="43" t="s">
        <v>150</v>
      </c>
      <c r="P4" s="43" t="s">
        <v>151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8" customFormat="1" ht="16.5" x14ac:dyDescent="0.15">
      <c r="A5" s="402"/>
      <c r="B5" s="310"/>
      <c r="C5" s="43" t="s">
        <v>152</v>
      </c>
      <c r="D5" s="43" t="s">
        <v>153</v>
      </c>
      <c r="E5" s="43" t="s">
        <v>154</v>
      </c>
      <c r="F5" s="43" t="s">
        <v>155</v>
      </c>
      <c r="G5" s="43" t="s">
        <v>156</v>
      </c>
      <c r="H5" s="43" t="s">
        <v>157</v>
      </c>
      <c r="I5" s="53"/>
      <c r="J5" s="312"/>
      <c r="K5" s="54" t="s">
        <v>119</v>
      </c>
      <c r="L5" s="54" t="s">
        <v>118</v>
      </c>
      <c r="M5" s="53" t="s">
        <v>117</v>
      </c>
      <c r="N5" s="53" t="s">
        <v>117</v>
      </c>
      <c r="O5" s="53" t="s">
        <v>116</v>
      </c>
      <c r="P5" s="53" t="s">
        <v>116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8" customFormat="1" ht="21" customHeight="1" x14ac:dyDescent="0.15">
      <c r="A6" s="44" t="s">
        <v>160</v>
      </c>
      <c r="B6" s="45" t="s">
        <v>161</v>
      </c>
      <c r="C6" s="46">
        <f>D6-1</f>
        <v>65</v>
      </c>
      <c r="D6" s="46">
        <f>E6-2</f>
        <v>66</v>
      </c>
      <c r="E6" s="46">
        <v>68</v>
      </c>
      <c r="F6" s="46">
        <f>E6+2</f>
        <v>70</v>
      </c>
      <c r="G6" s="46">
        <f>F6+2</f>
        <v>72</v>
      </c>
      <c r="H6" s="46">
        <f>G6+1</f>
        <v>73</v>
      </c>
      <c r="I6" s="45"/>
      <c r="J6" s="312"/>
      <c r="K6" s="55" t="s">
        <v>293</v>
      </c>
      <c r="L6" s="55" t="s">
        <v>294</v>
      </c>
      <c r="M6" s="55" t="s">
        <v>293</v>
      </c>
      <c r="N6" s="55" t="s">
        <v>294</v>
      </c>
      <c r="O6" s="55" t="s">
        <v>295</v>
      </c>
      <c r="P6" s="55" t="s">
        <v>296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8" customFormat="1" ht="21" customHeight="1" x14ac:dyDescent="0.15">
      <c r="A7" s="44" t="s">
        <v>164</v>
      </c>
      <c r="B7" s="45" t="s">
        <v>165</v>
      </c>
      <c r="C7" s="46">
        <f>D7-0.6</f>
        <v>41.2</v>
      </c>
      <c r="D7" s="46">
        <f>E7-1.2</f>
        <v>41.8</v>
      </c>
      <c r="E7" s="46">
        <v>43</v>
      </c>
      <c r="F7" s="46">
        <f>E7+1.2</f>
        <v>44.2</v>
      </c>
      <c r="G7" s="46">
        <f>F7+1.2</f>
        <v>45.4</v>
      </c>
      <c r="H7" s="46">
        <f>G7+0.6</f>
        <v>46</v>
      </c>
      <c r="I7" s="45"/>
      <c r="J7" s="312"/>
      <c r="K7" s="55" t="s">
        <v>293</v>
      </c>
      <c r="L7" s="55" t="s">
        <v>293</v>
      </c>
      <c r="M7" s="55" t="s">
        <v>293</v>
      </c>
      <c r="N7" s="55" t="s">
        <v>293</v>
      </c>
      <c r="O7" s="55" t="s">
        <v>293</v>
      </c>
      <c r="P7" s="55" t="s">
        <v>293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8" customFormat="1" ht="21" customHeight="1" x14ac:dyDescent="0.15">
      <c r="A8" s="44" t="s">
        <v>167</v>
      </c>
      <c r="B8" s="45" t="s">
        <v>165</v>
      </c>
      <c r="C8" s="46">
        <f t="shared" ref="C8:C10" si="0">D8-4</f>
        <v>98</v>
      </c>
      <c r="D8" s="46">
        <f t="shared" ref="D8:D10" si="1">E8-4</f>
        <v>102</v>
      </c>
      <c r="E8" s="46">
        <v>106</v>
      </c>
      <c r="F8" s="46">
        <f t="shared" ref="F8:F10" si="2">E8+4</f>
        <v>110</v>
      </c>
      <c r="G8" s="46">
        <f>F8+4</f>
        <v>114</v>
      </c>
      <c r="H8" s="46">
        <f t="shared" ref="H8:H10" si="3">G8+6</f>
        <v>120</v>
      </c>
      <c r="I8" s="45"/>
      <c r="J8" s="312"/>
      <c r="K8" s="55" t="s">
        <v>293</v>
      </c>
      <c r="L8" s="55" t="s">
        <v>297</v>
      </c>
      <c r="M8" s="55" t="s">
        <v>293</v>
      </c>
      <c r="N8" s="55" t="s">
        <v>293</v>
      </c>
      <c r="O8" s="55" t="s">
        <v>293</v>
      </c>
      <c r="P8" s="55" t="s">
        <v>293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8" customFormat="1" ht="21" customHeight="1" x14ac:dyDescent="0.15">
      <c r="A9" s="44" t="s">
        <v>170</v>
      </c>
      <c r="B9" s="45" t="s">
        <v>165</v>
      </c>
      <c r="C9" s="46">
        <f t="shared" si="0"/>
        <v>96</v>
      </c>
      <c r="D9" s="46">
        <f t="shared" si="1"/>
        <v>100</v>
      </c>
      <c r="E9" s="46">
        <v>104</v>
      </c>
      <c r="F9" s="46">
        <f t="shared" si="2"/>
        <v>108</v>
      </c>
      <c r="G9" s="46">
        <f>F9+5</f>
        <v>113</v>
      </c>
      <c r="H9" s="46">
        <f t="shared" si="3"/>
        <v>119</v>
      </c>
      <c r="I9" s="45"/>
      <c r="J9" s="312"/>
      <c r="K9" s="55" t="s">
        <v>293</v>
      </c>
      <c r="L9" s="55" t="s">
        <v>293</v>
      </c>
      <c r="M9" s="55" t="s">
        <v>293</v>
      </c>
      <c r="N9" s="55" t="s">
        <v>293</v>
      </c>
      <c r="O9" s="55" t="s">
        <v>293</v>
      </c>
      <c r="P9" s="55" t="s">
        <v>293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8" customFormat="1" ht="20.100000000000001" customHeight="1" x14ac:dyDescent="0.15">
      <c r="A10" s="44" t="s">
        <v>171</v>
      </c>
      <c r="B10" s="45" t="s">
        <v>161</v>
      </c>
      <c r="C10" s="46">
        <f t="shared" si="0"/>
        <v>96</v>
      </c>
      <c r="D10" s="46">
        <f t="shared" si="1"/>
        <v>100</v>
      </c>
      <c r="E10" s="46">
        <v>104</v>
      </c>
      <c r="F10" s="46">
        <f t="shared" si="2"/>
        <v>108</v>
      </c>
      <c r="G10" s="46">
        <f>F10+5</f>
        <v>113</v>
      </c>
      <c r="H10" s="46">
        <f t="shared" si="3"/>
        <v>119</v>
      </c>
      <c r="I10" s="45"/>
      <c r="J10" s="312"/>
      <c r="K10" s="55" t="s">
        <v>298</v>
      </c>
      <c r="L10" s="55" t="s">
        <v>299</v>
      </c>
      <c r="M10" s="55" t="s">
        <v>300</v>
      </c>
      <c r="N10" s="55" t="s">
        <v>301</v>
      </c>
      <c r="O10" s="55" t="s">
        <v>302</v>
      </c>
      <c r="P10" s="55" t="s">
        <v>303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8" customFormat="1" ht="21" customHeight="1" x14ac:dyDescent="0.15">
      <c r="A11" s="44" t="s">
        <v>172</v>
      </c>
      <c r="B11" s="45" t="s">
        <v>173</v>
      </c>
      <c r="C11" s="46">
        <f>D11-1.2</f>
        <v>42.6</v>
      </c>
      <c r="D11" s="46">
        <f>E11-1.2</f>
        <v>43.8</v>
      </c>
      <c r="E11" s="46">
        <v>45</v>
      </c>
      <c r="F11" s="46">
        <f>E11+1.2</f>
        <v>46.2</v>
      </c>
      <c r="G11" s="46">
        <f>F11+1.2</f>
        <v>47.4</v>
      </c>
      <c r="H11" s="46">
        <f>G11+1.4</f>
        <v>48.8</v>
      </c>
      <c r="I11" s="45"/>
      <c r="J11" s="312"/>
      <c r="K11" s="55" t="s">
        <v>293</v>
      </c>
      <c r="L11" s="55" t="s">
        <v>304</v>
      </c>
      <c r="M11" s="55" t="s">
        <v>305</v>
      </c>
      <c r="N11" s="55" t="s">
        <v>306</v>
      </c>
      <c r="O11" s="55" t="s">
        <v>306</v>
      </c>
      <c r="P11" s="55" t="s">
        <v>307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8" customFormat="1" ht="21" customHeight="1" x14ac:dyDescent="0.15">
      <c r="A12" s="44" t="s">
        <v>174</v>
      </c>
      <c r="B12" s="45" t="s">
        <v>175</v>
      </c>
      <c r="C12" s="46">
        <f>D12-0.5</f>
        <v>20</v>
      </c>
      <c r="D12" s="46">
        <f>E12-0.5</f>
        <v>20.5</v>
      </c>
      <c r="E12" s="46">
        <v>21</v>
      </c>
      <c r="F12" s="46">
        <f t="shared" ref="F12:H12" si="4">E12+0.5</f>
        <v>21.5</v>
      </c>
      <c r="G12" s="46">
        <f t="shared" si="4"/>
        <v>22</v>
      </c>
      <c r="H12" s="46">
        <f t="shared" si="4"/>
        <v>22.5</v>
      </c>
      <c r="I12" s="56"/>
      <c r="J12" s="312"/>
      <c r="K12" s="55" t="s">
        <v>293</v>
      </c>
      <c r="L12" s="55" t="s">
        <v>293</v>
      </c>
      <c r="M12" s="55" t="s">
        <v>308</v>
      </c>
      <c r="N12" s="55" t="s">
        <v>306</v>
      </c>
      <c r="O12" s="55" t="s">
        <v>293</v>
      </c>
      <c r="P12" s="55" t="s">
        <v>293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8" customFormat="1" ht="21" customHeight="1" x14ac:dyDescent="0.15">
      <c r="A13" s="44" t="s">
        <v>178</v>
      </c>
      <c r="B13" s="45">
        <v>0</v>
      </c>
      <c r="C13" s="46">
        <f>D13-0.8</f>
        <v>17.899999999999999</v>
      </c>
      <c r="D13" s="46">
        <f>E13-0.8</f>
        <v>18.7</v>
      </c>
      <c r="E13" s="46">
        <v>19.5</v>
      </c>
      <c r="F13" s="46">
        <f>E13+0.8</f>
        <v>20.3</v>
      </c>
      <c r="G13" s="46">
        <f>F13+0.8</f>
        <v>21.1</v>
      </c>
      <c r="H13" s="46">
        <f>G13+1.3</f>
        <v>22.4</v>
      </c>
      <c r="I13" s="45"/>
      <c r="J13" s="312"/>
      <c r="K13" s="55" t="s">
        <v>293</v>
      </c>
      <c r="L13" s="55" t="s">
        <v>293</v>
      </c>
      <c r="M13" s="55" t="s">
        <v>293</v>
      </c>
      <c r="N13" s="55" t="s">
        <v>293</v>
      </c>
      <c r="O13" s="55" t="s">
        <v>293</v>
      </c>
      <c r="P13" s="55" t="s">
        <v>293</v>
      </c>
      <c r="Q13" s="2"/>
      <c r="R13" s="2" t="s">
        <v>291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8" customFormat="1" ht="21" customHeight="1" x14ac:dyDescent="0.15">
      <c r="A14" s="44" t="s">
        <v>179</v>
      </c>
      <c r="B14" s="45">
        <v>0</v>
      </c>
      <c r="C14" s="46">
        <f>D14-0.7</f>
        <v>16.100000000000001</v>
      </c>
      <c r="D14" s="46">
        <f>E14-0.7</f>
        <v>16.8</v>
      </c>
      <c r="E14" s="46">
        <v>17.5</v>
      </c>
      <c r="F14" s="46">
        <f>E14+0.7</f>
        <v>18.2</v>
      </c>
      <c r="G14" s="46">
        <f>F14+0.7</f>
        <v>18.899999999999999</v>
      </c>
      <c r="H14" s="46">
        <f>G14+0.95</f>
        <v>19.850000000000001</v>
      </c>
      <c r="I14" s="45"/>
      <c r="J14" s="312"/>
      <c r="K14" s="55" t="s">
        <v>293</v>
      </c>
      <c r="L14" s="55" t="s">
        <v>293</v>
      </c>
      <c r="M14" s="55" t="s">
        <v>293</v>
      </c>
      <c r="N14" s="55" t="s">
        <v>293</v>
      </c>
      <c r="O14" s="55" t="s">
        <v>293</v>
      </c>
      <c r="P14" s="55" t="s">
        <v>293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8" customFormat="1" ht="21" customHeight="1" x14ac:dyDescent="0.15">
      <c r="A15" s="44" t="s">
        <v>180</v>
      </c>
      <c r="B15" s="45" t="s">
        <v>161</v>
      </c>
      <c r="C15" s="46">
        <f>D15</f>
        <v>2.5</v>
      </c>
      <c r="D15" s="46">
        <f>E15</f>
        <v>2.5</v>
      </c>
      <c r="E15" s="46">
        <v>2.5</v>
      </c>
      <c r="F15" s="46">
        <f t="shared" ref="F15:H15" si="5">E15</f>
        <v>2.5</v>
      </c>
      <c r="G15" s="46">
        <f t="shared" si="5"/>
        <v>2.5</v>
      </c>
      <c r="H15" s="46">
        <f t="shared" si="5"/>
        <v>2.5</v>
      </c>
      <c r="I15" s="45"/>
      <c r="J15" s="312"/>
      <c r="K15" s="55" t="s">
        <v>293</v>
      </c>
      <c r="L15" s="55" t="s">
        <v>293</v>
      </c>
      <c r="M15" s="55" t="s">
        <v>293</v>
      </c>
      <c r="N15" s="55" t="s">
        <v>293</v>
      </c>
      <c r="O15" s="55" t="s">
        <v>293</v>
      </c>
      <c r="P15" s="55" t="s">
        <v>293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8" customFormat="1" ht="21" customHeight="1" x14ac:dyDescent="0.15">
      <c r="A16" s="44" t="s">
        <v>181</v>
      </c>
      <c r="B16" s="45">
        <v>0</v>
      </c>
      <c r="C16" s="46">
        <f>D16</f>
        <v>1.2</v>
      </c>
      <c r="D16" s="46">
        <f>E16</f>
        <v>1.2</v>
      </c>
      <c r="E16" s="46">
        <v>1.2</v>
      </c>
      <c r="F16" s="46">
        <f t="shared" ref="F16:H16" si="6">E16</f>
        <v>1.2</v>
      </c>
      <c r="G16" s="46">
        <f t="shared" si="6"/>
        <v>1.2</v>
      </c>
      <c r="H16" s="46">
        <f t="shared" si="6"/>
        <v>1.2</v>
      </c>
      <c r="I16" s="45"/>
      <c r="J16" s="312"/>
      <c r="K16" s="55" t="s">
        <v>293</v>
      </c>
      <c r="L16" s="55" t="s">
        <v>293</v>
      </c>
      <c r="M16" s="55" t="s">
        <v>293</v>
      </c>
      <c r="N16" s="55" t="s">
        <v>293</v>
      </c>
      <c r="O16" s="55" t="s">
        <v>293</v>
      </c>
      <c r="P16" s="55" t="s">
        <v>293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8" customFormat="1" ht="21" customHeight="1" x14ac:dyDescent="0.35">
      <c r="A17" s="44" t="s">
        <v>182</v>
      </c>
      <c r="B17" s="45"/>
      <c r="C17" s="46">
        <f>D17-0</f>
        <v>19.100000000000001</v>
      </c>
      <c r="D17" s="46">
        <f>E17-0.4</f>
        <v>19.100000000000001</v>
      </c>
      <c r="E17" s="46">
        <v>19.5</v>
      </c>
      <c r="F17" s="46">
        <f>E17+0.4</f>
        <v>19.899999999999999</v>
      </c>
      <c r="G17" s="46">
        <f>F17+0.4</f>
        <v>20.3</v>
      </c>
      <c r="H17" s="46">
        <f>G17+0.6</f>
        <v>20.9</v>
      </c>
      <c r="I17" s="57"/>
      <c r="J17" s="312"/>
      <c r="K17" s="55" t="s">
        <v>293</v>
      </c>
      <c r="L17" s="55" t="s">
        <v>293</v>
      </c>
      <c r="M17" s="55" t="s">
        <v>293</v>
      </c>
      <c r="N17" s="55" t="s">
        <v>293</v>
      </c>
      <c r="O17" s="55" t="s">
        <v>293</v>
      </c>
      <c r="P17" s="55" t="s">
        <v>293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8" customFormat="1" ht="21" customHeight="1" x14ac:dyDescent="0.35">
      <c r="A18" s="44" t="s">
        <v>183</v>
      </c>
      <c r="B18" s="45"/>
      <c r="C18" s="46">
        <f>D18-0</f>
        <v>11.1</v>
      </c>
      <c r="D18" s="46">
        <f>E18-0.2</f>
        <v>11.1</v>
      </c>
      <c r="E18" s="46">
        <v>11.3</v>
      </c>
      <c r="F18" s="46">
        <f>E18+0.2</f>
        <v>11.5</v>
      </c>
      <c r="G18" s="46">
        <f>F18+0.2</f>
        <v>11.7</v>
      </c>
      <c r="H18" s="46">
        <f>G18+0.25</f>
        <v>11.95</v>
      </c>
      <c r="I18" s="57"/>
      <c r="J18" s="312"/>
      <c r="K18" s="55" t="s">
        <v>293</v>
      </c>
      <c r="L18" s="55" t="s">
        <v>293</v>
      </c>
      <c r="M18" s="55" t="s">
        <v>293</v>
      </c>
      <c r="N18" s="55" t="s">
        <v>293</v>
      </c>
      <c r="O18" s="55" t="s">
        <v>293</v>
      </c>
      <c r="P18" s="55" t="s">
        <v>293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8" customFormat="1" ht="18" x14ac:dyDescent="0.35">
      <c r="A19" s="44"/>
      <c r="B19" s="45"/>
      <c r="C19" s="47"/>
      <c r="D19" s="47"/>
      <c r="E19" s="47"/>
      <c r="F19" s="47"/>
      <c r="G19" s="47"/>
      <c r="H19" s="47"/>
      <c r="I19" s="57"/>
      <c r="J19" s="312"/>
      <c r="K19" s="55"/>
      <c r="L19" s="55"/>
      <c r="M19" s="55"/>
      <c r="N19" s="55"/>
      <c r="O19" s="55"/>
      <c r="P19" s="5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8" customFormat="1" ht="18" x14ac:dyDescent="0.35">
      <c r="A20" s="44"/>
      <c r="B20" s="45"/>
      <c r="C20" s="47"/>
      <c r="D20" s="47"/>
      <c r="E20" s="47"/>
      <c r="F20" s="47"/>
      <c r="G20" s="47"/>
      <c r="H20" s="47"/>
      <c r="I20" s="57"/>
      <c r="J20" s="312"/>
      <c r="K20" s="55"/>
      <c r="L20" s="55"/>
      <c r="M20" s="55"/>
      <c r="N20" s="55"/>
      <c r="O20" s="55"/>
      <c r="P20" s="5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8" customFormat="1" ht="16.5" x14ac:dyDescent="0.15">
      <c r="A21" s="48"/>
      <c r="B21" s="48"/>
      <c r="C21" s="45"/>
      <c r="D21" s="45"/>
      <c r="E21" s="49"/>
      <c r="F21" s="45"/>
      <c r="G21" s="45"/>
      <c r="H21" s="45"/>
      <c r="I21" s="45"/>
      <c r="J21" s="312"/>
      <c r="K21" s="58"/>
      <c r="L21" s="58"/>
      <c r="M21" s="55"/>
      <c r="N21" s="58"/>
      <c r="O21" s="58"/>
      <c r="P21" s="5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 ht="21" customHeight="1" x14ac:dyDescent="0.15">
      <c r="A23" s="50"/>
      <c r="B23" s="50"/>
      <c r="C23" s="50"/>
      <c r="D23" s="51"/>
      <c r="E23" s="50"/>
      <c r="F23" s="50"/>
      <c r="G23" s="52" t="s">
        <v>185</v>
      </c>
      <c r="H23" s="50"/>
      <c r="I23" s="401">
        <v>45351</v>
      </c>
      <c r="J23" s="401"/>
      <c r="K23" s="59" t="s">
        <v>186</v>
      </c>
      <c r="L23" s="52" t="s">
        <v>285</v>
      </c>
      <c r="M23" s="52" t="s">
        <v>187</v>
      </c>
      <c r="N23" s="52" t="s">
        <v>141</v>
      </c>
      <c r="O23" s="60"/>
      <c r="P23" s="6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</sheetData>
  <mergeCells count="10">
    <mergeCell ref="I23:J23"/>
    <mergeCell ref="A3:A5"/>
    <mergeCell ref="B4:B5"/>
    <mergeCell ref="J2:J21"/>
    <mergeCell ref="A1:P1"/>
    <mergeCell ref="B2:D2"/>
    <mergeCell ref="F2:I2"/>
    <mergeCell ref="L2:P2"/>
    <mergeCell ref="B3:I3"/>
    <mergeCell ref="K3:P3"/>
  </mergeCells>
  <phoneticPr fontId="50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5"/>
  <sheetViews>
    <sheetView workbookViewId="0">
      <selection activeCell="L40" sqref="L40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0.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2" width="22.25" style="61" customWidth="1"/>
    <col min="13" max="13" width="12.625" style="61"/>
    <col min="14" max="16384" width="10.125" style="61"/>
  </cols>
  <sheetData>
    <row r="1" spans="1:12" ht="22.5" x14ac:dyDescent="0.15">
      <c r="A1" s="315" t="s">
        <v>233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2" ht="18" customHeight="1" x14ac:dyDescent="0.15">
      <c r="A2" s="62" t="s">
        <v>53</v>
      </c>
      <c r="B2" s="360" t="s">
        <v>54</v>
      </c>
      <c r="C2" s="360"/>
      <c r="D2" s="64" t="s">
        <v>61</v>
      </c>
      <c r="E2" s="65" t="str">
        <f>首期!B4</f>
        <v>TAJJAM81233</v>
      </c>
      <c r="F2" s="66" t="s">
        <v>234</v>
      </c>
      <c r="G2" s="233" t="str">
        <f>首期!B5</f>
        <v>男式功能短袖T恤</v>
      </c>
      <c r="H2" s="234"/>
      <c r="I2" s="86" t="s">
        <v>57</v>
      </c>
      <c r="J2" s="361" t="s">
        <v>56</v>
      </c>
      <c r="K2" s="362"/>
    </row>
    <row r="3" spans="1:12" ht="18" customHeight="1" x14ac:dyDescent="0.15">
      <c r="A3" s="69" t="s">
        <v>74</v>
      </c>
      <c r="B3" s="233">
        <v>6547</v>
      </c>
      <c r="C3" s="233"/>
      <c r="D3" s="70" t="s">
        <v>235</v>
      </c>
      <c r="E3" s="363">
        <v>45373</v>
      </c>
      <c r="F3" s="364"/>
      <c r="G3" s="364"/>
      <c r="H3" s="339" t="s">
        <v>236</v>
      </c>
      <c r="I3" s="339"/>
      <c r="J3" s="339"/>
      <c r="K3" s="340"/>
      <c r="L3" s="89"/>
    </row>
    <row r="4" spans="1:12" ht="18" customHeight="1" x14ac:dyDescent="0.15">
      <c r="A4" s="72" t="s">
        <v>71</v>
      </c>
      <c r="B4" s="73">
        <v>3</v>
      </c>
      <c r="C4" s="73">
        <v>6</v>
      </c>
      <c r="D4" s="74" t="s">
        <v>238</v>
      </c>
      <c r="E4" s="364" t="s">
        <v>239</v>
      </c>
      <c r="F4" s="364"/>
      <c r="G4" s="364"/>
      <c r="H4" s="273" t="s">
        <v>240</v>
      </c>
      <c r="I4" s="273"/>
      <c r="J4" s="83" t="s">
        <v>65</v>
      </c>
      <c r="K4" s="90" t="s">
        <v>66</v>
      </c>
    </row>
    <row r="5" spans="1:12" ht="18" customHeight="1" x14ac:dyDescent="0.15">
      <c r="A5" s="72" t="s">
        <v>241</v>
      </c>
      <c r="B5" s="365">
        <v>3</v>
      </c>
      <c r="C5" s="365"/>
      <c r="D5" s="70" t="s">
        <v>242</v>
      </c>
      <c r="E5" s="70" t="s">
        <v>243</v>
      </c>
      <c r="G5" s="70"/>
      <c r="H5" s="273" t="s">
        <v>244</v>
      </c>
      <c r="I5" s="273"/>
      <c r="J5" s="83" t="s">
        <v>65</v>
      </c>
      <c r="K5" s="90" t="s">
        <v>66</v>
      </c>
    </row>
    <row r="6" spans="1:12" ht="18" customHeight="1" x14ac:dyDescent="0.15">
      <c r="A6" s="75" t="s">
        <v>245</v>
      </c>
      <c r="B6" s="318">
        <v>200</v>
      </c>
      <c r="C6" s="318"/>
      <c r="D6" s="77" t="s">
        <v>246</v>
      </c>
      <c r="E6" s="78">
        <v>4980</v>
      </c>
      <c r="F6" s="78"/>
      <c r="G6" s="77"/>
      <c r="H6" s="366" t="s">
        <v>247</v>
      </c>
      <c r="I6" s="366"/>
      <c r="J6" s="78" t="s">
        <v>65</v>
      </c>
      <c r="K6" s="91" t="s">
        <v>66</v>
      </c>
    </row>
    <row r="7" spans="1:12" ht="18" customHeight="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2" ht="18" customHeight="1" x14ac:dyDescent="0.15">
      <c r="A8" s="82" t="s">
        <v>248</v>
      </c>
      <c r="B8" s="66" t="s">
        <v>249</v>
      </c>
      <c r="C8" s="66" t="s">
        <v>250</v>
      </c>
      <c r="D8" s="66" t="s">
        <v>251</v>
      </c>
      <c r="E8" s="66" t="s">
        <v>252</v>
      </c>
      <c r="F8" s="66" t="s">
        <v>253</v>
      </c>
      <c r="G8" s="367" t="s">
        <v>309</v>
      </c>
      <c r="H8" s="368"/>
      <c r="I8" s="368"/>
      <c r="J8" s="368"/>
      <c r="K8" s="369"/>
    </row>
    <row r="9" spans="1:12" ht="18" customHeight="1" x14ac:dyDescent="0.15">
      <c r="A9" s="272" t="s">
        <v>255</v>
      </c>
      <c r="B9" s="273"/>
      <c r="C9" s="83" t="s">
        <v>65</v>
      </c>
      <c r="D9" s="83" t="s">
        <v>66</v>
      </c>
      <c r="E9" s="70" t="s">
        <v>256</v>
      </c>
      <c r="F9" s="84" t="s">
        <v>257</v>
      </c>
      <c r="G9" s="370"/>
      <c r="H9" s="371"/>
      <c r="I9" s="371"/>
      <c r="J9" s="371"/>
      <c r="K9" s="372"/>
    </row>
    <row r="10" spans="1:12" ht="18" customHeight="1" x14ac:dyDescent="0.15">
      <c r="A10" s="272" t="s">
        <v>258</v>
      </c>
      <c r="B10" s="273"/>
      <c r="C10" s="83" t="s">
        <v>65</v>
      </c>
      <c r="D10" s="83" t="s">
        <v>66</v>
      </c>
      <c r="E10" s="70" t="s">
        <v>259</v>
      </c>
      <c r="F10" s="84" t="s">
        <v>260</v>
      </c>
      <c r="G10" s="370" t="s">
        <v>261</v>
      </c>
      <c r="H10" s="371"/>
      <c r="I10" s="371"/>
      <c r="J10" s="371"/>
      <c r="K10" s="372"/>
    </row>
    <row r="11" spans="1:12" ht="18" customHeight="1" x14ac:dyDescent="0.15">
      <c r="A11" s="348" t="s">
        <v>195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2" ht="18" customHeight="1" x14ac:dyDescent="0.15">
      <c r="A12" s="69" t="s">
        <v>88</v>
      </c>
      <c r="B12" s="83" t="s">
        <v>84</v>
      </c>
      <c r="C12" s="83" t="s">
        <v>85</v>
      </c>
      <c r="D12" s="84"/>
      <c r="E12" s="70" t="s">
        <v>86</v>
      </c>
      <c r="F12" s="83" t="s">
        <v>84</v>
      </c>
      <c r="G12" s="83" t="s">
        <v>85</v>
      </c>
      <c r="H12" s="83"/>
      <c r="I12" s="70" t="s">
        <v>262</v>
      </c>
      <c r="J12" s="83" t="s">
        <v>84</v>
      </c>
      <c r="K12" s="90" t="s">
        <v>85</v>
      </c>
    </row>
    <row r="13" spans="1:12" ht="18" customHeight="1" x14ac:dyDescent="0.15">
      <c r="A13" s="69" t="s">
        <v>91</v>
      </c>
      <c r="B13" s="83" t="s">
        <v>84</v>
      </c>
      <c r="C13" s="83" t="s">
        <v>85</v>
      </c>
      <c r="D13" s="84"/>
      <c r="E13" s="70" t="s">
        <v>96</v>
      </c>
      <c r="F13" s="83" t="s">
        <v>84</v>
      </c>
      <c r="G13" s="83" t="s">
        <v>85</v>
      </c>
      <c r="H13" s="83"/>
      <c r="I13" s="70" t="s">
        <v>263</v>
      </c>
      <c r="J13" s="83" t="s">
        <v>84</v>
      </c>
      <c r="K13" s="90" t="s">
        <v>85</v>
      </c>
    </row>
    <row r="14" spans="1:12" ht="18" customHeight="1" x14ac:dyDescent="0.15">
      <c r="A14" s="75" t="s">
        <v>264</v>
      </c>
      <c r="B14" s="78" t="s">
        <v>84</v>
      </c>
      <c r="C14" s="78" t="s">
        <v>85</v>
      </c>
      <c r="D14" s="85"/>
      <c r="E14" s="77" t="s">
        <v>265</v>
      </c>
      <c r="F14" s="78" t="s">
        <v>84</v>
      </c>
      <c r="G14" s="78" t="s">
        <v>85</v>
      </c>
      <c r="H14" s="78"/>
      <c r="I14" s="77" t="s">
        <v>266</v>
      </c>
      <c r="J14" s="78" t="s">
        <v>84</v>
      </c>
      <c r="K14" s="91" t="s">
        <v>85</v>
      </c>
    </row>
    <row r="15" spans="1:12" ht="18" customHeight="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2" ht="18" customHeight="1" x14ac:dyDescent="0.15">
      <c r="A16" s="338" t="s">
        <v>267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 ht="18" customHeight="1" x14ac:dyDescent="0.15">
      <c r="A17" s="272" t="s">
        <v>268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344"/>
    </row>
    <row r="18" spans="1:11" ht="18" customHeight="1" x14ac:dyDescent="0.15">
      <c r="A18" s="272" t="s">
        <v>386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344"/>
    </row>
    <row r="19" spans="1:11" ht="21.95" customHeight="1" x14ac:dyDescent="0.15">
      <c r="A19" s="373"/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ht="21.95" customHeight="1" x14ac:dyDescent="0.15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76"/>
    </row>
    <row r="21" spans="1:11" ht="21.95" customHeight="1" x14ac:dyDescent="0.15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76"/>
    </row>
    <row r="22" spans="1:11" ht="21.95" customHeight="1" x14ac:dyDescent="0.15">
      <c r="A22" s="327"/>
      <c r="B22" s="328"/>
      <c r="C22" s="328"/>
      <c r="D22" s="328"/>
      <c r="E22" s="328"/>
      <c r="F22" s="328"/>
      <c r="G22" s="328"/>
      <c r="H22" s="328"/>
      <c r="I22" s="328"/>
      <c r="J22" s="328"/>
      <c r="K22" s="376"/>
    </row>
    <row r="23" spans="1:11" ht="21.95" customHeight="1" x14ac:dyDescent="0.15">
      <c r="A23" s="377"/>
      <c r="B23" s="378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1:11" ht="18" customHeight="1" x14ac:dyDescent="0.15">
      <c r="A24" s="272" t="s">
        <v>122</v>
      </c>
      <c r="B24" s="273"/>
      <c r="C24" s="83" t="s">
        <v>65</v>
      </c>
      <c r="D24" s="83" t="s">
        <v>66</v>
      </c>
      <c r="E24" s="339"/>
      <c r="F24" s="339"/>
      <c r="G24" s="339"/>
      <c r="H24" s="339"/>
      <c r="I24" s="339"/>
      <c r="J24" s="339"/>
      <c r="K24" s="340"/>
    </row>
    <row r="25" spans="1:11" ht="18" customHeight="1" x14ac:dyDescent="0.15">
      <c r="A25" s="87" t="s">
        <v>269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1"/>
    </row>
    <row r="26" spans="1:11" x14ac:dyDescent="0.15">
      <c r="A26" s="382"/>
      <c r="B26" s="382"/>
      <c r="C26" s="382"/>
      <c r="D26" s="382"/>
      <c r="E26" s="382"/>
      <c r="F26" s="382"/>
      <c r="G26" s="382"/>
      <c r="H26" s="382"/>
      <c r="I26" s="382"/>
      <c r="J26" s="382"/>
      <c r="K26" s="382"/>
    </row>
    <row r="27" spans="1:11" ht="20.100000000000001" customHeight="1" x14ac:dyDescent="0.15">
      <c r="A27" s="383" t="s">
        <v>270</v>
      </c>
      <c r="B27" s="368"/>
      <c r="C27" s="368"/>
      <c r="D27" s="368"/>
      <c r="E27" s="368"/>
      <c r="F27" s="368"/>
      <c r="G27" s="368"/>
      <c r="H27" s="368"/>
      <c r="I27" s="368"/>
      <c r="J27" s="368"/>
      <c r="K27" s="94" t="s">
        <v>271</v>
      </c>
    </row>
    <row r="28" spans="1:11" ht="23.1" customHeight="1" x14ac:dyDescent="0.15">
      <c r="A28" s="327" t="s">
        <v>292</v>
      </c>
      <c r="B28" s="328"/>
      <c r="C28" s="328"/>
      <c r="D28" s="328"/>
      <c r="E28" s="328"/>
      <c r="F28" s="328"/>
      <c r="G28" s="328"/>
      <c r="H28" s="328"/>
      <c r="I28" s="328"/>
      <c r="J28" s="329"/>
      <c r="K28" s="95">
        <v>2</v>
      </c>
    </row>
    <row r="29" spans="1:11" ht="23.1" customHeight="1" x14ac:dyDescent="0.15">
      <c r="A29" s="327" t="s">
        <v>273</v>
      </c>
      <c r="B29" s="328"/>
      <c r="C29" s="328"/>
      <c r="D29" s="328"/>
      <c r="E29" s="328"/>
      <c r="F29" s="328"/>
      <c r="G29" s="328"/>
      <c r="H29" s="328"/>
      <c r="I29" s="328"/>
      <c r="J29" s="329"/>
      <c r="K29" s="92">
        <v>2</v>
      </c>
    </row>
    <row r="30" spans="1:11" ht="23.1" customHeight="1" x14ac:dyDescent="0.15">
      <c r="A30" s="327" t="s">
        <v>274</v>
      </c>
      <c r="B30" s="328"/>
      <c r="C30" s="328"/>
      <c r="D30" s="328"/>
      <c r="E30" s="328"/>
      <c r="F30" s="328"/>
      <c r="G30" s="328"/>
      <c r="H30" s="328"/>
      <c r="I30" s="328"/>
      <c r="J30" s="329"/>
      <c r="K30" s="92">
        <v>1</v>
      </c>
    </row>
    <row r="31" spans="1:11" ht="23.1" customHeight="1" x14ac:dyDescent="0.15">
      <c r="A31" s="327"/>
      <c r="B31" s="328"/>
      <c r="C31" s="328"/>
      <c r="D31" s="328"/>
      <c r="E31" s="328"/>
      <c r="F31" s="328"/>
      <c r="G31" s="328"/>
      <c r="H31" s="328"/>
      <c r="I31" s="328"/>
      <c r="J31" s="329"/>
      <c r="K31" s="92"/>
    </row>
    <row r="32" spans="1:11" ht="23.1" customHeight="1" x14ac:dyDescent="0.15">
      <c r="A32" s="327"/>
      <c r="B32" s="328"/>
      <c r="C32" s="328"/>
      <c r="D32" s="328"/>
      <c r="E32" s="328"/>
      <c r="F32" s="328"/>
      <c r="G32" s="328"/>
      <c r="H32" s="328"/>
      <c r="I32" s="328"/>
      <c r="J32" s="329"/>
      <c r="K32" s="96"/>
    </row>
    <row r="33" spans="1:11" ht="23.1" customHeight="1" x14ac:dyDescent="0.15">
      <c r="A33" s="327"/>
      <c r="B33" s="328"/>
      <c r="C33" s="328"/>
      <c r="D33" s="328"/>
      <c r="E33" s="328"/>
      <c r="F33" s="328"/>
      <c r="G33" s="328"/>
      <c r="H33" s="328"/>
      <c r="I33" s="328"/>
      <c r="J33" s="329"/>
      <c r="K33" s="97"/>
    </row>
    <row r="34" spans="1:11" ht="23.1" customHeight="1" x14ac:dyDescent="0.15">
      <c r="A34" s="327"/>
      <c r="B34" s="328"/>
      <c r="C34" s="328"/>
      <c r="D34" s="328"/>
      <c r="E34" s="328"/>
      <c r="F34" s="328"/>
      <c r="G34" s="328"/>
      <c r="H34" s="328"/>
      <c r="I34" s="328"/>
      <c r="J34" s="329"/>
      <c r="K34" s="92"/>
    </row>
    <row r="35" spans="1:11" ht="23.1" customHeight="1" x14ac:dyDescent="0.15">
      <c r="A35" s="327"/>
      <c r="B35" s="328"/>
      <c r="C35" s="328"/>
      <c r="D35" s="328"/>
      <c r="E35" s="328"/>
      <c r="F35" s="328"/>
      <c r="G35" s="328"/>
      <c r="H35" s="328"/>
      <c r="I35" s="328"/>
      <c r="J35" s="329"/>
      <c r="K35" s="98"/>
    </row>
    <row r="36" spans="1:11" ht="23.1" customHeight="1" x14ac:dyDescent="0.15">
      <c r="A36" s="384" t="s">
        <v>275</v>
      </c>
      <c r="B36" s="385"/>
      <c r="C36" s="385"/>
      <c r="D36" s="385"/>
      <c r="E36" s="385"/>
      <c r="F36" s="385"/>
      <c r="G36" s="385"/>
      <c r="H36" s="385"/>
      <c r="I36" s="385"/>
      <c r="J36" s="386"/>
      <c r="K36" s="99">
        <f>SUM(K28:K35)</f>
        <v>5</v>
      </c>
    </row>
    <row r="37" spans="1:11" ht="18.75" customHeight="1" x14ac:dyDescent="0.15">
      <c r="A37" s="387" t="s">
        <v>276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 ht="18.75" customHeight="1" x14ac:dyDescent="0.15">
      <c r="A38" s="272" t="s">
        <v>277</v>
      </c>
      <c r="B38" s="273"/>
      <c r="C38" s="273"/>
      <c r="D38" s="339" t="s">
        <v>278</v>
      </c>
      <c r="E38" s="339"/>
      <c r="F38" s="331" t="s">
        <v>279</v>
      </c>
      <c r="G38" s="390"/>
      <c r="H38" s="273" t="s">
        <v>280</v>
      </c>
      <c r="I38" s="273"/>
      <c r="J38" s="273" t="s">
        <v>281</v>
      </c>
      <c r="K38" s="344"/>
    </row>
    <row r="39" spans="1:11" ht="18.75" customHeight="1" x14ac:dyDescent="0.15">
      <c r="A39" s="72" t="s">
        <v>123</v>
      </c>
      <c r="B39" s="273" t="s">
        <v>387</v>
      </c>
      <c r="C39" s="273"/>
      <c r="D39" s="273"/>
      <c r="E39" s="273"/>
      <c r="F39" s="273"/>
      <c r="G39" s="273"/>
      <c r="H39" s="273"/>
      <c r="I39" s="273"/>
      <c r="J39" s="273"/>
      <c r="K39" s="344"/>
    </row>
    <row r="40" spans="1:11" ht="24" customHeight="1" x14ac:dyDescent="0.15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44"/>
    </row>
    <row r="41" spans="1:11" ht="24" customHeight="1" x14ac:dyDescent="0.15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44"/>
    </row>
    <row r="42" spans="1:11" ht="32.1" customHeight="1" x14ac:dyDescent="0.15">
      <c r="A42" s="75" t="s">
        <v>135</v>
      </c>
      <c r="B42" s="391" t="s">
        <v>283</v>
      </c>
      <c r="C42" s="391"/>
      <c r="D42" s="77" t="s">
        <v>284</v>
      </c>
      <c r="E42" s="85" t="s">
        <v>285</v>
      </c>
      <c r="F42" s="77" t="s">
        <v>139</v>
      </c>
      <c r="G42" s="88">
        <v>45376</v>
      </c>
      <c r="H42" s="392" t="s">
        <v>140</v>
      </c>
      <c r="I42" s="392"/>
      <c r="J42" s="391" t="s">
        <v>141</v>
      </c>
      <c r="K42" s="39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W18"/>
  <sheetViews>
    <sheetView tabSelected="1" zoomScale="80" zoomScaleNormal="80" zoomScaleSheetLayoutView="100" workbookViewId="0">
      <selection activeCell="O12" sqref="O12"/>
    </sheetView>
  </sheetViews>
  <sheetFormatPr defaultColWidth="9" defaultRowHeight="14.25" x14ac:dyDescent="0.15"/>
  <cols>
    <col min="1" max="1" width="13.375" style="38" customWidth="1"/>
    <col min="2" max="2" width="5.875" style="38" customWidth="1"/>
    <col min="3" max="3" width="8.125" style="38" customWidth="1"/>
    <col min="4" max="4" width="8.125" style="39" customWidth="1"/>
    <col min="5" max="8" width="8.125" style="38" customWidth="1"/>
    <col min="9" max="9" width="5.875" style="38" customWidth="1"/>
    <col min="10" max="10" width="6.25" style="38" customWidth="1"/>
    <col min="11" max="13" width="13.625" style="38" customWidth="1"/>
    <col min="14" max="16" width="13.625" style="40" customWidth="1"/>
    <col min="17" max="254" width="9" style="38"/>
    <col min="255" max="16384" width="9" style="2"/>
  </cols>
  <sheetData>
    <row r="1" spans="1:257" s="38" customFormat="1" ht="29.1" customHeight="1" x14ac:dyDescent="0.15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8" customFormat="1" ht="20.100000000000001" customHeight="1" x14ac:dyDescent="0.15">
      <c r="A2" s="41" t="s">
        <v>61</v>
      </c>
      <c r="B2" s="396" t="str">
        <f>首期!B4</f>
        <v>TAJJAM81233</v>
      </c>
      <c r="C2" s="397"/>
      <c r="D2" s="396"/>
      <c r="E2" s="42" t="s">
        <v>67</v>
      </c>
      <c r="F2" s="398" t="str">
        <f>首期!B5</f>
        <v>男式功能短袖T恤</v>
      </c>
      <c r="G2" s="398"/>
      <c r="H2" s="398"/>
      <c r="I2" s="398"/>
      <c r="J2" s="312"/>
      <c r="K2" s="41" t="s">
        <v>57</v>
      </c>
      <c r="L2" s="399" t="s">
        <v>56</v>
      </c>
      <c r="M2" s="399"/>
      <c r="N2" s="399"/>
      <c r="O2" s="399"/>
      <c r="P2" s="39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8" customFormat="1" x14ac:dyDescent="0.15">
      <c r="A3" s="402" t="s">
        <v>146</v>
      </c>
      <c r="B3" s="307" t="s">
        <v>147</v>
      </c>
      <c r="C3" s="400"/>
      <c r="D3" s="307"/>
      <c r="E3" s="307"/>
      <c r="F3" s="307"/>
      <c r="G3" s="307"/>
      <c r="H3" s="307"/>
      <c r="I3" s="307"/>
      <c r="J3" s="312"/>
      <c r="K3" s="307" t="s">
        <v>148</v>
      </c>
      <c r="L3" s="307"/>
      <c r="M3" s="307"/>
      <c r="N3" s="307"/>
      <c r="O3" s="307"/>
      <c r="P3" s="30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8" customFormat="1" ht="16.5" x14ac:dyDescent="0.15">
      <c r="A4" s="402"/>
      <c r="B4" s="310" t="s">
        <v>149</v>
      </c>
      <c r="C4" s="43" t="s">
        <v>109</v>
      </c>
      <c r="D4" s="43" t="s">
        <v>110</v>
      </c>
      <c r="E4" s="43" t="s">
        <v>111</v>
      </c>
      <c r="F4" s="43" t="s">
        <v>112</v>
      </c>
      <c r="G4" s="43" t="s">
        <v>150</v>
      </c>
      <c r="H4" s="43" t="s">
        <v>151</v>
      </c>
      <c r="I4" s="53"/>
      <c r="J4" s="312"/>
      <c r="K4" s="43" t="s">
        <v>109</v>
      </c>
      <c r="L4" s="43" t="s">
        <v>110</v>
      </c>
      <c r="M4" s="43" t="s">
        <v>111</v>
      </c>
      <c r="N4" s="43" t="s">
        <v>112</v>
      </c>
      <c r="O4" s="43" t="s">
        <v>150</v>
      </c>
      <c r="P4" s="43" t="s">
        <v>151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8" customFormat="1" ht="16.5" x14ac:dyDescent="0.15">
      <c r="A5" s="402"/>
      <c r="B5" s="310"/>
      <c r="C5" s="43" t="s">
        <v>152</v>
      </c>
      <c r="D5" s="43" t="s">
        <v>153</v>
      </c>
      <c r="E5" s="43" t="s">
        <v>154</v>
      </c>
      <c r="F5" s="43" t="s">
        <v>155</v>
      </c>
      <c r="G5" s="43" t="s">
        <v>156</v>
      </c>
      <c r="H5" s="43" t="s">
        <v>157</v>
      </c>
      <c r="I5" s="53"/>
      <c r="J5" s="312"/>
      <c r="K5" s="54" t="s">
        <v>119</v>
      </c>
      <c r="L5" s="54" t="s">
        <v>119</v>
      </c>
      <c r="M5" s="53" t="s">
        <v>116</v>
      </c>
      <c r="N5" s="53" t="s">
        <v>116</v>
      </c>
      <c r="O5" s="54" t="s">
        <v>118</v>
      </c>
      <c r="P5" s="54" t="s">
        <v>118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8" customFormat="1" ht="21" customHeight="1" x14ac:dyDescent="0.15">
      <c r="A6" s="44" t="s">
        <v>160</v>
      </c>
      <c r="B6" s="45" t="s">
        <v>161</v>
      </c>
      <c r="C6" s="46">
        <f>D6-1</f>
        <v>65</v>
      </c>
      <c r="D6" s="46">
        <f>E6-2</f>
        <v>66</v>
      </c>
      <c r="E6" s="46">
        <v>68</v>
      </c>
      <c r="F6" s="46">
        <f>E6+2</f>
        <v>70</v>
      </c>
      <c r="G6" s="46">
        <f>F6+2</f>
        <v>72</v>
      </c>
      <c r="H6" s="46">
        <f>G6+1</f>
        <v>73</v>
      </c>
      <c r="I6" s="45"/>
      <c r="J6" s="312"/>
      <c r="K6" s="55" t="s">
        <v>208</v>
      </c>
      <c r="L6" s="55" t="s">
        <v>208</v>
      </c>
      <c r="M6" s="55" t="s">
        <v>208</v>
      </c>
      <c r="N6" s="55" t="s">
        <v>208</v>
      </c>
      <c r="O6" s="55" t="s">
        <v>221</v>
      </c>
      <c r="P6" s="55" t="s">
        <v>209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8" customFormat="1" ht="21" customHeight="1" x14ac:dyDescent="0.15">
      <c r="A7" s="44" t="s">
        <v>167</v>
      </c>
      <c r="B7" s="45" t="s">
        <v>165</v>
      </c>
      <c r="C7" s="46">
        <f t="shared" ref="C7:C8" si="0">D7-4</f>
        <v>98</v>
      </c>
      <c r="D7" s="46">
        <f t="shared" ref="D7:D8" si="1">E7-4</f>
        <v>102</v>
      </c>
      <c r="E7" s="46">
        <v>106</v>
      </c>
      <c r="F7" s="46">
        <f t="shared" ref="F7:F8" si="2">E7+4</f>
        <v>110</v>
      </c>
      <c r="G7" s="46">
        <f>F7+4</f>
        <v>114</v>
      </c>
      <c r="H7" s="46">
        <f t="shared" ref="H7:H8" si="3">G7+6</f>
        <v>120</v>
      </c>
      <c r="I7" s="45"/>
      <c r="J7" s="312"/>
      <c r="K7" s="55" t="s">
        <v>208</v>
      </c>
      <c r="L7" s="55" t="s">
        <v>208</v>
      </c>
      <c r="M7" s="55" t="s">
        <v>208</v>
      </c>
      <c r="N7" s="55" t="s">
        <v>208</v>
      </c>
      <c r="O7" s="55" t="s">
        <v>208</v>
      </c>
      <c r="P7" s="55" t="s">
        <v>208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8" customFormat="1" ht="20.100000000000001" customHeight="1" x14ac:dyDescent="0.15">
      <c r="A8" s="44" t="s">
        <v>171</v>
      </c>
      <c r="B8" s="45" t="s">
        <v>161</v>
      </c>
      <c r="C8" s="46">
        <f t="shared" si="0"/>
        <v>96</v>
      </c>
      <c r="D8" s="46">
        <f t="shared" si="1"/>
        <v>100</v>
      </c>
      <c r="E8" s="46">
        <v>104</v>
      </c>
      <c r="F8" s="46">
        <f t="shared" si="2"/>
        <v>108</v>
      </c>
      <c r="G8" s="46">
        <f>F8+5</f>
        <v>113</v>
      </c>
      <c r="H8" s="46">
        <f t="shared" si="3"/>
        <v>119</v>
      </c>
      <c r="I8" s="45"/>
      <c r="J8" s="312"/>
      <c r="K8" s="55" t="s">
        <v>286</v>
      </c>
      <c r="L8" s="55" t="s">
        <v>208</v>
      </c>
      <c r="M8" s="55" t="s">
        <v>286</v>
      </c>
      <c r="N8" s="55" t="s">
        <v>208</v>
      </c>
      <c r="O8" s="55" t="s">
        <v>208</v>
      </c>
      <c r="P8" s="55" t="s">
        <v>287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8" customFormat="1" ht="21" customHeight="1" x14ac:dyDescent="0.15">
      <c r="A9" s="44" t="s">
        <v>172</v>
      </c>
      <c r="B9" s="45" t="s">
        <v>173</v>
      </c>
      <c r="C9" s="46">
        <f>D9-1.2</f>
        <v>42.599999999999994</v>
      </c>
      <c r="D9" s="46">
        <f>E9-1.2</f>
        <v>43.8</v>
      </c>
      <c r="E9" s="46">
        <v>45</v>
      </c>
      <c r="F9" s="46">
        <f>E9+1.2</f>
        <v>46.2</v>
      </c>
      <c r="G9" s="46">
        <f>F9+1.2</f>
        <v>47.400000000000006</v>
      </c>
      <c r="H9" s="46">
        <f>G9+1.4</f>
        <v>48.800000000000004</v>
      </c>
      <c r="I9" s="45"/>
      <c r="J9" s="312"/>
      <c r="K9" s="55" t="s">
        <v>288</v>
      </c>
      <c r="L9" s="55" t="s">
        <v>220</v>
      </c>
      <c r="M9" s="55" t="s">
        <v>289</v>
      </c>
      <c r="N9" s="55" t="s">
        <v>209</v>
      </c>
      <c r="O9" s="55" t="s">
        <v>286</v>
      </c>
      <c r="P9" s="55" t="s">
        <v>290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8" customFormat="1" ht="21" customHeight="1" x14ac:dyDescent="0.15">
      <c r="A10" s="44" t="s">
        <v>174</v>
      </c>
      <c r="B10" s="45" t="s">
        <v>175</v>
      </c>
      <c r="C10" s="46">
        <f>D10-0.5</f>
        <v>20</v>
      </c>
      <c r="D10" s="46">
        <f>E10-0.5</f>
        <v>20.5</v>
      </c>
      <c r="E10" s="46">
        <v>21</v>
      </c>
      <c r="F10" s="46">
        <f t="shared" ref="F10:H10" si="4">E10+0.5</f>
        <v>21.5</v>
      </c>
      <c r="G10" s="46">
        <f t="shared" si="4"/>
        <v>22</v>
      </c>
      <c r="H10" s="46">
        <f t="shared" si="4"/>
        <v>22.5</v>
      </c>
      <c r="I10" s="56"/>
      <c r="J10" s="312"/>
      <c r="K10" s="55" t="s">
        <v>209</v>
      </c>
      <c r="L10" s="55" t="s">
        <v>221</v>
      </c>
      <c r="M10" s="55" t="s">
        <v>221</v>
      </c>
      <c r="N10" s="55" t="s">
        <v>209</v>
      </c>
      <c r="O10" s="55" t="s">
        <v>209</v>
      </c>
      <c r="P10" s="55" t="s">
        <v>209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8" customFormat="1" ht="21" customHeight="1" x14ac:dyDescent="0.15">
      <c r="A11" s="44" t="s">
        <v>178</v>
      </c>
      <c r="B11" s="45">
        <v>0</v>
      </c>
      <c r="C11" s="46">
        <f>D11-0.8</f>
        <v>17.899999999999999</v>
      </c>
      <c r="D11" s="46">
        <f>E11-0.8</f>
        <v>18.7</v>
      </c>
      <c r="E11" s="46">
        <v>19.5</v>
      </c>
      <c r="F11" s="46">
        <f>E11+0.8</f>
        <v>20.3</v>
      </c>
      <c r="G11" s="46">
        <f>F11+0.8</f>
        <v>21.1</v>
      </c>
      <c r="H11" s="46">
        <f>G11+1.3</f>
        <v>22.400000000000002</v>
      </c>
      <c r="I11" s="45"/>
      <c r="J11" s="312"/>
      <c r="K11" s="55" t="s">
        <v>208</v>
      </c>
      <c r="L11" s="55" t="s">
        <v>208</v>
      </c>
      <c r="M11" s="55" t="s">
        <v>208</v>
      </c>
      <c r="N11" s="55" t="s">
        <v>208</v>
      </c>
      <c r="O11" s="55" t="s">
        <v>208</v>
      </c>
      <c r="P11" s="55" t="s">
        <v>208</v>
      </c>
      <c r="Q11" s="2"/>
      <c r="R11" s="2" t="s">
        <v>291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8" customFormat="1" ht="21" customHeight="1" x14ac:dyDescent="0.15">
      <c r="A12" s="44" t="s">
        <v>179</v>
      </c>
      <c r="B12" s="45">
        <v>0</v>
      </c>
      <c r="C12" s="46">
        <f>D12-0.7</f>
        <v>16.100000000000001</v>
      </c>
      <c r="D12" s="46">
        <f>E12-0.7</f>
        <v>16.8</v>
      </c>
      <c r="E12" s="46">
        <v>17.5</v>
      </c>
      <c r="F12" s="46">
        <f>E12+0.7</f>
        <v>18.2</v>
      </c>
      <c r="G12" s="46">
        <f>F12+0.7</f>
        <v>18.899999999999999</v>
      </c>
      <c r="H12" s="46">
        <f>G12+0.95</f>
        <v>19.849999999999998</v>
      </c>
      <c r="I12" s="45"/>
      <c r="J12" s="312"/>
      <c r="K12" s="55" t="s">
        <v>221</v>
      </c>
      <c r="L12" s="55" t="s">
        <v>208</v>
      </c>
      <c r="M12" s="55" t="s">
        <v>208</v>
      </c>
      <c r="N12" s="55" t="s">
        <v>208</v>
      </c>
      <c r="O12" s="55" t="s">
        <v>208</v>
      </c>
      <c r="P12" s="55" t="s">
        <v>208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8" customFormat="1" ht="21" customHeight="1" x14ac:dyDescent="0.15">
      <c r="A13" s="44" t="s">
        <v>180</v>
      </c>
      <c r="B13" s="45" t="s">
        <v>161</v>
      </c>
      <c r="C13" s="46">
        <f>D13</f>
        <v>2.5</v>
      </c>
      <c r="D13" s="46">
        <f>E13</f>
        <v>2.5</v>
      </c>
      <c r="E13" s="46">
        <v>2.5</v>
      </c>
      <c r="F13" s="46">
        <f t="shared" ref="F13:H13" si="5">E13</f>
        <v>2.5</v>
      </c>
      <c r="G13" s="46">
        <f t="shared" si="5"/>
        <v>2.5</v>
      </c>
      <c r="H13" s="46">
        <f t="shared" si="5"/>
        <v>2.5</v>
      </c>
      <c r="I13" s="45"/>
      <c r="J13" s="312"/>
      <c r="K13" s="55" t="s">
        <v>208</v>
      </c>
      <c r="L13" s="55" t="s">
        <v>208</v>
      </c>
      <c r="M13" s="55" t="s">
        <v>208</v>
      </c>
      <c r="N13" s="55" t="s">
        <v>208</v>
      </c>
      <c r="O13" s="55" t="s">
        <v>208</v>
      </c>
      <c r="P13" s="55" t="s">
        <v>208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8" customFormat="1" ht="18" x14ac:dyDescent="0.35">
      <c r="A14" s="44"/>
      <c r="B14" s="45"/>
      <c r="C14" s="47"/>
      <c r="D14" s="47"/>
      <c r="E14" s="47"/>
      <c r="F14" s="47"/>
      <c r="G14" s="47"/>
      <c r="H14" s="47"/>
      <c r="I14" s="57"/>
      <c r="J14" s="312"/>
      <c r="K14" s="55"/>
      <c r="L14" s="55"/>
      <c r="M14" s="55"/>
      <c r="N14" s="55"/>
      <c r="O14" s="55"/>
      <c r="P14" s="5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8" customFormat="1" ht="18" x14ac:dyDescent="0.35">
      <c r="A15" s="44"/>
      <c r="B15" s="45"/>
      <c r="C15" s="47"/>
      <c r="D15" s="47"/>
      <c r="E15" s="47"/>
      <c r="F15" s="47"/>
      <c r="G15" s="47"/>
      <c r="H15" s="47"/>
      <c r="I15" s="57"/>
      <c r="J15" s="312"/>
      <c r="K15" s="55"/>
      <c r="L15" s="55"/>
      <c r="M15" s="55"/>
      <c r="N15" s="55"/>
      <c r="O15" s="55"/>
      <c r="P15" s="5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8" customFormat="1" ht="16.5" x14ac:dyDescent="0.15">
      <c r="A16" s="48"/>
      <c r="B16" s="48"/>
      <c r="C16" s="45"/>
      <c r="D16" s="45"/>
      <c r="E16" s="49"/>
      <c r="F16" s="45"/>
      <c r="G16" s="45"/>
      <c r="H16" s="45"/>
      <c r="I16" s="45"/>
      <c r="J16" s="312"/>
      <c r="K16" s="58"/>
      <c r="L16" s="58"/>
      <c r="M16" s="55"/>
      <c r="N16" s="58"/>
      <c r="O16" s="58"/>
      <c r="P16" s="5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8" spans="1:254" ht="21" customHeight="1" x14ac:dyDescent="0.15">
      <c r="A18" s="50"/>
      <c r="B18" s="50"/>
      <c r="C18" s="50"/>
      <c r="D18" s="51"/>
      <c r="E18" s="50"/>
      <c r="F18" s="50"/>
      <c r="G18" s="52" t="s">
        <v>185</v>
      </c>
      <c r="H18" s="50"/>
      <c r="I18" s="401">
        <v>45371</v>
      </c>
      <c r="J18" s="401"/>
      <c r="K18" s="59" t="s">
        <v>186</v>
      </c>
      <c r="L18" s="52" t="s">
        <v>285</v>
      </c>
      <c r="M18" s="52" t="s">
        <v>187</v>
      </c>
      <c r="N18" s="52" t="s">
        <v>141</v>
      </c>
      <c r="O18" s="60"/>
      <c r="P18" s="6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</sheetData>
  <mergeCells count="10">
    <mergeCell ref="I18:J18"/>
    <mergeCell ref="A3:A5"/>
    <mergeCell ref="B4:B5"/>
    <mergeCell ref="J2:J16"/>
    <mergeCell ref="A1:P1"/>
    <mergeCell ref="B2:D2"/>
    <mergeCell ref="F2:I2"/>
    <mergeCell ref="L2:P2"/>
    <mergeCell ref="B3:I3"/>
    <mergeCell ref="K3:P3"/>
  </mergeCells>
  <phoneticPr fontId="50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3"/>
  <sheetViews>
    <sheetView zoomScale="125" zoomScaleNormal="125" workbookViewId="0">
      <selection activeCell="E9" sqref="E9"/>
    </sheetView>
  </sheetViews>
  <sheetFormatPr defaultColWidth="9" defaultRowHeight="14.25" x14ac:dyDescent="0.15"/>
  <cols>
    <col min="1" max="1" width="7" customWidth="1"/>
    <col min="2" max="2" width="14.5" customWidth="1"/>
    <col min="3" max="3" width="19.125" style="35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 x14ac:dyDescent="0.15">
      <c r="A1" s="403" t="s">
        <v>310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s="1" customFormat="1" ht="16.5" x14ac:dyDescent="0.3">
      <c r="A2" s="414" t="s">
        <v>311</v>
      </c>
      <c r="B2" s="415" t="s">
        <v>312</v>
      </c>
      <c r="C2" s="415" t="s">
        <v>313</v>
      </c>
      <c r="D2" s="415" t="s">
        <v>314</v>
      </c>
      <c r="E2" s="415" t="s">
        <v>315</v>
      </c>
      <c r="F2" s="415" t="s">
        <v>316</v>
      </c>
      <c r="G2" s="415" t="s">
        <v>317</v>
      </c>
      <c r="H2" s="415" t="s">
        <v>318</v>
      </c>
      <c r="I2" s="3" t="s">
        <v>319</v>
      </c>
      <c r="J2" s="3" t="s">
        <v>320</v>
      </c>
      <c r="K2" s="3" t="s">
        <v>321</v>
      </c>
      <c r="L2" s="3" t="s">
        <v>322</v>
      </c>
      <c r="M2" s="3" t="s">
        <v>323</v>
      </c>
      <c r="N2" s="415" t="s">
        <v>324</v>
      </c>
      <c r="O2" s="415" t="s">
        <v>325</v>
      </c>
    </row>
    <row r="3" spans="1:15" s="1" customFormat="1" ht="16.5" x14ac:dyDescent="0.3">
      <c r="A3" s="414"/>
      <c r="B3" s="416"/>
      <c r="C3" s="416"/>
      <c r="D3" s="416"/>
      <c r="E3" s="416"/>
      <c r="F3" s="416"/>
      <c r="G3" s="416"/>
      <c r="H3" s="416"/>
      <c r="I3" s="3" t="s">
        <v>271</v>
      </c>
      <c r="J3" s="3" t="s">
        <v>271</v>
      </c>
      <c r="K3" s="3" t="s">
        <v>271</v>
      </c>
      <c r="L3" s="3" t="s">
        <v>271</v>
      </c>
      <c r="M3" s="3" t="s">
        <v>271</v>
      </c>
      <c r="N3" s="416"/>
      <c r="O3" s="416"/>
    </row>
    <row r="4" spans="1:15" ht="24.95" customHeight="1" x14ac:dyDescent="0.15">
      <c r="A4" s="5">
        <v>1</v>
      </c>
      <c r="B4" s="13" t="s">
        <v>326</v>
      </c>
      <c r="C4" s="14" t="s">
        <v>327</v>
      </c>
      <c r="D4" s="13" t="s">
        <v>118</v>
      </c>
      <c r="E4" s="15" t="s">
        <v>328</v>
      </c>
      <c r="F4" s="13" t="s">
        <v>329</v>
      </c>
      <c r="G4" s="5" t="s">
        <v>65</v>
      </c>
      <c r="H4" s="5"/>
      <c r="I4" s="37">
        <v>2</v>
      </c>
      <c r="J4" s="37">
        <v>0</v>
      </c>
      <c r="K4" s="37">
        <v>3</v>
      </c>
      <c r="L4" s="37">
        <v>0</v>
      </c>
      <c r="M4" s="37">
        <v>0</v>
      </c>
      <c r="N4" s="5">
        <f>SUM(I4:M4)</f>
        <v>5</v>
      </c>
      <c r="O4" s="5"/>
    </row>
    <row r="5" spans="1:15" ht="24.95" customHeight="1" x14ac:dyDescent="0.15">
      <c r="A5" s="5">
        <v>2</v>
      </c>
      <c r="B5" s="13" t="s">
        <v>330</v>
      </c>
      <c r="C5" s="14" t="s">
        <v>327</v>
      </c>
      <c r="D5" s="13" t="s">
        <v>119</v>
      </c>
      <c r="E5" s="15" t="s">
        <v>328</v>
      </c>
      <c r="F5" s="13" t="s">
        <v>329</v>
      </c>
      <c r="G5" s="5" t="s">
        <v>65</v>
      </c>
      <c r="H5" s="5"/>
      <c r="I5" s="37">
        <v>2</v>
      </c>
      <c r="J5" s="37">
        <v>0</v>
      </c>
      <c r="K5" s="37">
        <v>1</v>
      </c>
      <c r="L5" s="37">
        <v>0</v>
      </c>
      <c r="M5" s="37">
        <v>0</v>
      </c>
      <c r="N5" s="5">
        <f>SUM(I5:M5)</f>
        <v>3</v>
      </c>
      <c r="O5" s="5"/>
    </row>
    <row r="6" spans="1:15" ht="24.95" customHeight="1" x14ac:dyDescent="0.15">
      <c r="A6" s="5">
        <v>3</v>
      </c>
      <c r="B6" s="12" t="s">
        <v>331</v>
      </c>
      <c r="C6" s="12" t="s">
        <v>332</v>
      </c>
      <c r="D6" s="17" t="s">
        <v>117</v>
      </c>
      <c r="E6" s="15" t="s">
        <v>328</v>
      </c>
      <c r="F6" s="13" t="s">
        <v>329</v>
      </c>
      <c r="G6" s="5" t="s">
        <v>65</v>
      </c>
      <c r="H6" s="5"/>
      <c r="I6" s="37">
        <v>3</v>
      </c>
      <c r="J6" s="37">
        <v>1</v>
      </c>
      <c r="K6" s="37">
        <v>2</v>
      </c>
      <c r="L6" s="37">
        <v>0</v>
      </c>
      <c r="M6" s="37">
        <v>0</v>
      </c>
      <c r="N6" s="5">
        <f>SUM(I6:M6)</f>
        <v>6</v>
      </c>
      <c r="O6" s="5"/>
    </row>
    <row r="7" spans="1:15" ht="24.95" customHeight="1" x14ac:dyDescent="0.15">
      <c r="A7" s="6"/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.95" customHeight="1" x14ac:dyDescent="0.15">
      <c r="A8" s="6"/>
      <c r="B8" s="6"/>
      <c r="C8" s="5"/>
      <c r="D8" s="6"/>
      <c r="E8" s="3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.95" customHeight="1" x14ac:dyDescent="0.15">
      <c r="A9" s="6"/>
      <c r="B9" s="6"/>
      <c r="C9" s="5"/>
      <c r="D9" s="6"/>
      <c r="E9" s="3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15">
      <c r="A10" s="6"/>
      <c r="B10" s="6"/>
      <c r="C10" s="5"/>
      <c r="D10" s="6"/>
      <c r="E10" s="3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15">
      <c r="A11" s="6"/>
      <c r="B11" s="6"/>
      <c r="C11" s="5"/>
      <c r="D11" s="6"/>
      <c r="E11" s="3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 x14ac:dyDescent="0.15">
      <c r="A12" s="404" t="s">
        <v>333</v>
      </c>
      <c r="B12" s="405"/>
      <c r="C12" s="406"/>
      <c r="D12" s="407"/>
      <c r="E12" s="408"/>
      <c r="F12" s="409"/>
      <c r="G12" s="409"/>
      <c r="H12" s="409"/>
      <c r="I12" s="410"/>
      <c r="J12" s="404" t="s">
        <v>334</v>
      </c>
      <c r="K12" s="405"/>
      <c r="L12" s="405"/>
      <c r="M12" s="407"/>
      <c r="N12" s="8"/>
      <c r="O12" s="10"/>
    </row>
    <row r="13" spans="1:15" ht="16.5" x14ac:dyDescent="0.15">
      <c r="A13" s="411" t="s">
        <v>335</v>
      </c>
      <c r="B13" s="412"/>
      <c r="C13" s="413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0" type="noConversion"/>
  <dataValidations count="1">
    <dataValidation type="list" allowBlank="1" showInputMessage="1" showErrorMessage="1" sqref="O1 O3 O4 O5:O6 O8:O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"/>
  <sheetViews>
    <sheetView zoomScale="125" zoomScaleNormal="125" workbookViewId="0">
      <selection activeCell="E17" sqref="E17"/>
    </sheetView>
  </sheetViews>
  <sheetFormatPr defaultColWidth="9" defaultRowHeight="14.25" x14ac:dyDescent="0.1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403" t="s">
        <v>336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s="1" customFormat="1" ht="16.5" x14ac:dyDescent="0.3">
      <c r="A2" s="414" t="s">
        <v>311</v>
      </c>
      <c r="B2" s="415" t="s">
        <v>316</v>
      </c>
      <c r="C2" s="415" t="s">
        <v>312</v>
      </c>
      <c r="D2" s="415" t="s">
        <v>313</v>
      </c>
      <c r="E2" s="415" t="s">
        <v>314</v>
      </c>
      <c r="F2" s="415" t="s">
        <v>315</v>
      </c>
      <c r="G2" s="414" t="s">
        <v>337</v>
      </c>
      <c r="H2" s="414"/>
      <c r="I2" s="414" t="s">
        <v>338</v>
      </c>
      <c r="J2" s="414"/>
      <c r="K2" s="420" t="s">
        <v>339</v>
      </c>
      <c r="L2" s="422" t="s">
        <v>340</v>
      </c>
      <c r="M2" s="424" t="s">
        <v>341</v>
      </c>
    </row>
    <row r="3" spans="1:13" s="1" customFormat="1" ht="16.5" x14ac:dyDescent="0.3">
      <c r="A3" s="414"/>
      <c r="B3" s="416"/>
      <c r="C3" s="416"/>
      <c r="D3" s="416"/>
      <c r="E3" s="416"/>
      <c r="F3" s="416"/>
      <c r="G3" s="3" t="s">
        <v>342</v>
      </c>
      <c r="H3" s="3" t="s">
        <v>343</v>
      </c>
      <c r="I3" s="3" t="s">
        <v>342</v>
      </c>
      <c r="J3" s="3" t="s">
        <v>343</v>
      </c>
      <c r="K3" s="421"/>
      <c r="L3" s="423"/>
      <c r="M3" s="425"/>
    </row>
    <row r="4" spans="1:13" ht="24" customHeight="1" x14ac:dyDescent="0.15">
      <c r="A4" s="31">
        <v>1</v>
      </c>
      <c r="B4" s="13" t="s">
        <v>329</v>
      </c>
      <c r="C4" s="13" t="s">
        <v>326</v>
      </c>
      <c r="D4" s="14" t="s">
        <v>327</v>
      </c>
      <c r="E4" s="13" t="s">
        <v>118</v>
      </c>
      <c r="F4" s="15" t="s">
        <v>328</v>
      </c>
      <c r="G4" s="32">
        <v>-0.02</v>
      </c>
      <c r="H4" s="32">
        <v>-0.01</v>
      </c>
      <c r="I4" s="32">
        <v>-0.03</v>
      </c>
      <c r="J4" s="32">
        <v>-0.01</v>
      </c>
      <c r="K4" s="12"/>
      <c r="L4" s="31" t="s">
        <v>94</v>
      </c>
      <c r="M4" s="31" t="s">
        <v>344</v>
      </c>
    </row>
    <row r="5" spans="1:13" ht="24" customHeight="1" x14ac:dyDescent="0.15">
      <c r="A5" s="31">
        <v>2</v>
      </c>
      <c r="B5" s="13" t="s">
        <v>329</v>
      </c>
      <c r="C5" s="13" t="s">
        <v>330</v>
      </c>
      <c r="D5" s="14" t="s">
        <v>327</v>
      </c>
      <c r="E5" s="13" t="s">
        <v>119</v>
      </c>
      <c r="F5" s="15" t="s">
        <v>328</v>
      </c>
      <c r="G5" s="32">
        <v>-0.01</v>
      </c>
      <c r="H5" s="32">
        <v>-0.01</v>
      </c>
      <c r="I5" s="32">
        <v>-0.02</v>
      </c>
      <c r="J5" s="32">
        <v>-0.01</v>
      </c>
      <c r="K5" s="6"/>
      <c r="L5" s="31" t="s">
        <v>94</v>
      </c>
      <c r="M5" s="31" t="s">
        <v>344</v>
      </c>
    </row>
    <row r="6" spans="1:13" ht="24" customHeight="1" x14ac:dyDescent="0.15">
      <c r="A6" s="31">
        <v>3</v>
      </c>
      <c r="B6" s="13" t="s">
        <v>329</v>
      </c>
      <c r="C6" s="12" t="s">
        <v>331</v>
      </c>
      <c r="D6" s="12" t="s">
        <v>332</v>
      </c>
      <c r="E6" s="17" t="s">
        <v>117</v>
      </c>
      <c r="F6" s="15" t="s">
        <v>328</v>
      </c>
      <c r="G6" s="33">
        <v>-0.02</v>
      </c>
      <c r="H6" s="34">
        <v>-0.01</v>
      </c>
      <c r="I6" s="34">
        <v>-0.04</v>
      </c>
      <c r="J6" s="34">
        <v>-0.01</v>
      </c>
      <c r="K6" s="6"/>
      <c r="L6" s="31" t="s">
        <v>94</v>
      </c>
      <c r="M6" s="31" t="s">
        <v>344</v>
      </c>
    </row>
    <row r="7" spans="1:13" ht="24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4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 x14ac:dyDescent="0.15">
      <c r="A9" s="404" t="s">
        <v>333</v>
      </c>
      <c r="B9" s="405"/>
      <c r="C9" s="405"/>
      <c r="D9" s="405"/>
      <c r="E9" s="407"/>
      <c r="F9" s="408"/>
      <c r="G9" s="410"/>
      <c r="H9" s="404" t="s">
        <v>334</v>
      </c>
      <c r="I9" s="405"/>
      <c r="J9" s="405"/>
      <c r="K9" s="407"/>
      <c r="L9" s="417"/>
      <c r="M9" s="418"/>
    </row>
    <row r="10" spans="1:13" ht="16.5" x14ac:dyDescent="0.15">
      <c r="A10" s="419" t="s">
        <v>345</v>
      </c>
      <c r="B10" s="419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50" type="noConversion"/>
  <dataValidations count="1">
    <dataValidation type="list" allowBlank="1" showInputMessage="1" showErrorMessage="1" sqref="M4 M1:M3 M5:M6 M7:M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4"/>
  <sheetViews>
    <sheetView workbookViewId="0">
      <selection activeCell="C6" sqref="C6:F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403" t="s">
        <v>346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</row>
    <row r="2" spans="1:23" s="1" customFormat="1" ht="15.95" customHeight="1" x14ac:dyDescent="0.3">
      <c r="A2" s="415" t="s">
        <v>347</v>
      </c>
      <c r="B2" s="415" t="s">
        <v>316</v>
      </c>
      <c r="C2" s="415" t="s">
        <v>312</v>
      </c>
      <c r="D2" s="415" t="s">
        <v>313</v>
      </c>
      <c r="E2" s="415" t="s">
        <v>314</v>
      </c>
      <c r="F2" s="415" t="s">
        <v>315</v>
      </c>
      <c r="G2" s="426" t="s">
        <v>348</v>
      </c>
      <c r="H2" s="427"/>
      <c r="I2" s="428"/>
      <c r="J2" s="426" t="s">
        <v>349</v>
      </c>
      <c r="K2" s="427"/>
      <c r="L2" s="428"/>
      <c r="M2" s="426" t="s">
        <v>350</v>
      </c>
      <c r="N2" s="427"/>
      <c r="O2" s="428"/>
      <c r="P2" s="426" t="s">
        <v>351</v>
      </c>
      <c r="Q2" s="427"/>
      <c r="R2" s="428"/>
      <c r="S2" s="427" t="s">
        <v>352</v>
      </c>
      <c r="T2" s="427"/>
      <c r="U2" s="428"/>
      <c r="V2" s="432" t="s">
        <v>353</v>
      </c>
      <c r="W2" s="432" t="s">
        <v>325</v>
      </c>
    </row>
    <row r="3" spans="1:23" s="1" customFormat="1" ht="16.5" x14ac:dyDescent="0.3">
      <c r="A3" s="416"/>
      <c r="B3" s="431"/>
      <c r="C3" s="431"/>
      <c r="D3" s="431"/>
      <c r="E3" s="431"/>
      <c r="F3" s="431"/>
      <c r="G3" s="3" t="s">
        <v>354</v>
      </c>
      <c r="H3" s="3" t="s">
        <v>67</v>
      </c>
      <c r="I3" s="3" t="s">
        <v>316</v>
      </c>
      <c r="J3" s="3" t="s">
        <v>354</v>
      </c>
      <c r="K3" s="3" t="s">
        <v>67</v>
      </c>
      <c r="L3" s="3" t="s">
        <v>316</v>
      </c>
      <c r="M3" s="3" t="s">
        <v>354</v>
      </c>
      <c r="N3" s="3" t="s">
        <v>67</v>
      </c>
      <c r="O3" s="3" t="s">
        <v>316</v>
      </c>
      <c r="P3" s="3" t="s">
        <v>354</v>
      </c>
      <c r="Q3" s="3" t="s">
        <v>67</v>
      </c>
      <c r="R3" s="3" t="s">
        <v>316</v>
      </c>
      <c r="S3" s="3" t="s">
        <v>354</v>
      </c>
      <c r="T3" s="3" t="s">
        <v>67</v>
      </c>
      <c r="U3" s="3" t="s">
        <v>316</v>
      </c>
      <c r="V3" s="433"/>
      <c r="W3" s="433"/>
    </row>
    <row r="4" spans="1:23" ht="21" customHeight="1" x14ac:dyDescent="0.15">
      <c r="A4" s="23" t="s">
        <v>355</v>
      </c>
      <c r="B4" s="13" t="s">
        <v>329</v>
      </c>
      <c r="C4" s="13" t="s">
        <v>326</v>
      </c>
      <c r="D4" s="14" t="s">
        <v>327</v>
      </c>
      <c r="E4" s="13" t="s">
        <v>118</v>
      </c>
      <c r="F4" s="24" t="s">
        <v>328</v>
      </c>
      <c r="G4" s="25"/>
      <c r="H4" s="26"/>
      <c r="I4" s="26"/>
      <c r="J4" s="30"/>
      <c r="K4" s="31"/>
      <c r="L4" s="31"/>
      <c r="M4" s="5"/>
      <c r="N4" s="5"/>
      <c r="O4" s="5"/>
      <c r="P4" s="5"/>
      <c r="Q4" s="5"/>
      <c r="R4" s="5"/>
      <c r="S4" s="5"/>
      <c r="T4" s="5"/>
      <c r="U4" s="5"/>
      <c r="V4" s="31" t="s">
        <v>356</v>
      </c>
      <c r="W4" s="5"/>
    </row>
    <row r="5" spans="1:23" ht="21" customHeight="1" x14ac:dyDescent="0.15">
      <c r="A5" s="23" t="s">
        <v>355</v>
      </c>
      <c r="B5" s="13" t="s">
        <v>329</v>
      </c>
      <c r="C5" s="13" t="s">
        <v>330</v>
      </c>
      <c r="D5" s="14" t="s">
        <v>327</v>
      </c>
      <c r="E5" s="13" t="s">
        <v>119</v>
      </c>
      <c r="F5" s="24" t="s">
        <v>328</v>
      </c>
      <c r="G5" s="27"/>
      <c r="H5" s="27"/>
      <c r="I5" s="27"/>
      <c r="J5" s="27"/>
      <c r="K5" s="31"/>
      <c r="L5" s="31"/>
      <c r="M5" s="27"/>
      <c r="N5" s="27"/>
      <c r="O5" s="27"/>
      <c r="P5" s="27"/>
      <c r="Q5" s="27"/>
      <c r="R5" s="27"/>
      <c r="S5" s="27"/>
      <c r="T5" s="27"/>
      <c r="U5" s="27"/>
      <c r="V5" s="31" t="s">
        <v>356</v>
      </c>
      <c r="W5" s="5"/>
    </row>
    <row r="6" spans="1:23" ht="24" customHeight="1" x14ac:dyDescent="0.15">
      <c r="A6" s="23" t="s">
        <v>355</v>
      </c>
      <c r="B6" s="13" t="s">
        <v>329</v>
      </c>
      <c r="C6" s="12" t="s">
        <v>331</v>
      </c>
      <c r="D6" s="12" t="s">
        <v>332</v>
      </c>
      <c r="E6" s="17" t="s">
        <v>117</v>
      </c>
      <c r="F6" s="15" t="s">
        <v>328</v>
      </c>
      <c r="G6" s="5"/>
      <c r="H6" s="25"/>
      <c r="I6" s="30"/>
      <c r="J6" s="5"/>
      <c r="K6" s="31"/>
      <c r="L6" s="31"/>
      <c r="M6" s="5"/>
      <c r="N6" s="5"/>
      <c r="O6" s="5"/>
      <c r="P6" s="5"/>
      <c r="Q6" s="5"/>
      <c r="R6" s="5"/>
      <c r="S6" s="5"/>
      <c r="T6" s="5"/>
      <c r="U6" s="5"/>
      <c r="V6" s="31"/>
      <c r="W6" s="5"/>
    </row>
    <row r="7" spans="1:23" ht="21.95" customHeight="1" x14ac:dyDescent="0.15">
      <c r="A7" s="23"/>
      <c r="B7" s="23"/>
      <c r="C7" s="28"/>
      <c r="D7" s="29"/>
      <c r="E7" s="28"/>
      <c r="F7" s="2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15">
      <c r="A8" s="429"/>
      <c r="B8" s="429"/>
      <c r="C8" s="429"/>
      <c r="D8" s="429"/>
      <c r="E8" s="429"/>
      <c r="F8" s="42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15">
      <c r="A9" s="430"/>
      <c r="B9" s="430"/>
      <c r="C9" s="430"/>
      <c r="D9" s="430"/>
      <c r="E9" s="430"/>
      <c r="F9" s="43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15">
      <c r="A10" s="429"/>
      <c r="B10" s="429"/>
      <c r="C10" s="429"/>
      <c r="D10" s="429"/>
      <c r="E10" s="429"/>
      <c r="F10" s="42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15">
      <c r="A11" s="430"/>
      <c r="B11" s="430"/>
      <c r="C11" s="430"/>
      <c r="D11" s="430"/>
      <c r="E11" s="430"/>
      <c r="F11" s="43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 x14ac:dyDescent="0.15">
      <c r="A13" s="404" t="s">
        <v>333</v>
      </c>
      <c r="B13" s="405"/>
      <c r="C13" s="405"/>
      <c r="D13" s="405"/>
      <c r="E13" s="407"/>
      <c r="F13" s="408"/>
      <c r="G13" s="410"/>
      <c r="H13" s="22"/>
      <c r="I13" s="22"/>
      <c r="J13" s="404" t="s">
        <v>334</v>
      </c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7"/>
      <c r="V13" s="8"/>
      <c r="W13" s="10"/>
    </row>
    <row r="14" spans="1:23" ht="78" customHeight="1" x14ac:dyDescent="0.15">
      <c r="A14" s="411" t="s">
        <v>357</v>
      </c>
      <c r="B14" s="411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</row>
  </sheetData>
  <mergeCells count="30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0" type="noConversion"/>
  <dataValidations count="1">
    <dataValidation type="list" allowBlank="1" showInputMessage="1" showErrorMessage="1" sqref="W1 W4:W5 W6:W11 W12:W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"/>
  <sheetViews>
    <sheetView zoomScale="125" zoomScaleNormal="125" workbookViewId="0">
      <selection activeCell="F16" sqref="F1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403" t="s">
        <v>358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14" s="1" customFormat="1" ht="16.5" x14ac:dyDescent="0.3">
      <c r="A2" s="18" t="s">
        <v>359</v>
      </c>
      <c r="B2" s="19" t="s">
        <v>312</v>
      </c>
      <c r="C2" s="19" t="s">
        <v>313</v>
      </c>
      <c r="D2" s="19" t="s">
        <v>314</v>
      </c>
      <c r="E2" s="19" t="s">
        <v>315</v>
      </c>
      <c r="F2" s="19" t="s">
        <v>316</v>
      </c>
      <c r="G2" s="18" t="s">
        <v>360</v>
      </c>
      <c r="H2" s="18" t="s">
        <v>361</v>
      </c>
      <c r="I2" s="18" t="s">
        <v>362</v>
      </c>
      <c r="J2" s="18" t="s">
        <v>361</v>
      </c>
      <c r="K2" s="18" t="s">
        <v>363</v>
      </c>
      <c r="L2" s="18" t="s">
        <v>361</v>
      </c>
      <c r="M2" s="19" t="s">
        <v>353</v>
      </c>
      <c r="N2" s="19" t="s">
        <v>325</v>
      </c>
    </row>
    <row r="3" spans="1:14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 x14ac:dyDescent="0.15">
      <c r="A4" s="20" t="s">
        <v>359</v>
      </c>
      <c r="B4" s="21" t="s">
        <v>364</v>
      </c>
      <c r="C4" s="21" t="s">
        <v>354</v>
      </c>
      <c r="D4" s="21" t="s">
        <v>314</v>
      </c>
      <c r="E4" s="19" t="s">
        <v>315</v>
      </c>
      <c r="F4" s="19" t="s">
        <v>316</v>
      </c>
      <c r="G4" s="18" t="s">
        <v>360</v>
      </c>
      <c r="H4" s="18" t="s">
        <v>361</v>
      </c>
      <c r="I4" s="18" t="s">
        <v>362</v>
      </c>
      <c r="J4" s="18" t="s">
        <v>361</v>
      </c>
      <c r="K4" s="18" t="s">
        <v>363</v>
      </c>
      <c r="L4" s="18" t="s">
        <v>361</v>
      </c>
      <c r="M4" s="19" t="s">
        <v>353</v>
      </c>
      <c r="N4" s="19" t="s">
        <v>325</v>
      </c>
    </row>
    <row r="5" spans="1:14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 x14ac:dyDescent="0.15">
      <c r="A11" s="404" t="s">
        <v>365</v>
      </c>
      <c r="B11" s="405"/>
      <c r="C11" s="405"/>
      <c r="D11" s="407"/>
      <c r="E11" s="408"/>
      <c r="F11" s="409"/>
      <c r="G11" s="410"/>
      <c r="H11" s="22"/>
      <c r="I11" s="404" t="s">
        <v>366</v>
      </c>
      <c r="J11" s="405"/>
      <c r="K11" s="405"/>
      <c r="L11" s="8"/>
      <c r="M11" s="8"/>
      <c r="N11" s="10"/>
    </row>
    <row r="12" spans="1:14" ht="16.5" x14ac:dyDescent="0.15">
      <c r="A12" s="411" t="s">
        <v>367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</row>
  </sheetData>
  <mergeCells count="5">
    <mergeCell ref="A1:N1"/>
    <mergeCell ref="A11:D11"/>
    <mergeCell ref="E11:G11"/>
    <mergeCell ref="I11:K11"/>
    <mergeCell ref="A12:N12"/>
  </mergeCells>
  <phoneticPr fontId="50" type="noConversion"/>
  <dataValidations count="1">
    <dataValidation type="list" allowBlank="1" showInputMessage="1" showErrorMessage="1" sqref="N1 N3 N5:N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8"/>
  <sheetViews>
    <sheetView zoomScale="125" zoomScaleNormal="125" workbookViewId="0">
      <selection activeCell="A5" sqref="A5:B5"/>
    </sheetView>
  </sheetViews>
  <sheetFormatPr defaultColWidth="9" defaultRowHeight="14.25" x14ac:dyDescent="0.1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403" t="s">
        <v>368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2" s="1" customFormat="1" ht="16.5" x14ac:dyDescent="0.3">
      <c r="A2" s="3" t="s">
        <v>347</v>
      </c>
      <c r="B2" s="4" t="s">
        <v>316</v>
      </c>
      <c r="C2" s="4" t="s">
        <v>312</v>
      </c>
      <c r="D2" s="4" t="s">
        <v>313</v>
      </c>
      <c r="E2" s="4" t="s">
        <v>314</v>
      </c>
      <c r="F2" s="4" t="s">
        <v>315</v>
      </c>
      <c r="G2" s="3" t="s">
        <v>369</v>
      </c>
      <c r="H2" s="3" t="s">
        <v>370</v>
      </c>
      <c r="I2" s="3" t="s">
        <v>371</v>
      </c>
      <c r="J2" s="3" t="s">
        <v>372</v>
      </c>
      <c r="K2" s="4" t="s">
        <v>353</v>
      </c>
      <c r="L2" s="4" t="s">
        <v>325</v>
      </c>
    </row>
    <row r="3" spans="1:12" x14ac:dyDescent="0.15">
      <c r="A3" s="11" t="s">
        <v>355</v>
      </c>
      <c r="B3" s="12" t="s">
        <v>329</v>
      </c>
      <c r="C3" s="13" t="s">
        <v>326</v>
      </c>
      <c r="D3" s="14" t="s">
        <v>327</v>
      </c>
      <c r="E3" s="13" t="s">
        <v>118</v>
      </c>
      <c r="F3" s="15" t="s">
        <v>328</v>
      </c>
      <c r="G3" s="16" t="s">
        <v>373</v>
      </c>
      <c r="H3" s="5" t="s">
        <v>374</v>
      </c>
      <c r="I3" s="6"/>
      <c r="J3" s="6"/>
      <c r="K3" s="6" t="s">
        <v>375</v>
      </c>
      <c r="L3" s="5" t="s">
        <v>344</v>
      </c>
    </row>
    <row r="4" spans="1:12" x14ac:dyDescent="0.15">
      <c r="A4" s="11" t="s">
        <v>355</v>
      </c>
      <c r="B4" s="12" t="s">
        <v>329</v>
      </c>
      <c r="C4" s="13" t="s">
        <v>330</v>
      </c>
      <c r="D4" s="14" t="s">
        <v>327</v>
      </c>
      <c r="E4" s="13" t="s">
        <v>119</v>
      </c>
      <c r="F4" s="15" t="s">
        <v>328</v>
      </c>
      <c r="G4" s="16" t="s">
        <v>373</v>
      </c>
      <c r="H4" s="5" t="s">
        <v>374</v>
      </c>
      <c r="I4" s="6"/>
      <c r="J4" s="6"/>
      <c r="K4" s="6"/>
      <c r="L4" s="6"/>
    </row>
    <row r="5" spans="1:12" ht="18.75" x14ac:dyDescent="0.15">
      <c r="A5" s="11" t="s">
        <v>355</v>
      </c>
      <c r="B5" s="12" t="s">
        <v>329</v>
      </c>
      <c r="C5" s="12" t="s">
        <v>331</v>
      </c>
      <c r="D5" s="12" t="s">
        <v>332</v>
      </c>
      <c r="E5" s="17" t="s">
        <v>117</v>
      </c>
      <c r="F5" s="15" t="s">
        <v>328</v>
      </c>
      <c r="G5" s="16" t="s">
        <v>373</v>
      </c>
      <c r="H5" s="5" t="s">
        <v>374</v>
      </c>
      <c r="I5" s="6"/>
      <c r="J5" s="6"/>
      <c r="K5" s="6"/>
      <c r="L5" s="6"/>
    </row>
    <row r="6" spans="1:12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18.75" x14ac:dyDescent="0.15">
      <c r="A7" s="404" t="s">
        <v>376</v>
      </c>
      <c r="B7" s="405"/>
      <c r="C7" s="405"/>
      <c r="D7" s="405"/>
      <c r="E7" s="407"/>
      <c r="F7" s="408"/>
      <c r="G7" s="410"/>
      <c r="H7" s="404" t="s">
        <v>377</v>
      </c>
      <c r="I7" s="405"/>
      <c r="J7" s="405"/>
      <c r="K7" s="8"/>
      <c r="L7" s="10"/>
    </row>
    <row r="8" spans="1:12" ht="16.5" x14ac:dyDescent="0.15">
      <c r="A8" s="411" t="s">
        <v>378</v>
      </c>
      <c r="B8" s="411"/>
      <c r="C8" s="412"/>
      <c r="D8" s="412"/>
      <c r="E8" s="412"/>
      <c r="F8" s="412"/>
      <c r="G8" s="412"/>
      <c r="H8" s="412"/>
      <c r="I8" s="412"/>
      <c r="J8" s="412"/>
      <c r="K8" s="412"/>
      <c r="L8" s="412"/>
    </row>
  </sheetData>
  <mergeCells count="5">
    <mergeCell ref="A1:J1"/>
    <mergeCell ref="A7:E7"/>
    <mergeCell ref="F7:G7"/>
    <mergeCell ref="H7:J7"/>
    <mergeCell ref="A8:L8"/>
  </mergeCells>
  <phoneticPr fontId="50" type="noConversion"/>
  <dataValidations count="1">
    <dataValidation type="list" allowBlank="1" showInputMessage="1" showErrorMessage="1" sqref="L3 L4:L8" xr:uid="{00000000-0002-0000-1000-000000000000}">
      <formula1>"YES,NO"</formula1>
    </dataValidation>
  </dataValidation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3"/>
  <sheetViews>
    <sheetView zoomScale="125" zoomScaleNormal="125" workbookViewId="0">
      <selection activeCell="F23" sqref="F2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403" t="s">
        <v>379</v>
      </c>
      <c r="B1" s="403"/>
      <c r="C1" s="403"/>
      <c r="D1" s="403"/>
      <c r="E1" s="403"/>
      <c r="F1" s="403"/>
      <c r="G1" s="403"/>
      <c r="H1" s="403"/>
      <c r="I1" s="403"/>
    </row>
    <row r="2" spans="1:9" s="1" customFormat="1" ht="16.5" x14ac:dyDescent="0.3">
      <c r="A2" s="414" t="s">
        <v>311</v>
      </c>
      <c r="B2" s="415" t="s">
        <v>316</v>
      </c>
      <c r="C2" s="415" t="s">
        <v>354</v>
      </c>
      <c r="D2" s="415" t="s">
        <v>314</v>
      </c>
      <c r="E2" s="415" t="s">
        <v>315</v>
      </c>
      <c r="F2" s="3" t="s">
        <v>380</v>
      </c>
      <c r="G2" s="3" t="s">
        <v>338</v>
      </c>
      <c r="H2" s="420" t="s">
        <v>339</v>
      </c>
      <c r="I2" s="424" t="s">
        <v>341</v>
      </c>
    </row>
    <row r="3" spans="1:9" s="1" customFormat="1" ht="16.5" x14ac:dyDescent="0.3">
      <c r="A3" s="414"/>
      <c r="B3" s="416"/>
      <c r="C3" s="416"/>
      <c r="D3" s="416"/>
      <c r="E3" s="416"/>
      <c r="F3" s="3" t="s">
        <v>381</v>
      </c>
      <c r="G3" s="3" t="s">
        <v>342</v>
      </c>
      <c r="H3" s="421"/>
      <c r="I3" s="425"/>
    </row>
    <row r="4" spans="1:9" x14ac:dyDescent="0.15">
      <c r="A4" s="5">
        <v>1</v>
      </c>
      <c r="B4" s="6" t="s">
        <v>382</v>
      </c>
      <c r="C4" s="5" t="s">
        <v>383</v>
      </c>
      <c r="D4" s="7" t="s">
        <v>116</v>
      </c>
      <c r="E4" s="5" t="s">
        <v>62</v>
      </c>
      <c r="F4" s="5">
        <v>-4</v>
      </c>
      <c r="G4" s="5">
        <v>-5</v>
      </c>
      <c r="H4" s="5"/>
      <c r="I4" s="5" t="s">
        <v>344</v>
      </c>
    </row>
    <row r="5" spans="1:9" x14ac:dyDescent="0.15">
      <c r="A5" s="5">
        <v>2</v>
      </c>
      <c r="B5" s="6" t="s">
        <v>382</v>
      </c>
      <c r="C5" s="5" t="s">
        <v>383</v>
      </c>
      <c r="D5" s="7" t="s">
        <v>117</v>
      </c>
      <c r="E5" s="5" t="s">
        <v>62</v>
      </c>
      <c r="F5" s="5">
        <v>-3</v>
      </c>
      <c r="G5" s="5">
        <v>-5</v>
      </c>
      <c r="H5" s="5"/>
      <c r="I5" s="5" t="s">
        <v>344</v>
      </c>
    </row>
    <row r="6" spans="1:9" x14ac:dyDescent="0.15">
      <c r="A6" s="5">
        <v>3</v>
      </c>
      <c r="B6" s="6" t="s">
        <v>382</v>
      </c>
      <c r="C6" s="5" t="s">
        <v>383</v>
      </c>
      <c r="D6" s="7" t="s">
        <v>118</v>
      </c>
      <c r="E6" s="5" t="s">
        <v>62</v>
      </c>
      <c r="F6" s="5">
        <v>-4</v>
      </c>
      <c r="G6" s="5">
        <v>-5</v>
      </c>
      <c r="H6" s="5"/>
      <c r="I6" s="5" t="s">
        <v>344</v>
      </c>
    </row>
    <row r="7" spans="1:9" x14ac:dyDescent="0.15">
      <c r="A7" s="5">
        <v>4</v>
      </c>
      <c r="B7" s="6" t="s">
        <v>382</v>
      </c>
      <c r="C7" s="5" t="s">
        <v>383</v>
      </c>
      <c r="D7" s="7" t="s">
        <v>119</v>
      </c>
      <c r="E7" s="5" t="s">
        <v>62</v>
      </c>
      <c r="F7" s="5">
        <v>-3</v>
      </c>
      <c r="G7" s="5">
        <v>-4</v>
      </c>
      <c r="H7" s="5"/>
      <c r="I7" s="5" t="s">
        <v>344</v>
      </c>
    </row>
    <row r="8" spans="1:9" x14ac:dyDescent="0.15">
      <c r="A8" s="6"/>
      <c r="B8" s="6"/>
      <c r="C8" s="6"/>
      <c r="D8" s="6"/>
      <c r="E8" s="6"/>
      <c r="F8" s="6"/>
      <c r="G8" s="6"/>
      <c r="H8" s="6"/>
      <c r="I8" s="6"/>
    </row>
    <row r="9" spans="1:9" x14ac:dyDescent="0.15">
      <c r="A9" s="6"/>
      <c r="B9" s="6"/>
      <c r="C9" s="6"/>
      <c r="D9" s="6"/>
      <c r="E9" s="6"/>
      <c r="F9" s="6"/>
      <c r="G9" s="6"/>
      <c r="H9" s="6"/>
      <c r="I9" s="6"/>
    </row>
    <row r="10" spans="1:9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 x14ac:dyDescent="0.15">
      <c r="A12" s="404" t="s">
        <v>384</v>
      </c>
      <c r="B12" s="405"/>
      <c r="C12" s="405"/>
      <c r="D12" s="407"/>
      <c r="E12" s="9"/>
      <c r="F12" s="404" t="s">
        <v>366</v>
      </c>
      <c r="G12" s="405"/>
      <c r="H12" s="407"/>
      <c r="I12" s="10"/>
    </row>
    <row r="13" spans="1:9" ht="16.5" x14ac:dyDescent="0.15">
      <c r="A13" s="411" t="s">
        <v>385</v>
      </c>
      <c r="B13" s="411"/>
      <c r="C13" s="412"/>
      <c r="D13" s="412"/>
      <c r="E13" s="412"/>
      <c r="F13" s="412"/>
      <c r="G13" s="412"/>
      <c r="H13" s="412"/>
      <c r="I13" s="41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0" type="noConversion"/>
  <dataValidations count="1">
    <dataValidation type="list" allowBlank="1" showInputMessage="1" showErrorMessage="1" sqref="I1:I1048576" xr:uid="{00000000-0002-0000-11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5</vt:i4>
      </vt:variant>
    </vt:vector>
  </HeadingPairs>
  <TitlesOfParts>
    <vt:vector size="23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尾期（第二批）</vt:lpstr>
      <vt:lpstr>验货尺寸表 (尾期第二批)  </vt:lpstr>
      <vt:lpstr>尾期（第二批走货)</vt:lpstr>
      <vt:lpstr>验货尺寸表 (尾期第二批走货)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(尾期第二批)  '!Print_Area</vt:lpstr>
      <vt:lpstr>'验货尺寸表 (尾期第二批走货)'!Print_Area</vt:lpstr>
      <vt:lpstr>'验货尺寸表 (尾期第一批)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2024-03-24T10:10:26Z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