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970" activeTab="2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（尾期）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4">中期!$A$1:$K$52</definedName>
    <definedName name="_xlnm.Print_Area" localSheetId="2">首期!$A$1:$K$53</definedName>
    <definedName name="_xlnm.Print_Area" localSheetId="3">'验货尺寸表 '!$A$1:$O$25</definedName>
    <definedName name="_xlnm.Print_Area" localSheetId="5">'验货尺寸表 （中期）'!$A$1:$O$26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<sst xmlns="http://schemas.openxmlformats.org/spreadsheetml/2006/main" count="1522" uniqueCount="408">
  <si>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</si>
  <si>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</si>
  <si>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</si>
  <si>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</si>
  <si>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</si>
  <si>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</si>
  <si>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</si>
  <si>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</si>
  <si>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</si>
  <si>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</si>
  <si>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</si>
  <si>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</si>
  <si>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</si>
  <si>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</si>
  <si>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</si>
  <si>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</si>
  <si>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</si>
  <si>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</si>
  <si>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</si>
  <si>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</si>
  <si>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</si>
  <si>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</si>
  <si>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</si>
  <si>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</si>
  <si>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</si>
  <si>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</si>
  <si>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</si>
  <si>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</si>
  <si>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</si>
  <si>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</si>
  <si>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</si>
  <si>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</si>
  <si>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</si>
  <si>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</si>
  <si>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</si>
  <si>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</si>
  <si>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</si>
  <si>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</si>
  <si>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美妙定制</t>
  </si>
  <si>
    <t>合同签订方</t>
  </si>
  <si>
    <t>江阴市腾圣服装有限公司</t>
  </si>
  <si>
    <t>生产工厂</t>
  </si>
  <si>
    <t>崑洲实业（江苏）有限公司</t>
  </si>
  <si>
    <t>订单基础信息</t>
  </si>
  <si>
    <t>生产•出货进度</t>
  </si>
  <si>
    <t>指示•确认资料</t>
  </si>
  <si>
    <t>款号</t>
  </si>
  <si>
    <t>TAMMBM81827</t>
  </si>
  <si>
    <t>合同交期</t>
  </si>
  <si>
    <t>产前确认样</t>
  </si>
  <si>
    <t>有</t>
  </si>
  <si>
    <t>无</t>
  </si>
  <si>
    <t>品名</t>
  </si>
  <si>
    <t>男式徒步长裤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</si>
  <si>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</si>
  <si>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</si>
  <si>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</si>
  <si>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</si>
  <si>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</si>
  <si>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</si>
  <si>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</si>
  <si>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</si>
  <si>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</si>
  <si>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CGDD24032000067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</si>
  <si>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</si>
  <si>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</si>
  <si>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</si>
  <si>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</si>
  <si>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</si>
  <si>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</si>
  <si>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</si>
  <si>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</si>
  <si>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</si>
  <si>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</si>
  <si>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</si>
  <si>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</si>
  <si>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</si>
  <si>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</si>
  <si>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</si>
  <si>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</si>
  <si>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</si>
  <si>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</si>
  <si>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</si>
  <si>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</si>
  <si>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</si>
  <si>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</si>
  <si>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</si>
  <si>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</si>
  <si>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</si>
  <si>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</si>
  <si>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</si>
  <si>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</si>
  <si>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</si>
  <si>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</si>
  <si>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</si>
  <si>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</si>
  <si>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</si>
  <si>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</si>
  <si>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</si>
  <si>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</si>
  <si>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</si>
  <si>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</si>
  <si>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 xml:space="preserve">OK </t>
  </si>
  <si>
    <r>
      <rPr>
        <b/>
        <sz val="12"/>
        <rFont val="宋体"/>
        <charset val="136"/>
      </rPr>
      <t>【成品检查明细】</t>
    </r>
    <r>
      <rPr>
        <b/>
        <sz val="10"/>
        <rFont val="宋体"/>
        <charset val="136"/>
      </rPr>
      <t>★颜色、数量需要写清楚</t>
    </r>
  </si>
  <si>
    <t>黑色/20件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</si>
  <si>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</si>
  <si>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</si>
  <si>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</si>
  <si>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</si>
  <si>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6"/>
      </rPr>
      <t>【问题点与指导项目】</t>
    </r>
    <r>
      <rPr>
        <b/>
        <sz val="10"/>
        <rFont val="宋体"/>
        <charset val="136"/>
      </rPr>
      <t xml:space="preserve"> ★的问题应添加照片说明（包括成品及半成品检查）</t>
    </r>
  </si>
  <si>
    <t>1.装腰吃势不匀，起皱。腰头不顺直</t>
  </si>
  <si>
    <t>2.脚口起皱起扭</t>
  </si>
  <si>
    <t>3.拼缝吃势不匀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</si>
  <si>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</si>
  <si>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</si>
  <si>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</si>
  <si>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</si>
  <si>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</si>
  <si>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</si>
  <si>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</si>
  <si>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</si>
  <si>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</si>
  <si>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张咏梅</t>
  </si>
  <si>
    <t>查验时间</t>
  </si>
  <si>
    <t>工厂负责人</t>
  </si>
  <si>
    <t>郑英慧</t>
  </si>
  <si>
    <t>【整改结果】</t>
  </si>
  <si>
    <t>复核时间</t>
  </si>
  <si>
    <t>QC规格测量表</t>
  </si>
  <si>
    <t>产品代码：</t>
  </si>
  <si>
    <t>男式徒步裤</t>
  </si>
  <si>
    <r>
      <rPr>
        <sz val="11"/>
        <color theme="1"/>
        <rFont val="宋体"/>
        <charset val="136"/>
        <scheme val="minor"/>
      </rPr>
      <t>崑洲实业</t>
    </r>
    <r>
      <rPr>
        <sz val="11"/>
        <color theme="1"/>
        <rFont val="微軟正黑體"/>
        <charset val="136"/>
      </rPr>
      <t>(江苏）有限公司</t>
    </r>
  </si>
  <si>
    <t>部位名称</t>
  </si>
  <si>
    <t>指示规格 FINAL SPEC</t>
  </si>
  <si>
    <t>样品规格 SAMPLE SPEC</t>
  </si>
  <si>
    <t>165/80B</t>
  </si>
  <si>
    <t>170/84B</t>
  </si>
  <si>
    <t>175/88B</t>
  </si>
  <si>
    <t>180/92B</t>
  </si>
  <si>
    <t>185/96B</t>
  </si>
  <si>
    <t>190/100B</t>
  </si>
  <si>
    <t>裤外侧长</t>
  </si>
  <si>
    <t>0/0.5/0.5</t>
  </si>
  <si>
    <t>内裆长</t>
  </si>
  <si>
    <t>腰围 平量</t>
  </si>
  <si>
    <t>0/0/0</t>
  </si>
  <si>
    <t>腰围 拉量</t>
  </si>
  <si>
    <t>臀围</t>
  </si>
  <si>
    <t>0/0/2</t>
  </si>
  <si>
    <t>腿围/2</t>
  </si>
  <si>
    <t>0/1/0</t>
  </si>
  <si>
    <t>膝围/2</t>
  </si>
  <si>
    <t>脚口/2</t>
  </si>
  <si>
    <t>1/1/0</t>
  </si>
  <si>
    <t>前裆长 含腰</t>
  </si>
  <si>
    <t>1/0.5/0</t>
  </si>
  <si>
    <t>后裆长 含腰</t>
  </si>
  <si>
    <t>0.5/0.5/0</t>
  </si>
  <si>
    <t>前门襟长 不含腰</t>
  </si>
  <si>
    <t>前插袋</t>
  </si>
  <si>
    <t>后袋长</t>
  </si>
  <si>
    <t>腰头宽</t>
  </si>
  <si>
    <t>0/-0.2/0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</si>
  <si>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</si>
  <si>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</si>
  <si>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</si>
  <si>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</si>
  <si>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</si>
  <si>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</si>
  <si>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</si>
  <si>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</si>
  <si>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</si>
  <si>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</si>
  <si>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</si>
  <si>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</si>
  <si>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</si>
  <si>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 S码10件 M码10件 L码10件 XL 码10件   2XL码10件 3XL码10件</t>
  </si>
  <si>
    <t xml:space="preserve"> 3XL 码10件</t>
  </si>
  <si>
    <t>深灰色 S码10件 M码10件 L码10件 XL 码10件   2XL码10件 3XL码10件</t>
  </si>
  <si>
    <t>3XL 码10件</t>
  </si>
  <si>
    <t>【耐水洗测试】：耐洗水测试明细（要求齐色、齐号）</t>
  </si>
  <si>
    <t>说明：</t>
  </si>
  <si>
    <r>
      <rPr>
        <b/>
        <sz val="12"/>
        <rFont val="宋体"/>
        <charset val="136"/>
      </rPr>
      <t>【问题点与指导项目】</t>
    </r>
    <r>
      <rPr>
        <b/>
        <sz val="10"/>
        <rFont val="宋体"/>
        <charset val="136"/>
      </rPr>
      <t xml:space="preserve"> ★的问题应添加照片说明</t>
    </r>
  </si>
  <si>
    <t>1.腰切线有宽窄</t>
  </si>
  <si>
    <t>2.后口袋角打折</t>
  </si>
  <si>
    <t>3.脚口起扭</t>
  </si>
  <si>
    <t>【整改的严重缺陷及整改复核时间】</t>
  </si>
  <si>
    <t>张永梅</t>
  </si>
  <si>
    <t>1/0</t>
  </si>
  <si>
    <t>1/1.2</t>
  </si>
  <si>
    <t>0/1</t>
  </si>
  <si>
    <t>1.8/1</t>
  </si>
  <si>
    <t>0.5/0</t>
  </si>
  <si>
    <t>0.8/1</t>
  </si>
  <si>
    <t>1.2/1.2</t>
  </si>
  <si>
    <t>0.5/1</t>
  </si>
  <si>
    <t>0/0.3</t>
  </si>
  <si>
    <t>1/0.8</t>
  </si>
  <si>
    <r>
      <rPr>
        <sz val="12"/>
        <rFont val="宋体"/>
        <charset val="136"/>
        <scheme val="major"/>
      </rPr>
      <t>0.9</t>
    </r>
    <r>
      <rPr>
        <sz val="12"/>
        <rFont val="Microsoft YaHei"/>
        <charset val="134"/>
      </rPr>
      <t>/0</t>
    </r>
  </si>
  <si>
    <t>0/0</t>
  </si>
  <si>
    <t>0.3/0</t>
  </si>
  <si>
    <t>0/-1.2</t>
  </si>
  <si>
    <t>0/-0.5</t>
  </si>
  <si>
    <t>2/1.5</t>
  </si>
  <si>
    <t>1/1.5</t>
  </si>
  <si>
    <t>1/0.5</t>
  </si>
  <si>
    <t>2/2.5</t>
  </si>
  <si>
    <t>2/1.8</t>
  </si>
  <si>
    <t>0.3/1</t>
  </si>
  <si>
    <t>0.8/0.5</t>
  </si>
  <si>
    <t>0.4/0.4</t>
  </si>
  <si>
    <t>0/0.4</t>
  </si>
  <si>
    <t>0.8/0.7</t>
  </si>
  <si>
    <t>0.7/0.8</t>
  </si>
  <si>
    <t>0.2/0</t>
  </si>
  <si>
    <t>0.9/1</t>
  </si>
  <si>
    <t>0/0.8</t>
  </si>
  <si>
    <t>0.7/1</t>
  </si>
  <si>
    <t>0.8/0.3</t>
  </si>
  <si>
    <t>0.6/0.3</t>
  </si>
  <si>
    <t>0.6/0.5</t>
  </si>
  <si>
    <t>0/0.5</t>
  </si>
  <si>
    <t>0.3/0.3</t>
  </si>
  <si>
    <t>0.4/0.5</t>
  </si>
  <si>
    <t>0.5/0.3</t>
  </si>
  <si>
    <t>0.5/0.5</t>
  </si>
  <si>
    <t>0.7/0.7</t>
  </si>
  <si>
    <t>0/2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</si>
  <si>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</si>
  <si>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</si>
  <si>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</si>
  <si>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</si>
  <si>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</si>
  <si>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</si>
  <si>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</si>
  <si>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</si>
  <si>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</si>
  <si>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</si>
  <si>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</si>
  <si>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</si>
  <si>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</si>
  <si>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</si>
  <si>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</si>
  <si>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</si>
  <si>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</si>
  <si>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</si>
  <si>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</si>
  <si>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采购凭证编号：CGDD24032000067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</si>
  <si>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</si>
  <si>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</si>
  <si>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</si>
  <si>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</si>
  <si>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</si>
  <si>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</si>
  <si>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</si>
  <si>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</si>
  <si>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</si>
  <si>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</si>
  <si>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</si>
  <si>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</si>
  <si>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</si>
  <si>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</si>
  <si>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②检验明细：黑色  深灰色</t>
  </si>
  <si>
    <r>
      <rPr>
        <sz val="10"/>
        <rFont val="宋体"/>
        <charset val="136"/>
      </rPr>
      <t>黑色： 1</t>
    </r>
    <r>
      <rPr>
        <sz val="10"/>
        <rFont val="Microsoft YaHei"/>
        <charset val="134"/>
      </rPr>
      <t>箱17件      5箱17件     21箱17件    36箱17件    47箱17件     49箱 17件</t>
    </r>
  </si>
  <si>
    <r>
      <rPr>
        <sz val="10"/>
        <rFont val="宋体"/>
        <charset val="136"/>
      </rPr>
      <t>深灰</t>
    </r>
    <r>
      <rPr>
        <sz val="10"/>
        <rFont val="Microsoft YaHei"/>
        <charset val="134"/>
      </rPr>
      <t xml:space="preserve"> :   52箱17件</t>
    </r>
    <r>
      <rPr>
        <sz val="10"/>
        <rFont val="宋体"/>
        <charset val="136"/>
      </rPr>
      <t xml:space="preserve"> </t>
    </r>
    <r>
      <rPr>
        <sz val="10"/>
        <rFont val="Microsoft YaHei"/>
        <charset val="134"/>
      </rPr>
      <t xml:space="preserve">  57箱17件   68箱 17件  77箱17件    89箱17件     89箱17件</t>
    </r>
  </si>
  <si>
    <t>情况说明：</t>
  </si>
  <si>
    <t xml:space="preserve">【问题点描述】  </t>
  </si>
  <si>
    <t>1.成衣表面脏污1件</t>
  </si>
  <si>
    <t>2.腰起扭1件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</si>
  <si>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</si>
  <si>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</si>
  <si>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</si>
  <si>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</si>
  <si>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</si>
  <si>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</si>
  <si>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</si>
  <si>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品检</t>
  </si>
  <si>
    <t>检验人</t>
  </si>
  <si>
    <t>许松婷</t>
  </si>
  <si>
    <t>.</t>
  </si>
  <si>
    <t>0/0.2</t>
  </si>
  <si>
    <t>0.3/0.8</t>
  </si>
  <si>
    <t>0.3/0.5</t>
  </si>
  <si>
    <t>0/-0.8</t>
  </si>
  <si>
    <t>0.3/-0.5</t>
  </si>
  <si>
    <t>0/-1</t>
  </si>
  <si>
    <t>1.6/1.6</t>
  </si>
  <si>
    <t>1.8/2</t>
  </si>
  <si>
    <t>1/0.3</t>
  </si>
  <si>
    <t>1/1.1</t>
  </si>
  <si>
    <t>1.3/1</t>
  </si>
  <si>
    <t>1.4/0</t>
  </si>
  <si>
    <t>0/1.1</t>
  </si>
  <si>
    <t>0.4/0</t>
  </si>
  <si>
    <t>0.2/0.2</t>
  </si>
  <si>
    <t>0.9/0.5</t>
  </si>
  <si>
    <t>0.8/0.8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</si>
  <si>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</si>
  <si>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</si>
  <si>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</si>
  <si>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</si>
  <si>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</si>
  <si>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</si>
  <si>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</si>
  <si>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</si>
  <si>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</si>
  <si>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</si>
  <si>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</si>
  <si>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</si>
  <si>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</si>
  <si>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</si>
  <si>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</si>
  <si>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</si>
  <si>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</si>
  <si>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01217-R2</t>
  </si>
  <si>
    <t>G21SS1430</t>
  </si>
  <si>
    <t>19SS黑色</t>
  </si>
  <si>
    <t>苏州博天纺织有限公司（苏州纽悦纺织科技有限公司）</t>
  </si>
  <si>
    <t>YES</t>
  </si>
  <si>
    <t>01218-R2</t>
  </si>
  <si>
    <t>01216-R1</t>
  </si>
  <si>
    <t>22SS深灰</t>
  </si>
  <si>
    <t>01215</t>
  </si>
  <si>
    <r>
      <rPr>
        <b/>
        <sz val="14"/>
        <color theme="1"/>
        <rFont val="宋体"/>
        <charset val="136"/>
        <scheme val="minor"/>
      </rPr>
      <t>制表时间：</t>
    </r>
    <r>
      <rPr>
        <b/>
        <sz val="14"/>
        <color theme="1"/>
        <rFont val="Microsoft YaHei"/>
        <charset val="134"/>
      </rPr>
      <t>2024/3/2</t>
    </r>
  </si>
  <si>
    <t>测试人签名：王勇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</si>
  <si>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</si>
  <si>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</si>
  <si>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</si>
  <si>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</si>
  <si>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</si>
  <si>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</si>
  <si>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</si>
  <si>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</si>
  <si>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</si>
  <si>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sz val="12"/>
        <color theme="1"/>
        <rFont val="宋体"/>
        <charset val="136"/>
        <scheme val="minor"/>
      </rPr>
      <t>0</t>
    </r>
    <r>
      <rPr>
        <sz val="12"/>
        <color theme="1"/>
        <rFont val="宋体"/>
        <charset val="136"/>
        <scheme val="minor"/>
      </rPr>
      <t>1216-R1</t>
    </r>
  </si>
  <si>
    <r>
      <rPr>
        <sz val="12"/>
        <color theme="1"/>
        <rFont val="宋体"/>
        <charset val="136"/>
        <scheme val="minor"/>
      </rPr>
      <t>2</t>
    </r>
    <r>
      <rPr>
        <sz val="12"/>
        <color theme="1"/>
        <rFont val="宋体"/>
        <charset val="136"/>
        <scheme val="minor"/>
      </rPr>
      <t>2SS深灰</t>
    </r>
  </si>
  <si>
    <r>
      <rPr>
        <sz val="12"/>
        <color theme="1"/>
        <rFont val="宋体"/>
        <charset val="136"/>
        <scheme val="minor"/>
      </rPr>
      <t>0</t>
    </r>
    <r>
      <rPr>
        <sz val="12"/>
        <color theme="1"/>
        <rFont val="宋体"/>
        <charset val="136"/>
        <scheme val="minor"/>
      </rPr>
      <t>. 85</t>
    </r>
    <r>
      <rPr>
        <sz val="12"/>
        <color theme="1"/>
        <rFont val="宋体"/>
        <charset val="136"/>
        <scheme val="minor"/>
      </rPr>
      <t>%</t>
    </r>
  </si>
  <si>
    <r>
      <rPr>
        <sz val="12"/>
        <color theme="1"/>
        <rFont val="宋体"/>
        <charset val="136"/>
        <scheme val="minor"/>
      </rPr>
      <t>22SS深灰</t>
    </r>
  </si>
  <si>
    <r>
      <rPr>
        <sz val="12"/>
        <color theme="1"/>
        <rFont val="宋体"/>
        <charset val="136"/>
        <scheme val="minor"/>
      </rPr>
      <t>0</t>
    </r>
    <r>
      <rPr>
        <sz val="12"/>
        <color theme="1"/>
        <rFont val="宋体"/>
        <charset val="136"/>
        <scheme val="minor"/>
      </rPr>
      <t>1215</t>
    </r>
  </si>
  <si>
    <r>
      <rPr>
        <sz val="12"/>
        <color theme="1"/>
        <rFont val="宋体"/>
        <charset val="136"/>
        <scheme val="minor"/>
      </rPr>
      <t>01215</t>
    </r>
  </si>
  <si>
    <r>
      <rPr>
        <b/>
        <sz val="14"/>
        <color theme="1"/>
        <rFont val="宋体"/>
        <charset val="136"/>
        <scheme val="minor"/>
      </rPr>
      <t>制表时间：</t>
    </r>
    <r>
      <rPr>
        <b/>
        <sz val="14"/>
        <color theme="1"/>
        <rFont val="新細明體"/>
        <charset val="136"/>
      </rPr>
      <t>2024/3</t>
    </r>
    <r>
      <rPr>
        <b/>
        <sz val="14"/>
        <color theme="1"/>
        <rFont val="Microsoft YaHei"/>
        <charset val="134"/>
      </rPr>
      <t>/2</t>
    </r>
  </si>
  <si>
    <t>测试人签名：许晓倩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</si>
  <si>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</si>
  <si>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</si>
  <si>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</si>
  <si>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</si>
  <si>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</si>
  <si>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</si>
  <si>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</si>
  <si>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</si>
  <si>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</si>
  <si>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</si>
  <si>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</si>
  <si>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大身</t>
  </si>
  <si>
    <t>袋布</t>
  </si>
  <si>
    <t>弹力衬</t>
  </si>
  <si>
    <t>衬</t>
  </si>
  <si>
    <t>G20SSSK035-M72</t>
  </si>
  <si>
    <t>哑光包漆裤钩扣</t>
  </si>
  <si>
    <t>G14FWSJ009-737</t>
  </si>
  <si>
    <t>松紧带</t>
  </si>
  <si>
    <t>物料6</t>
  </si>
  <si>
    <t>物料7</t>
  </si>
  <si>
    <t>物料8</t>
  </si>
  <si>
    <t>物料9</t>
  </si>
  <si>
    <t>物料10</t>
  </si>
  <si>
    <t>G20SSZM010-XXX</t>
  </si>
  <si>
    <t>裤子主唛（下装）</t>
  </si>
  <si>
    <t>G20SSZM011-XXX</t>
  </si>
  <si>
    <t>/竖向尺码标</t>
  </si>
  <si>
    <t>YK0438260180-D5503</t>
  </si>
  <si>
    <t>门襟拉链</t>
  </si>
  <si>
    <t>YK0398560250-D5503</t>
  </si>
  <si>
    <t>口袋拉链</t>
  </si>
  <si>
    <t>ZBOMBZ006</t>
  </si>
  <si>
    <t>洗标</t>
  </si>
  <si>
    <t>物料11</t>
  </si>
  <si>
    <t>热转印</t>
  </si>
  <si>
    <t>测试人签名：侯颖慧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</si>
  <si>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</si>
  <si>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</si>
  <si>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</si>
  <si>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</si>
  <si>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</si>
  <si>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</si>
  <si>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</si>
  <si>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</si>
  <si>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</si>
  <si>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</si>
  <si>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</si>
  <si>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</si>
  <si>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</si>
  <si>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</si>
  <si>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</si>
  <si>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sz val="12"/>
        <color theme="1"/>
        <rFont val="宋体"/>
        <charset val="136"/>
        <scheme val="minor"/>
      </rPr>
      <t>洗测</t>
    </r>
    <r>
      <rPr>
        <sz val="12"/>
        <color theme="1"/>
        <rFont val="Microsoft YaHei"/>
        <charset val="134"/>
      </rPr>
      <t>3</t>
    </r>
    <r>
      <rPr>
        <sz val="12"/>
        <color theme="1"/>
        <rFont val="宋体"/>
        <charset val="136"/>
        <scheme val="minor"/>
      </rPr>
      <t>次</t>
    </r>
  </si>
  <si>
    <t>右裤侧缝</t>
  </si>
  <si>
    <t>LOGO转印标</t>
  </si>
  <si>
    <t>深灰</t>
  </si>
  <si>
    <r>
      <rPr>
        <sz val="12"/>
        <color theme="1"/>
        <rFont val="宋体"/>
        <charset val="136"/>
        <scheme val="minor"/>
      </rPr>
      <t>洗测</t>
    </r>
    <r>
      <rPr>
        <sz val="12"/>
        <color theme="1"/>
        <rFont val="Microsoft YaHei"/>
        <charset val="134"/>
      </rPr>
      <t>3</t>
    </r>
    <r>
      <rPr>
        <sz val="12"/>
        <color theme="1"/>
        <rFont val="Microsoft YaHei"/>
        <charset val="134"/>
      </rPr>
      <t>次</t>
    </r>
  </si>
  <si>
    <t>左后臀育克缝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</si>
  <si>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</si>
  <si>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</si>
  <si>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</si>
  <si>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</si>
  <si>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松紧带/4.3cm     </t>
  </si>
  <si>
    <t xml:space="preserve"> </t>
  </si>
  <si>
    <t>测试人签名：王兰华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</si>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</sst>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_-* #,##0.00_-;\-* #,##0.00_-;_-* &quot;-&quot;??_-;_-@_-"/>
    <numFmt numFmtId="177" formatCode="0.0_);[Red]\(0.0\)"/>
    <numFmt numFmtId="178" formatCode="0.0_ "/>
    <numFmt numFmtId="179" formatCode="yyyy/m/d;@"/>
    <numFmt numFmtId="180" formatCode="0.00_);[Red]\(0.00\)"/>
  </numFmts>
  <fonts count="7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宋体"/>
      <charset val="136"/>
      <scheme val="minor"/>
    </font>
    <font>
      <sz val="12"/>
      <color theme="1"/>
      <name val="Microsoft YaHei"/>
      <charset val="134"/>
    </font>
    <font>
      <b/>
      <sz val="14"/>
      <color theme="1"/>
      <name val="宋体"/>
      <charset val="136"/>
      <scheme val="minor"/>
    </font>
    <font>
      <sz val="14"/>
      <color theme="1"/>
      <name val="宋体"/>
      <charset val="136"/>
      <scheme val="minor"/>
    </font>
    <font>
      <sz val="10"/>
      <color theme="1"/>
      <name val="微软雅黑"/>
      <charset val="134"/>
    </font>
    <font>
      <b/>
      <sz val="9"/>
      <name val="Arial"/>
      <charset val="134"/>
    </font>
    <font>
      <b/>
      <sz val="11"/>
      <color theme="1"/>
      <name val="宋体"/>
      <charset val="136"/>
      <scheme val="minor"/>
    </font>
    <font>
      <sz val="10"/>
      <color theme="1"/>
      <name val="宋体"/>
      <charset val="136"/>
      <scheme val="minor"/>
    </font>
    <font>
      <sz val="8"/>
      <color theme="1"/>
      <name val="宋体"/>
      <charset val="136"/>
      <scheme val="minor"/>
    </font>
    <font>
      <sz val="8"/>
      <color theme="1"/>
      <name val="Microsoft YaHei"/>
      <charset val="134"/>
    </font>
    <font>
      <sz val="6"/>
      <color theme="1"/>
      <name val="宋体"/>
      <charset val="136"/>
      <scheme val="minor"/>
    </font>
    <font>
      <sz val="10"/>
      <color theme="1"/>
      <name val="Microsoft YaHei"/>
      <charset val="134"/>
    </font>
    <font>
      <sz val="6"/>
      <color theme="1"/>
      <name val="Microsoft YaHei"/>
      <charset val="134"/>
    </font>
    <font>
      <b/>
      <sz val="6"/>
      <color theme="1"/>
      <name val="宋体"/>
      <charset val="136"/>
      <scheme val="minor"/>
    </font>
    <font>
      <sz val="9"/>
      <color theme="1"/>
      <name val="宋体"/>
      <charset val="136"/>
      <scheme val="minor"/>
    </font>
    <font>
      <sz val="8"/>
      <name val="微軟正黑體"/>
      <charset val="134"/>
    </font>
    <font>
      <sz val="11"/>
      <name val="メイリオ"/>
      <charset val="134"/>
    </font>
    <font>
      <sz val="12"/>
      <name val="メイリオ"/>
      <charset val="134"/>
    </font>
    <font>
      <sz val="10"/>
      <color rgb="FF000000"/>
      <name val="Arial"/>
      <charset val="134"/>
    </font>
    <font>
      <sz val="10"/>
      <name val="宋体"/>
      <charset val="136"/>
    </font>
    <font>
      <sz val="11"/>
      <color theme="1"/>
      <name val="宋体"/>
      <charset val="136"/>
      <scheme val="minor"/>
    </font>
    <font>
      <sz val="12"/>
      <color theme="1"/>
      <name val="宋体"/>
      <charset val="136"/>
    </font>
    <font>
      <b/>
      <sz val="12"/>
      <color theme="1"/>
      <name val="宋体"/>
      <charset val="136"/>
    </font>
    <font>
      <sz val="12"/>
      <name val="宋体"/>
      <charset val="136"/>
      <scheme val="major"/>
    </font>
    <font>
      <sz val="11"/>
      <name val="宋体"/>
      <charset val="136"/>
    </font>
    <font>
      <b/>
      <sz val="11"/>
      <name val="宋体"/>
      <charset val="136"/>
    </font>
    <font>
      <sz val="12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name val="Microsoft YaHei"/>
      <charset val="134"/>
    </font>
    <font>
      <sz val="12"/>
      <name val="宋体"/>
      <charset val="136"/>
    </font>
    <font>
      <b/>
      <sz val="20"/>
      <name val="宋体"/>
      <charset val="136"/>
    </font>
    <font>
      <b/>
      <sz val="10"/>
      <name val="宋体"/>
      <charset val="136"/>
    </font>
    <font>
      <b/>
      <sz val="12"/>
      <name val="宋体"/>
      <charset val="136"/>
    </font>
    <font>
      <sz val="12"/>
      <color theme="1"/>
      <name val="宋体"/>
      <charset val="136"/>
      <scheme val="major"/>
    </font>
    <font>
      <sz val="12"/>
      <name val="Microsoft YaHei"/>
      <charset val="134"/>
    </font>
    <font>
      <b/>
      <sz val="18"/>
      <name val="宋体"/>
      <charset val="136"/>
    </font>
    <font>
      <b/>
      <sz val="9"/>
      <name val="宋体"/>
      <charset val="136"/>
    </font>
    <font>
      <u/>
      <sz val="11"/>
      <color rgb="FF800080"/>
      <name val="宋体"/>
      <charset val="136"/>
      <scheme val="minor"/>
    </font>
    <font>
      <b/>
      <sz val="16"/>
      <name val="宋体"/>
      <charset val="136"/>
    </font>
    <font>
      <b/>
      <sz val="8"/>
      <name val="宋体"/>
      <charset val="136"/>
    </font>
    <font>
      <sz val="11"/>
      <color theme="1"/>
      <name val="宋体"/>
      <charset val="136"/>
    </font>
    <font>
      <sz val="9"/>
      <name val="宋体"/>
      <charset val="136"/>
    </font>
    <font>
      <sz val="18"/>
      <color theme="1"/>
      <name val="宋体"/>
      <charset val="136"/>
      <scheme val="minor"/>
    </font>
    <font>
      <b/>
      <sz val="16"/>
      <color theme="1"/>
      <name val="宋体"/>
      <charset val="136"/>
      <scheme val="minor"/>
    </font>
    <font>
      <sz val="16"/>
      <color theme="1"/>
      <name val="宋体"/>
      <charset val="136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6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6"/>
    </font>
    <font>
      <b/>
      <sz val="14"/>
      <color theme="1"/>
      <name val="Microsoft YaHei"/>
      <charset val="134"/>
    </font>
    <font>
      <b/>
      <sz val="14"/>
      <color theme="1"/>
      <name val="新細明體"/>
      <charset val="136"/>
    </font>
    <font>
      <sz val="11"/>
      <color theme="1"/>
      <name val="微軟正黑體"/>
      <charset val="136"/>
    </font>
    <font>
      <sz val="10"/>
      <name val="Microsoft YaHei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176" fontId="5" fillId="0" borderId="0" applyFont="0" applyFill="0" applyBorder="0" applyAlignment="0" applyProtection="0">
      <alignment vertical="center"/>
    </xf>
    <xf numFmtId="44" fontId="54" fillId="0" borderId="0" applyFont="0" applyFill="0" applyBorder="0" applyAlignment="0" applyProtection="0">
      <alignment vertical="center"/>
    </xf>
    <xf numFmtId="9" fontId="54" fillId="0" borderId="0" applyFont="0" applyFill="0" applyBorder="0" applyAlignment="0" applyProtection="0">
      <alignment vertical="center"/>
    </xf>
    <xf numFmtId="41" fontId="54" fillId="0" borderId="0" applyFont="0" applyFill="0" applyBorder="0" applyAlignment="0" applyProtection="0">
      <alignment vertical="center"/>
    </xf>
    <xf numFmtId="42" fontId="54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4" fillId="7" borderId="73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74" applyNumberFormat="0" applyFill="0" applyAlignment="0" applyProtection="0">
      <alignment vertical="center"/>
    </xf>
    <xf numFmtId="0" fontId="61" fillId="0" borderId="74" applyNumberFormat="0" applyFill="0" applyAlignment="0" applyProtection="0">
      <alignment vertical="center"/>
    </xf>
    <xf numFmtId="0" fontId="62" fillId="0" borderId="75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8" borderId="76" applyNumberFormat="0" applyAlignment="0" applyProtection="0">
      <alignment vertical="center"/>
    </xf>
    <xf numFmtId="0" fontId="64" fillId="9" borderId="77" applyNumberFormat="0" applyAlignment="0" applyProtection="0">
      <alignment vertical="center"/>
    </xf>
    <xf numFmtId="0" fontId="65" fillId="9" borderId="76" applyNumberFormat="0" applyAlignment="0" applyProtection="0">
      <alignment vertical="center"/>
    </xf>
    <xf numFmtId="0" fontId="66" fillId="10" borderId="78" applyNumberFormat="0" applyAlignment="0" applyProtection="0">
      <alignment vertical="center"/>
    </xf>
    <xf numFmtId="0" fontId="67" fillId="0" borderId="79" applyNumberFormat="0" applyFill="0" applyAlignment="0" applyProtection="0">
      <alignment vertical="center"/>
    </xf>
    <xf numFmtId="0" fontId="68" fillId="0" borderId="80" applyNumberFormat="0" applyFill="0" applyAlignment="0" applyProtection="0">
      <alignment vertical="center"/>
    </xf>
    <xf numFmtId="0" fontId="69" fillId="11" borderId="0" applyNumberFormat="0" applyBorder="0" applyAlignment="0" applyProtection="0">
      <alignment vertical="center"/>
    </xf>
    <xf numFmtId="0" fontId="70" fillId="12" borderId="0" applyNumberFormat="0" applyBorder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0" fontId="72" fillId="14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72" fillId="18" borderId="0" applyNumberFormat="0" applyBorder="0" applyAlignment="0" applyProtection="0">
      <alignment vertical="center"/>
    </xf>
    <xf numFmtId="0" fontId="73" fillId="19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72" fillId="22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2" fillId="25" borderId="0" applyNumberFormat="0" applyBorder="0" applyAlignment="0" applyProtection="0">
      <alignment vertical="center"/>
    </xf>
    <xf numFmtId="0" fontId="72" fillId="26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8" borderId="0" applyNumberFormat="0" applyBorder="0" applyAlignment="0" applyProtection="0">
      <alignment vertical="center"/>
    </xf>
    <xf numFmtId="0" fontId="72" fillId="29" borderId="0" applyNumberFormat="0" applyBorder="0" applyAlignment="0" applyProtection="0">
      <alignment vertical="center"/>
    </xf>
    <xf numFmtId="0" fontId="72" fillId="30" borderId="0" applyNumberFormat="0" applyBorder="0" applyAlignment="0" applyProtection="0">
      <alignment vertical="center"/>
    </xf>
    <xf numFmtId="0" fontId="73" fillId="31" borderId="0" applyNumberFormat="0" applyBorder="0" applyAlignment="0" applyProtection="0">
      <alignment vertical="center"/>
    </xf>
    <xf numFmtId="0" fontId="73" fillId="32" borderId="0" applyNumberFormat="0" applyBorder="0" applyAlignment="0" applyProtection="0">
      <alignment vertical="center"/>
    </xf>
    <xf numFmtId="0" fontId="72" fillId="33" borderId="0" applyNumberFormat="0" applyBorder="0" applyAlignment="0" applyProtection="0">
      <alignment vertical="center"/>
    </xf>
    <xf numFmtId="0" fontId="72" fillId="34" borderId="0" applyNumberFormat="0" applyBorder="0" applyAlignment="0" applyProtection="0">
      <alignment vertical="center"/>
    </xf>
    <xf numFmtId="0" fontId="73" fillId="35" borderId="0" applyNumberFormat="0" applyBorder="0" applyAlignment="0" applyProtection="0">
      <alignment vertical="center"/>
    </xf>
    <xf numFmtId="0" fontId="73" fillId="36" borderId="0" applyNumberFormat="0" applyBorder="0" applyAlignment="0" applyProtection="0">
      <alignment vertical="center"/>
    </xf>
    <xf numFmtId="0" fontId="72" fillId="37" borderId="0" applyNumberFormat="0" applyBorder="0" applyAlignment="0" applyProtection="0">
      <alignment vertical="center"/>
    </xf>
    <xf numFmtId="41" fontId="38" fillId="0" borderId="0" applyFont="0" applyFill="0" applyBorder="0" applyAlignment="0" applyProtection="0"/>
    <xf numFmtId="0" fontId="74" fillId="0" borderId="0">
      <alignment vertical="center"/>
    </xf>
    <xf numFmtId="0" fontId="38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25" fillId="0" borderId="0">
      <alignment vertical="center"/>
    </xf>
    <xf numFmtId="0" fontId="25" fillId="0" borderId="0">
      <alignment vertical="center"/>
    </xf>
    <xf numFmtId="0" fontId="74" fillId="0" borderId="0">
      <alignment vertical="center"/>
    </xf>
  </cellStyleXfs>
  <cellXfs count="38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7" xfId="0" applyFont="1" applyBorder="1" applyAlignment="1">
      <alignment horizontal="center" vertical="center"/>
    </xf>
    <xf numFmtId="0" fontId="5" fillId="0" borderId="2" xfId="0" applyFont="1" applyBorder="1"/>
    <xf numFmtId="49" fontId="10" fillId="0" borderId="2" xfId="49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7" fontId="20" fillId="3" borderId="2" xfId="0" applyNumberFormat="1" applyFont="1" applyFill="1" applyBorder="1" applyAlignment="1">
      <alignment horizontal="center" vertical="top" wrapText="1"/>
    </xf>
    <xf numFmtId="177" fontId="21" fillId="3" borderId="2" xfId="0" applyNumberFormat="1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/>
    </xf>
    <xf numFmtId="177" fontId="22" fillId="3" borderId="2" xfId="0" applyNumberFormat="1" applyFont="1" applyFill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23" fillId="3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0" fontId="5" fillId="0" borderId="2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25" fillId="0" borderId="0" xfId="0" applyFont="1" applyAlignment="1">
      <alignment vertical="center"/>
    </xf>
    <xf numFmtId="0" fontId="26" fillId="3" borderId="0" xfId="53" applyFont="1" applyFill="1"/>
    <xf numFmtId="0" fontId="27" fillId="3" borderId="9" xfId="53" applyFont="1" applyFill="1" applyBorder="1" applyAlignment="1">
      <alignment horizontal="center" vertical="center"/>
    </xf>
    <xf numFmtId="0" fontId="27" fillId="3" borderId="0" xfId="53" applyFont="1" applyFill="1" applyAlignment="1">
      <alignment horizontal="center" vertical="center"/>
    </xf>
    <xf numFmtId="0" fontId="28" fillId="0" borderId="2" xfId="52" applyFont="1" applyBorder="1" applyAlignment="1">
      <alignment horizontal="center"/>
    </xf>
    <xf numFmtId="0" fontId="27" fillId="3" borderId="10" xfId="53" applyFont="1" applyFill="1" applyBorder="1" applyAlignment="1">
      <alignment horizontal="left" vertical="center"/>
    </xf>
    <xf numFmtId="0" fontId="27" fillId="3" borderId="11" xfId="53" applyFont="1" applyFill="1" applyBorder="1" applyAlignment="1">
      <alignment horizontal="left" vertical="center"/>
    </xf>
    <xf numFmtId="0" fontId="28" fillId="0" borderId="3" xfId="52" applyFont="1" applyBorder="1" applyAlignment="1">
      <alignment horizontal="left" vertical="center"/>
    </xf>
    <xf numFmtId="0" fontId="28" fillId="0" borderId="3" xfId="52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8" fillId="0" borderId="2" xfId="52" applyFont="1" applyBorder="1" applyAlignment="1">
      <alignment horizontal="center" vertical="center"/>
    </xf>
    <xf numFmtId="0" fontId="28" fillId="0" borderId="7" xfId="52" applyFont="1" applyBorder="1" applyAlignment="1">
      <alignment horizontal="center" vertical="center"/>
    </xf>
    <xf numFmtId="0" fontId="28" fillId="0" borderId="12" xfId="52" applyFont="1" applyBorder="1" applyAlignment="1">
      <alignment horizontal="center"/>
    </xf>
    <xf numFmtId="0" fontId="28" fillId="0" borderId="4" xfId="52" applyFont="1" applyBorder="1" applyAlignment="1">
      <alignment horizontal="center"/>
    </xf>
    <xf numFmtId="178" fontId="29" fillId="0" borderId="2" xfId="0" applyNumberFormat="1" applyFont="1" applyBorder="1" applyAlignment="1">
      <alignment horizontal="center"/>
    </xf>
    <xf numFmtId="178" fontId="30" fillId="0" borderId="2" xfId="0" applyNumberFormat="1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178" fontId="31" fillId="0" borderId="2" xfId="0" applyNumberFormat="1" applyFont="1" applyBorder="1" applyAlignment="1">
      <alignment horizontal="center"/>
    </xf>
    <xf numFmtId="178" fontId="32" fillId="0" borderId="2" xfId="0" applyNumberFormat="1" applyFont="1" applyBorder="1" applyAlignment="1">
      <alignment horizontal="center"/>
    </xf>
    <xf numFmtId="178" fontId="33" fillId="0" borderId="2" xfId="0" applyNumberFormat="1" applyFont="1" applyBorder="1" applyAlignment="1">
      <alignment horizontal="center"/>
    </xf>
    <xf numFmtId="178" fontId="34" fillId="0" borderId="2" xfId="0" applyNumberFormat="1" applyFont="1" applyBorder="1" applyAlignment="1">
      <alignment horizontal="center"/>
    </xf>
    <xf numFmtId="0" fontId="29" fillId="0" borderId="13" xfId="57" applyFont="1" applyBorder="1" applyAlignment="1">
      <alignment horizontal="center"/>
    </xf>
    <xf numFmtId="0" fontId="35" fillId="0" borderId="2" xfId="52" applyFont="1" applyBorder="1"/>
    <xf numFmtId="178" fontId="36" fillId="0" borderId="2" xfId="52" applyNumberFormat="1" applyFont="1" applyBorder="1" applyAlignment="1">
      <alignment horizontal="center"/>
    </xf>
    <xf numFmtId="0" fontId="35" fillId="0" borderId="2" xfId="50" applyFont="1" applyBorder="1" applyAlignment="1">
      <alignment horizontal="center" vertical="center"/>
    </xf>
    <xf numFmtId="0" fontId="28" fillId="0" borderId="2" xfId="52" applyFont="1" applyBorder="1" applyAlignment="1">
      <alignment horizontal="left"/>
    </xf>
    <xf numFmtId="0" fontId="26" fillId="3" borderId="14" xfId="53" applyFont="1" applyFill="1" applyBorder="1"/>
    <xf numFmtId="49" fontId="26" fillId="3" borderId="15" xfId="53" applyNumberFormat="1" applyFont="1" applyFill="1" applyBorder="1" applyAlignment="1">
      <alignment horizontal="center"/>
    </xf>
    <xf numFmtId="49" fontId="26" fillId="3" borderId="15" xfId="53" applyNumberFormat="1" applyFont="1" applyFill="1" applyBorder="1" applyAlignment="1">
      <alignment horizontal="right"/>
    </xf>
    <xf numFmtId="49" fontId="26" fillId="3" borderId="15" xfId="53" applyNumberFormat="1" applyFont="1" applyFill="1" applyBorder="1" applyAlignment="1">
      <alignment horizontal="right" vertical="center"/>
    </xf>
    <xf numFmtId="49" fontId="26" fillId="3" borderId="16" xfId="53" applyNumberFormat="1" applyFont="1" applyFill="1" applyBorder="1" applyAlignment="1">
      <alignment horizontal="center"/>
    </xf>
    <xf numFmtId="0" fontId="26" fillId="3" borderId="17" xfId="53" applyFont="1" applyFill="1" applyBorder="1" applyAlignment="1">
      <alignment horizontal="center"/>
    </xf>
    <xf numFmtId="0" fontId="25" fillId="0" borderId="2" xfId="0" applyFont="1" applyBorder="1" applyAlignment="1">
      <alignment vertical="center"/>
    </xf>
    <xf numFmtId="0" fontId="25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37" fillId="0" borderId="2" xfId="52" applyFont="1" applyBorder="1" applyAlignment="1">
      <alignment horizontal="center"/>
    </xf>
    <xf numFmtId="58" fontId="37" fillId="0" borderId="2" xfId="52" applyNumberFormat="1" applyFont="1" applyBorder="1" applyAlignment="1">
      <alignment horizontal="center"/>
    </xf>
    <xf numFmtId="0" fontId="38" fillId="0" borderId="0" xfId="51" applyAlignment="1">
      <alignment horizontal="left" vertical="center"/>
    </xf>
    <xf numFmtId="0" fontId="39" fillId="0" borderId="18" xfId="51" applyFont="1" applyBorder="1" applyAlignment="1">
      <alignment horizontal="center" vertical="top"/>
    </xf>
    <xf numFmtId="0" fontId="40" fillId="0" borderId="19" xfId="51" applyFont="1" applyBorder="1" applyAlignment="1">
      <alignment horizontal="left" vertical="center"/>
    </xf>
    <xf numFmtId="0" fontId="29" fillId="0" borderId="20" xfId="51" applyFont="1" applyBorder="1" applyAlignment="1">
      <alignment horizontal="center" vertical="center"/>
    </xf>
    <xf numFmtId="0" fontId="40" fillId="0" borderId="21" xfId="51" applyFont="1" applyBorder="1" applyAlignment="1">
      <alignment horizontal="center" vertical="center"/>
    </xf>
    <xf numFmtId="0" fontId="24" fillId="0" borderId="21" xfId="51" applyFont="1" applyBorder="1">
      <alignment vertical="center"/>
    </xf>
    <xf numFmtId="0" fontId="40" fillId="0" borderId="21" xfId="51" applyFont="1" applyBorder="1">
      <alignment vertical="center"/>
    </xf>
    <xf numFmtId="0" fontId="24" fillId="0" borderId="21" xfId="51" applyFont="1" applyBorder="1" applyAlignment="1">
      <alignment horizontal="center" vertical="center"/>
    </xf>
    <xf numFmtId="0" fontId="40" fillId="0" borderId="22" xfId="51" applyFont="1" applyBorder="1">
      <alignment vertical="center"/>
    </xf>
    <xf numFmtId="0" fontId="29" fillId="0" borderId="23" xfId="51" applyFont="1" applyBorder="1" applyAlignment="1">
      <alignment horizontal="center" vertical="center"/>
    </xf>
    <xf numFmtId="0" fontId="40" fillId="0" borderId="23" xfId="51" applyFont="1" applyBorder="1">
      <alignment vertical="center"/>
    </xf>
    <xf numFmtId="179" fontId="24" fillId="0" borderId="23" xfId="51" applyNumberFormat="1" applyFont="1" applyBorder="1" applyAlignment="1">
      <alignment horizontal="center" vertical="center"/>
    </xf>
    <xf numFmtId="0" fontId="40" fillId="0" borderId="23" xfId="51" applyFont="1" applyBorder="1" applyAlignment="1">
      <alignment horizontal="center" vertical="center"/>
    </xf>
    <xf numFmtId="0" fontId="40" fillId="0" borderId="22" xfId="51" applyFont="1" applyBorder="1" applyAlignment="1">
      <alignment horizontal="left" vertical="center"/>
    </xf>
    <xf numFmtId="0" fontId="29" fillId="0" borderId="23" xfId="51" applyFont="1" applyBorder="1" applyAlignment="1">
      <alignment horizontal="right" vertical="center"/>
    </xf>
    <xf numFmtId="0" fontId="40" fillId="0" borderId="23" xfId="51" applyFont="1" applyBorder="1" applyAlignment="1">
      <alignment horizontal="left" vertical="center"/>
    </xf>
    <xf numFmtId="0" fontId="24" fillId="0" borderId="23" xfId="51" applyFont="1" applyBorder="1" applyAlignment="1">
      <alignment horizontal="center" vertical="center"/>
    </xf>
    <xf numFmtId="0" fontId="40" fillId="0" borderId="24" xfId="51" applyFont="1" applyBorder="1">
      <alignment vertical="center"/>
    </xf>
    <xf numFmtId="0" fontId="29" fillId="0" borderId="25" xfId="51" applyFont="1" applyBorder="1" applyAlignment="1">
      <alignment horizontal="center" vertical="center"/>
    </xf>
    <xf numFmtId="0" fontId="40" fillId="0" borderId="25" xfId="51" applyFont="1" applyBorder="1">
      <alignment vertical="center"/>
    </xf>
    <xf numFmtId="0" fontId="24" fillId="0" borderId="25" xfId="51" applyFont="1" applyBorder="1">
      <alignment vertical="center"/>
    </xf>
    <xf numFmtId="0" fontId="24" fillId="0" borderId="25" xfId="51" applyFont="1" applyBorder="1" applyAlignment="1">
      <alignment horizontal="left" vertical="center"/>
    </xf>
    <xf numFmtId="0" fontId="40" fillId="0" borderId="25" xfId="51" applyFont="1" applyBorder="1" applyAlignment="1">
      <alignment horizontal="left" vertical="center"/>
    </xf>
    <xf numFmtId="0" fontId="40" fillId="0" borderId="0" xfId="51" applyFont="1">
      <alignment vertical="center"/>
    </xf>
    <xf numFmtId="0" fontId="24" fillId="0" borderId="0" xfId="51" applyFont="1">
      <alignment vertical="center"/>
    </xf>
    <xf numFmtId="0" fontId="24" fillId="0" borderId="0" xfId="51" applyFont="1" applyAlignment="1">
      <alignment horizontal="left" vertical="center"/>
    </xf>
    <xf numFmtId="0" fontId="40" fillId="0" borderId="19" xfId="51" applyFont="1" applyBorder="1">
      <alignment vertical="center"/>
    </xf>
    <xf numFmtId="0" fontId="40" fillId="0" borderId="26" xfId="51" applyFont="1" applyBorder="1" applyAlignment="1">
      <alignment horizontal="left" vertical="center"/>
    </xf>
    <xf numFmtId="0" fontId="40" fillId="0" borderId="27" xfId="51" applyFont="1" applyBorder="1" applyAlignment="1">
      <alignment horizontal="left" vertical="center"/>
    </xf>
    <xf numFmtId="0" fontId="24" fillId="0" borderId="23" xfId="51" applyFont="1" applyBorder="1" applyAlignment="1">
      <alignment horizontal="left" vertical="center"/>
    </xf>
    <xf numFmtId="0" fontId="24" fillId="0" borderId="23" xfId="51" applyFont="1" applyBorder="1">
      <alignment vertical="center"/>
    </xf>
    <xf numFmtId="0" fontId="24" fillId="0" borderId="28" xfId="51" applyFont="1" applyBorder="1" applyAlignment="1">
      <alignment horizontal="center" vertical="center"/>
    </xf>
    <xf numFmtId="0" fontId="24" fillId="0" borderId="29" xfId="51" applyFont="1" applyBorder="1" applyAlignment="1">
      <alignment horizontal="center" vertical="center"/>
    </xf>
    <xf numFmtId="0" fontId="30" fillId="0" borderId="30" xfId="51" applyFont="1" applyBorder="1" applyAlignment="1">
      <alignment horizontal="left" vertical="center"/>
    </xf>
    <xf numFmtId="0" fontId="30" fillId="0" borderId="29" xfId="51" applyFont="1" applyBorder="1" applyAlignment="1">
      <alignment horizontal="left" vertical="center"/>
    </xf>
    <xf numFmtId="0" fontId="40" fillId="0" borderId="21" xfId="51" applyFont="1" applyBorder="1" applyAlignment="1">
      <alignment horizontal="left" vertical="center"/>
    </xf>
    <xf numFmtId="0" fontId="24" fillId="0" borderId="22" xfId="51" applyFont="1" applyBorder="1" applyAlignment="1">
      <alignment horizontal="left" vertical="center"/>
    </xf>
    <xf numFmtId="0" fontId="24" fillId="0" borderId="30" xfId="51" applyFont="1" applyBorder="1" applyAlignment="1">
      <alignment horizontal="left" vertical="center"/>
    </xf>
    <xf numFmtId="0" fontId="24" fillId="0" borderId="29" xfId="51" applyFont="1" applyBorder="1" applyAlignment="1">
      <alignment horizontal="left" vertical="center"/>
    </xf>
    <xf numFmtId="0" fontId="24" fillId="0" borderId="22" xfId="51" applyFont="1" applyBorder="1" applyAlignment="1">
      <alignment horizontal="left" vertical="center" wrapText="1"/>
    </xf>
    <xf numFmtId="0" fontId="24" fillId="0" borderId="23" xfId="51" applyFont="1" applyBorder="1" applyAlignment="1">
      <alignment horizontal="left" vertical="center" wrapText="1"/>
    </xf>
    <xf numFmtId="0" fontId="40" fillId="0" borderId="24" xfId="51" applyFont="1" applyBorder="1" applyAlignment="1">
      <alignment horizontal="left" vertical="center"/>
    </xf>
    <xf numFmtId="0" fontId="38" fillId="0" borderId="25" xfId="51" applyBorder="1" applyAlignment="1">
      <alignment horizontal="center" vertical="center"/>
    </xf>
    <xf numFmtId="0" fontId="40" fillId="0" borderId="31" xfId="51" applyFont="1" applyBorder="1" applyAlignment="1">
      <alignment horizontal="center" vertical="center"/>
    </xf>
    <xf numFmtId="0" fontId="40" fillId="0" borderId="32" xfId="51" applyFont="1" applyBorder="1" applyAlignment="1">
      <alignment horizontal="left" vertical="center"/>
    </xf>
    <xf numFmtId="0" fontId="38" fillId="0" borderId="30" xfId="51" applyBorder="1" applyAlignment="1">
      <alignment horizontal="left" vertical="center"/>
    </xf>
    <xf numFmtId="0" fontId="38" fillId="0" borderId="29" xfId="51" applyBorder="1" applyAlignment="1">
      <alignment horizontal="left" vertical="center"/>
    </xf>
    <xf numFmtId="0" fontId="41" fillId="0" borderId="30" xfId="51" applyFont="1" applyBorder="1" applyAlignment="1">
      <alignment horizontal="left" vertical="center"/>
    </xf>
    <xf numFmtId="0" fontId="24" fillId="0" borderId="33" xfId="51" applyFont="1" applyBorder="1" applyAlignment="1">
      <alignment horizontal="left" vertical="center"/>
    </xf>
    <xf numFmtId="0" fontId="24" fillId="0" borderId="34" xfId="51" applyFont="1" applyBorder="1" applyAlignment="1">
      <alignment horizontal="left" vertical="center"/>
    </xf>
    <xf numFmtId="0" fontId="30" fillId="0" borderId="19" xfId="51" applyFont="1" applyBorder="1" applyAlignment="1">
      <alignment horizontal="left" vertical="center"/>
    </xf>
    <xf numFmtId="0" fontId="30" fillId="0" borderId="21" xfId="51" applyFont="1" applyBorder="1" applyAlignment="1">
      <alignment horizontal="left" vertical="center"/>
    </xf>
    <xf numFmtId="0" fontId="40" fillId="0" borderId="28" xfId="51" applyFont="1" applyBorder="1" applyAlignment="1">
      <alignment horizontal="left" vertical="center"/>
    </xf>
    <xf numFmtId="0" fontId="40" fillId="0" borderId="35" xfId="51" applyFont="1" applyBorder="1" applyAlignment="1">
      <alignment horizontal="left" vertical="center"/>
    </xf>
    <xf numFmtId="0" fontId="24" fillId="0" borderId="25" xfId="51" applyFont="1" applyBorder="1" applyAlignment="1">
      <alignment horizontal="center" vertical="center"/>
    </xf>
    <xf numFmtId="179" fontId="24" fillId="0" borderId="25" xfId="51" applyNumberFormat="1" applyFont="1" applyBorder="1">
      <alignment vertical="center"/>
    </xf>
    <xf numFmtId="0" fontId="40" fillId="0" borderId="25" xfId="51" applyFont="1" applyBorder="1" applyAlignment="1">
      <alignment horizontal="center" vertical="center"/>
    </xf>
    <xf numFmtId="0" fontId="24" fillId="0" borderId="36" xfId="51" applyFont="1" applyBorder="1" applyAlignment="1">
      <alignment horizontal="center" vertical="center"/>
    </xf>
    <xf numFmtId="0" fontId="40" fillId="0" borderId="37" xfId="51" applyFont="1" applyBorder="1" applyAlignment="1">
      <alignment horizontal="center" vertical="center"/>
    </xf>
    <xf numFmtId="0" fontId="24" fillId="0" borderId="37" xfId="51" applyFont="1" applyBorder="1" applyAlignment="1">
      <alignment horizontal="left" vertical="center"/>
    </xf>
    <xf numFmtId="0" fontId="24" fillId="0" borderId="38" xfId="51" applyFont="1" applyBorder="1" applyAlignment="1">
      <alignment horizontal="left" vertical="center"/>
    </xf>
    <xf numFmtId="0" fontId="40" fillId="0" borderId="39" xfId="51" applyFont="1" applyBorder="1" applyAlignment="1">
      <alignment horizontal="left" vertical="center"/>
    </xf>
    <xf numFmtId="0" fontId="24" fillId="0" borderId="40" xfId="51" applyFont="1" applyBorder="1" applyAlignment="1">
      <alignment horizontal="center" vertical="center"/>
    </xf>
    <xf numFmtId="0" fontId="30" fillId="0" borderId="40" xfId="51" applyFont="1" applyBorder="1" applyAlignment="1">
      <alignment horizontal="left" vertical="center"/>
    </xf>
    <xf numFmtId="0" fontId="40" fillId="0" borderId="36" xfId="51" applyFont="1" applyBorder="1" applyAlignment="1">
      <alignment horizontal="left" vertical="center"/>
    </xf>
    <xf numFmtId="0" fontId="40" fillId="0" borderId="37" xfId="51" applyFont="1" applyBorder="1" applyAlignment="1">
      <alignment horizontal="left" vertical="center"/>
    </xf>
    <xf numFmtId="0" fontId="24" fillId="0" borderId="40" xfId="51" applyFont="1" applyBorder="1" applyAlignment="1">
      <alignment horizontal="left" vertical="center"/>
    </xf>
    <xf numFmtId="0" fontId="24" fillId="0" borderId="37" xfId="51" applyFont="1" applyBorder="1" applyAlignment="1">
      <alignment horizontal="left" vertical="center" wrapText="1"/>
    </xf>
    <xf numFmtId="0" fontId="38" fillId="0" borderId="38" xfId="51" applyBorder="1" applyAlignment="1">
      <alignment horizontal="center" vertical="center"/>
    </xf>
    <xf numFmtId="0" fontId="38" fillId="0" borderId="40" xfId="51" applyBorder="1" applyAlignment="1">
      <alignment horizontal="left" vertical="center"/>
    </xf>
    <xf numFmtId="0" fontId="24" fillId="0" borderId="41" xfId="51" applyFont="1" applyBorder="1" applyAlignment="1">
      <alignment horizontal="left" vertical="center"/>
    </xf>
    <xf numFmtId="0" fontId="30" fillId="0" borderId="36" xfId="51" applyFont="1" applyBorder="1" applyAlignment="1">
      <alignment horizontal="left" vertical="center"/>
    </xf>
    <xf numFmtId="0" fontId="24" fillId="0" borderId="38" xfId="51" applyFont="1" applyBorder="1" applyAlignment="1">
      <alignment horizontal="center" vertical="center"/>
    </xf>
    <xf numFmtId="0" fontId="26" fillId="3" borderId="9" xfId="53" applyFont="1" applyFill="1" applyBorder="1"/>
    <xf numFmtId="0" fontId="26" fillId="3" borderId="42" xfId="53" applyFont="1" applyFill="1" applyBorder="1"/>
    <xf numFmtId="0" fontId="27" fillId="3" borderId="10" xfId="53" applyFont="1" applyFill="1" applyBorder="1" applyAlignment="1">
      <alignment horizontal="center" vertical="center"/>
    </xf>
    <xf numFmtId="0" fontId="27" fillId="3" borderId="43" xfId="53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26" fillId="3" borderId="44" xfId="53" applyFont="1" applyFill="1" applyBorder="1"/>
    <xf numFmtId="0" fontId="27" fillId="3" borderId="11" xfId="53" applyFont="1" applyFill="1" applyBorder="1" applyAlignment="1">
      <alignment horizontal="center" vertical="center"/>
    </xf>
    <xf numFmtId="0" fontId="43" fillId="0" borderId="4" xfId="52" applyFont="1" applyBorder="1" applyAlignment="1">
      <alignment horizontal="center"/>
    </xf>
    <xf numFmtId="0" fontId="37" fillId="0" borderId="4" xfId="52" applyFont="1" applyBorder="1" applyAlignment="1">
      <alignment horizontal="center"/>
    </xf>
    <xf numFmtId="49" fontId="37" fillId="0" borderId="2" xfId="52" applyNumberFormat="1" applyFont="1" applyBorder="1" applyAlignment="1">
      <alignment horizontal="center"/>
    </xf>
    <xf numFmtId="180" fontId="37" fillId="0" borderId="2" xfId="52" applyNumberFormat="1" applyFont="1" applyBorder="1" applyAlignment="1">
      <alignment horizontal="center"/>
    </xf>
    <xf numFmtId="0" fontId="44" fillId="0" borderId="18" xfId="51" applyFont="1" applyBorder="1" applyAlignment="1">
      <alignment horizontal="center" vertical="top"/>
    </xf>
    <xf numFmtId="0" fontId="41" fillId="0" borderId="45" xfId="51" applyFont="1" applyBorder="1" applyAlignment="1">
      <alignment horizontal="left" vertical="center"/>
    </xf>
    <xf numFmtId="0" fontId="41" fillId="0" borderId="20" xfId="51" applyFont="1" applyBorder="1" applyAlignment="1">
      <alignment horizontal="center" vertical="center"/>
    </xf>
    <xf numFmtId="0" fontId="30" fillId="0" borderId="20" xfId="51" applyFont="1" applyBorder="1" applyAlignment="1">
      <alignment horizontal="left" vertical="center"/>
    </xf>
    <xf numFmtId="0" fontId="30" fillId="0" borderId="19" xfId="51" applyFont="1" applyBorder="1" applyAlignment="1">
      <alignment horizontal="center" vertical="center"/>
    </xf>
    <xf numFmtId="0" fontId="30" fillId="0" borderId="21" xfId="51" applyFont="1" applyBorder="1" applyAlignment="1">
      <alignment horizontal="center" vertical="center"/>
    </xf>
    <xf numFmtId="0" fontId="30" fillId="0" borderId="36" xfId="51" applyFont="1" applyBorder="1" applyAlignment="1">
      <alignment horizontal="center" vertical="center"/>
    </xf>
    <xf numFmtId="0" fontId="41" fillId="0" borderId="19" xfId="51" applyFont="1" applyBorder="1" applyAlignment="1">
      <alignment horizontal="center" vertical="center"/>
    </xf>
    <xf numFmtId="0" fontId="41" fillId="0" borderId="21" xfId="51" applyFont="1" applyBorder="1" applyAlignment="1">
      <alignment horizontal="center" vertical="center"/>
    </xf>
    <xf numFmtId="0" fontId="41" fillId="0" borderId="36" xfId="51" applyFont="1" applyBorder="1" applyAlignment="1">
      <alignment horizontal="center" vertical="center"/>
    </xf>
    <xf numFmtId="0" fontId="30" fillId="0" borderId="22" xfId="51" applyFont="1" applyBorder="1" applyAlignment="1">
      <alignment horizontal="left" vertical="center"/>
    </xf>
    <xf numFmtId="0" fontId="29" fillId="0" borderId="23" xfId="51" applyFont="1" applyBorder="1" applyAlignment="1">
      <alignment horizontal="left" vertical="center"/>
    </xf>
    <xf numFmtId="0" fontId="29" fillId="0" borderId="37" xfId="51" applyFont="1" applyBorder="1" applyAlignment="1">
      <alignment horizontal="left" vertical="center"/>
    </xf>
    <xf numFmtId="0" fontId="30" fillId="0" borderId="23" xfId="51" applyFont="1" applyBorder="1" applyAlignment="1">
      <alignment horizontal="left" vertical="center"/>
    </xf>
    <xf numFmtId="14" fontId="29" fillId="0" borderId="23" xfId="51" applyNumberFormat="1" applyFont="1" applyBorder="1" applyAlignment="1">
      <alignment horizontal="center" vertical="center"/>
    </xf>
    <xf numFmtId="14" fontId="29" fillId="0" borderId="37" xfId="51" applyNumberFormat="1" applyFont="1" applyBorder="1" applyAlignment="1">
      <alignment horizontal="center" vertical="center"/>
    </xf>
    <xf numFmtId="0" fontId="30" fillId="0" borderId="22" xfId="51" applyFont="1" applyBorder="1">
      <alignment vertical="center"/>
    </xf>
    <xf numFmtId="0" fontId="30" fillId="0" borderId="22" xfId="51" applyFont="1" applyBorder="1" applyAlignment="1">
      <alignment horizontal="center" vertical="center"/>
    </xf>
    <xf numFmtId="0" fontId="29" fillId="0" borderId="28" xfId="51" applyFont="1" applyBorder="1" applyAlignment="1">
      <alignment horizontal="left" vertical="center"/>
    </xf>
    <xf numFmtId="0" fontId="29" fillId="0" borderId="40" xfId="51" applyFont="1" applyBorder="1" applyAlignment="1">
      <alignment horizontal="left" vertical="center"/>
    </xf>
    <xf numFmtId="0" fontId="29" fillId="0" borderId="22" xfId="51" applyFont="1" applyBorder="1" applyAlignment="1">
      <alignment horizontal="left" vertical="center"/>
    </xf>
    <xf numFmtId="0" fontId="45" fillId="0" borderId="24" xfId="51" applyFont="1" applyBorder="1">
      <alignment vertical="center"/>
    </xf>
    <xf numFmtId="0" fontId="46" fillId="0" borderId="25" xfId="6" applyNumberFormat="1" applyFont="1" applyFill="1" applyBorder="1" applyAlignment="1" applyProtection="1">
      <alignment horizontal="center" vertical="center" wrapText="1"/>
    </xf>
    <xf numFmtId="0" fontId="29" fillId="0" borderId="38" xfId="51" applyFont="1" applyBorder="1" applyAlignment="1">
      <alignment horizontal="center" vertical="center" wrapText="1"/>
    </xf>
    <xf numFmtId="0" fontId="30" fillId="0" borderId="24" xfId="51" applyFont="1" applyBorder="1" applyAlignment="1">
      <alignment horizontal="left" vertical="center"/>
    </xf>
    <xf numFmtId="0" fontId="30" fillId="0" borderId="25" xfId="51" applyFont="1" applyBorder="1" applyAlignment="1">
      <alignment horizontal="left" vertical="center"/>
    </xf>
    <xf numFmtId="14" fontId="29" fillId="0" borderId="25" xfId="51" applyNumberFormat="1" applyFont="1" applyBorder="1" applyAlignment="1">
      <alignment horizontal="center" vertical="center"/>
    </xf>
    <xf numFmtId="14" fontId="29" fillId="0" borderId="38" xfId="51" applyNumberFormat="1" applyFont="1" applyBorder="1" applyAlignment="1">
      <alignment horizontal="center" vertical="center"/>
    </xf>
    <xf numFmtId="0" fontId="41" fillId="0" borderId="0" xfId="51" applyFont="1" applyAlignment="1">
      <alignment horizontal="left" vertical="center"/>
    </xf>
    <xf numFmtId="0" fontId="30" fillId="0" borderId="19" xfId="51" applyFont="1" applyBorder="1">
      <alignment vertical="center"/>
    </xf>
    <xf numFmtId="0" fontId="38" fillId="0" borderId="21" xfId="51" applyBorder="1" applyAlignment="1">
      <alignment horizontal="left" vertical="center"/>
    </xf>
    <xf numFmtId="0" fontId="29" fillId="0" borderId="21" xfId="51" applyFont="1" applyBorder="1" applyAlignment="1">
      <alignment horizontal="left" vertical="center"/>
    </xf>
    <xf numFmtId="0" fontId="38" fillId="0" borderId="21" xfId="51" applyBorder="1">
      <alignment vertical="center"/>
    </xf>
    <xf numFmtId="0" fontId="30" fillId="0" borderId="21" xfId="51" applyFont="1" applyBorder="1">
      <alignment vertical="center"/>
    </xf>
    <xf numFmtId="0" fontId="38" fillId="0" borderId="23" xfId="51" applyBorder="1" applyAlignment="1">
      <alignment horizontal="left" vertical="center"/>
    </xf>
    <xf numFmtId="0" fontId="38" fillId="0" borderId="23" xfId="51" applyBorder="1">
      <alignment vertical="center"/>
    </xf>
    <xf numFmtId="0" fontId="30" fillId="0" borderId="23" xfId="51" applyFont="1" applyBorder="1">
      <alignment vertical="center"/>
    </xf>
    <xf numFmtId="0" fontId="30" fillId="0" borderId="0" xfId="51" applyFont="1" applyAlignment="1">
      <alignment horizontal="left" vertical="center"/>
    </xf>
    <xf numFmtId="0" fontId="24" fillId="0" borderId="19" xfId="51" applyFont="1" applyBorder="1" applyAlignment="1">
      <alignment horizontal="left" vertical="center"/>
    </xf>
    <xf numFmtId="0" fontId="24" fillId="0" borderId="21" xfId="51" applyFont="1" applyBorder="1" applyAlignment="1">
      <alignment horizontal="left" vertical="center"/>
    </xf>
    <xf numFmtId="0" fontId="24" fillId="0" borderId="35" xfId="51" applyFont="1" applyBorder="1" applyAlignment="1">
      <alignment horizontal="left" vertical="center"/>
    </xf>
    <xf numFmtId="0" fontId="24" fillId="0" borderId="28" xfId="51" applyFont="1" applyBorder="1" applyAlignment="1">
      <alignment horizontal="left" vertical="center"/>
    </xf>
    <xf numFmtId="0" fontId="29" fillId="0" borderId="24" xfId="51" applyFont="1" applyBorder="1" applyAlignment="1">
      <alignment horizontal="left" vertical="center"/>
    </xf>
    <xf numFmtId="0" fontId="29" fillId="0" borderId="25" xfId="51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0" fillId="0" borderId="24" xfId="51" applyFont="1" applyBorder="1" applyAlignment="1">
      <alignment horizontal="center" vertical="center"/>
    </xf>
    <xf numFmtId="0" fontId="30" fillId="0" borderId="25" xfId="51" applyFont="1" applyBorder="1" applyAlignment="1">
      <alignment horizontal="center" vertical="center"/>
    </xf>
    <xf numFmtId="0" fontId="30" fillId="0" borderId="23" xfId="51" applyFont="1" applyBorder="1" applyAlignment="1">
      <alignment horizontal="center" vertical="center"/>
    </xf>
    <xf numFmtId="0" fontId="30" fillId="0" borderId="33" xfId="51" applyFont="1" applyBorder="1" applyAlignment="1">
      <alignment horizontal="left" vertical="center"/>
    </xf>
    <xf numFmtId="0" fontId="30" fillId="0" borderId="34" xfId="51" applyFont="1" applyBorder="1" applyAlignment="1">
      <alignment horizontal="left" vertical="center"/>
    </xf>
    <xf numFmtId="0" fontId="29" fillId="0" borderId="32" xfId="51" applyFont="1" applyBorder="1" applyAlignment="1">
      <alignment horizontal="left" vertical="center"/>
    </xf>
    <xf numFmtId="0" fontId="29" fillId="0" borderId="27" xfId="51" applyFont="1" applyBorder="1" applyAlignment="1">
      <alignment horizontal="left" vertical="center"/>
    </xf>
    <xf numFmtId="0" fontId="29" fillId="0" borderId="30" xfId="51" applyFont="1" applyBorder="1" applyAlignment="1">
      <alignment horizontal="left" vertical="center"/>
    </xf>
    <xf numFmtId="0" fontId="29" fillId="0" borderId="29" xfId="51" applyFont="1" applyBorder="1" applyAlignment="1">
      <alignment horizontal="left" vertical="center"/>
    </xf>
    <xf numFmtId="0" fontId="41" fillId="0" borderId="46" xfId="51" applyFont="1" applyBorder="1">
      <alignment vertical="center"/>
    </xf>
    <xf numFmtId="0" fontId="29" fillId="0" borderId="47" xfId="51" applyFont="1" applyBorder="1" applyAlignment="1">
      <alignment horizontal="center" vertical="center"/>
    </xf>
    <xf numFmtId="0" fontId="41" fillId="0" borderId="47" xfId="51" applyFont="1" applyBorder="1">
      <alignment vertical="center"/>
    </xf>
    <xf numFmtId="0" fontId="29" fillId="0" borderId="47" xfId="51" applyFont="1" applyBorder="1">
      <alignment vertical="center"/>
    </xf>
    <xf numFmtId="58" fontId="38" fillId="0" borderId="47" xfId="51" applyNumberFormat="1" applyBorder="1">
      <alignment vertical="center"/>
    </xf>
    <xf numFmtId="0" fontId="41" fillId="0" borderId="47" xfId="51" applyFont="1" applyBorder="1" applyAlignment="1">
      <alignment horizontal="center" vertical="center"/>
    </xf>
    <xf numFmtId="0" fontId="41" fillId="0" borderId="48" xfId="51" applyFont="1" applyBorder="1" applyAlignment="1">
      <alignment horizontal="left" vertical="center"/>
    </xf>
    <xf numFmtId="0" fontId="41" fillId="0" borderId="47" xfId="51" applyFont="1" applyBorder="1" applyAlignment="1">
      <alignment horizontal="left" vertical="center"/>
    </xf>
    <xf numFmtId="0" fontId="41" fillId="0" borderId="49" xfId="51" applyFont="1" applyBorder="1" applyAlignment="1">
      <alignment horizontal="center" vertical="center"/>
    </xf>
    <xf numFmtId="0" fontId="41" fillId="0" borderId="50" xfId="51" applyFont="1" applyBorder="1" applyAlignment="1">
      <alignment horizontal="center" vertical="center"/>
    </xf>
    <xf numFmtId="0" fontId="41" fillId="0" borderId="24" xfId="51" applyFont="1" applyBorder="1" applyAlignment="1">
      <alignment horizontal="center" vertical="center"/>
    </xf>
    <xf numFmtId="0" fontId="41" fillId="0" borderId="25" xfId="51" applyFont="1" applyBorder="1" applyAlignment="1">
      <alignment horizontal="center" vertical="center"/>
    </xf>
    <xf numFmtId="0" fontId="38" fillId="0" borderId="20" xfId="51" applyBorder="1" applyAlignment="1">
      <alignment horizontal="center" vertical="center"/>
    </xf>
    <xf numFmtId="0" fontId="38" fillId="0" borderId="51" xfId="51" applyBorder="1" applyAlignment="1">
      <alignment horizontal="center" vertical="center"/>
    </xf>
    <xf numFmtId="0" fontId="30" fillId="0" borderId="37" xfId="51" applyFont="1" applyBorder="1" applyAlignment="1">
      <alignment horizontal="center" vertical="center"/>
    </xf>
    <xf numFmtId="0" fontId="30" fillId="0" borderId="38" xfId="51" applyFont="1" applyBorder="1" applyAlignment="1">
      <alignment horizontal="left" vertical="center"/>
    </xf>
    <xf numFmtId="0" fontId="29" fillId="0" borderId="36" xfId="51" applyFont="1" applyBorder="1" applyAlignment="1">
      <alignment horizontal="left" vertical="center"/>
    </xf>
    <xf numFmtId="0" fontId="40" fillId="0" borderId="29" xfId="51" applyFont="1" applyBorder="1" applyAlignment="1">
      <alignment horizontal="left" vertical="center"/>
    </xf>
    <xf numFmtId="0" fontId="40" fillId="0" borderId="40" xfId="51" applyFont="1" applyBorder="1" applyAlignment="1">
      <alignment horizontal="left" vertical="center"/>
    </xf>
    <xf numFmtId="0" fontId="29" fillId="0" borderId="38" xfId="51" applyFont="1" applyBorder="1" applyAlignment="1">
      <alignment horizontal="left" vertical="center"/>
    </xf>
    <xf numFmtId="0" fontId="30" fillId="0" borderId="38" xfId="51" applyFont="1" applyBorder="1" applyAlignment="1">
      <alignment horizontal="center" vertical="center"/>
    </xf>
    <xf numFmtId="0" fontId="30" fillId="0" borderId="41" xfId="51" applyFont="1" applyBorder="1" applyAlignment="1">
      <alignment horizontal="left" vertical="center"/>
    </xf>
    <xf numFmtId="0" fontId="29" fillId="0" borderId="39" xfId="51" applyFont="1" applyBorder="1" applyAlignment="1">
      <alignment horizontal="left" vertical="center"/>
    </xf>
    <xf numFmtId="0" fontId="29" fillId="0" borderId="52" xfId="51" applyFont="1" applyBorder="1" applyAlignment="1">
      <alignment horizontal="center" vertical="center"/>
    </xf>
    <xf numFmtId="0" fontId="41" fillId="0" borderId="53" xfId="51" applyFont="1" applyBorder="1" applyAlignment="1">
      <alignment horizontal="left" vertical="center"/>
    </xf>
    <xf numFmtId="0" fontId="41" fillId="0" borderId="54" xfId="51" applyFont="1" applyBorder="1" applyAlignment="1">
      <alignment horizontal="center" vertical="center"/>
    </xf>
    <xf numFmtId="0" fontId="41" fillId="0" borderId="38" xfId="51" applyFont="1" applyBorder="1" applyAlignment="1">
      <alignment horizontal="center" vertical="center"/>
    </xf>
    <xf numFmtId="0" fontId="38" fillId="0" borderId="47" xfId="51" applyBorder="1" applyAlignment="1">
      <alignment horizontal="center" vertical="center"/>
    </xf>
    <xf numFmtId="0" fontId="38" fillId="0" borderId="52" xfId="51" applyBorder="1" applyAlignment="1">
      <alignment horizontal="center" vertical="center"/>
    </xf>
    <xf numFmtId="0" fontId="27" fillId="3" borderId="0" xfId="53" applyFont="1" applyFill="1"/>
    <xf numFmtId="0" fontId="0" fillId="3" borderId="0" xfId="55" applyFont="1" applyFill="1">
      <alignment vertical="center"/>
    </xf>
    <xf numFmtId="0" fontId="37" fillId="0" borderId="2" xfId="1" applyNumberFormat="1" applyFont="1" applyBorder="1" applyAlignment="1">
      <alignment horizontal="center"/>
    </xf>
    <xf numFmtId="14" fontId="37" fillId="0" borderId="2" xfId="52" applyNumberFormat="1" applyFont="1" applyBorder="1" applyAlignment="1">
      <alignment horizontal="center"/>
    </xf>
    <xf numFmtId="14" fontId="27" fillId="3" borderId="0" xfId="53" applyNumberFormat="1" applyFont="1" applyFill="1"/>
    <xf numFmtId="0" fontId="47" fillId="0" borderId="18" xfId="51" applyFont="1" applyBorder="1" applyAlignment="1">
      <alignment horizontal="center" vertical="top"/>
    </xf>
    <xf numFmtId="0" fontId="29" fillId="0" borderId="23" xfId="51" applyFont="1" applyBorder="1">
      <alignment vertical="center"/>
    </xf>
    <xf numFmtId="0" fontId="29" fillId="0" borderId="37" xfId="51" applyFont="1" applyBorder="1">
      <alignment vertical="center"/>
    </xf>
    <xf numFmtId="0" fontId="30" fillId="0" borderId="55" xfId="51" applyFont="1" applyBorder="1" applyAlignment="1">
      <alignment horizontal="left" vertical="center"/>
    </xf>
    <xf numFmtId="0" fontId="30" fillId="0" borderId="31" xfId="51" applyFont="1" applyBorder="1" applyAlignment="1">
      <alignment horizontal="left" vertical="center"/>
    </xf>
    <xf numFmtId="0" fontId="30" fillId="0" borderId="49" xfId="51" applyFont="1" applyBorder="1">
      <alignment vertical="center"/>
    </xf>
    <xf numFmtId="0" fontId="38" fillId="0" borderId="50" xfId="51" applyBorder="1" applyAlignment="1">
      <alignment horizontal="left" vertical="center"/>
    </xf>
    <xf numFmtId="0" fontId="29" fillId="0" borderId="50" xfId="51" applyFont="1" applyBorder="1" applyAlignment="1">
      <alignment horizontal="left" vertical="center"/>
    </xf>
    <xf numFmtId="0" fontId="38" fillId="0" borderId="50" xfId="51" applyBorder="1">
      <alignment vertical="center"/>
    </xf>
    <xf numFmtId="0" fontId="30" fillId="0" borderId="50" xfId="51" applyFont="1" applyBorder="1">
      <alignment vertical="center"/>
    </xf>
    <xf numFmtId="0" fontId="30" fillId="0" borderId="49" xfId="51" applyFont="1" applyBorder="1" applyAlignment="1">
      <alignment horizontal="center" vertical="center"/>
    </xf>
    <xf numFmtId="0" fontId="29" fillId="0" borderId="50" xfId="51" applyFont="1" applyBorder="1" applyAlignment="1">
      <alignment horizontal="center" vertical="center"/>
    </xf>
    <xf numFmtId="0" fontId="30" fillId="0" borderId="50" xfId="51" applyFont="1" applyBorder="1" applyAlignment="1">
      <alignment horizontal="center" vertical="center"/>
    </xf>
    <xf numFmtId="0" fontId="38" fillId="0" borderId="50" xfId="51" applyBorder="1" applyAlignment="1">
      <alignment horizontal="center" vertical="center"/>
    </xf>
    <xf numFmtId="0" fontId="38" fillId="0" borderId="23" xfId="51" applyBorder="1" applyAlignment="1">
      <alignment horizontal="center" vertical="center"/>
    </xf>
    <xf numFmtId="0" fontId="30" fillId="0" borderId="33" xfId="51" applyFont="1" applyBorder="1" applyAlignment="1">
      <alignment horizontal="left" vertical="center" wrapText="1"/>
    </xf>
    <xf numFmtId="0" fontId="30" fillId="0" borderId="34" xfId="51" applyFont="1" applyBorder="1" applyAlignment="1">
      <alignment horizontal="left" vertical="center" wrapText="1"/>
    </xf>
    <xf numFmtId="0" fontId="30" fillId="0" borderId="49" xfId="51" applyFont="1" applyBorder="1" applyAlignment="1">
      <alignment horizontal="left" vertical="center"/>
    </xf>
    <xf numFmtId="0" fontId="30" fillId="0" borderId="50" xfId="51" applyFont="1" applyBorder="1" applyAlignment="1">
      <alignment horizontal="left" vertical="center"/>
    </xf>
    <xf numFmtId="0" fontId="48" fillId="0" borderId="56" xfId="51" applyFont="1" applyBorder="1" applyAlignment="1">
      <alignment horizontal="left" vertical="center" wrapText="1"/>
    </xf>
    <xf numFmtId="9" fontId="29" fillId="0" borderId="23" xfId="51" applyNumberFormat="1" applyFont="1" applyBorder="1" applyAlignment="1">
      <alignment horizontal="center" vertical="center"/>
    </xf>
    <xf numFmtId="0" fontId="41" fillId="0" borderId="48" xfId="0" applyFont="1" applyBorder="1" applyAlignment="1">
      <alignment horizontal="left" vertical="center"/>
    </xf>
    <xf numFmtId="0" fontId="41" fillId="0" borderId="47" xfId="0" applyFont="1" applyBorder="1" applyAlignment="1">
      <alignment horizontal="left" vertical="center"/>
    </xf>
    <xf numFmtId="9" fontId="29" fillId="0" borderId="32" xfId="51" applyNumberFormat="1" applyFont="1" applyBorder="1" applyAlignment="1">
      <alignment horizontal="left" vertical="center"/>
    </xf>
    <xf numFmtId="9" fontId="29" fillId="0" borderId="27" xfId="51" applyNumberFormat="1" applyFont="1" applyBorder="1" applyAlignment="1">
      <alignment horizontal="left" vertical="center"/>
    </xf>
    <xf numFmtId="9" fontId="29" fillId="0" borderId="33" xfId="51" applyNumberFormat="1" applyFont="1" applyBorder="1" applyAlignment="1">
      <alignment horizontal="left" vertical="center"/>
    </xf>
    <xf numFmtId="9" fontId="29" fillId="0" borderId="34" xfId="51" applyNumberFormat="1" applyFont="1" applyBorder="1" applyAlignment="1">
      <alignment horizontal="left" vertical="center"/>
    </xf>
    <xf numFmtId="0" fontId="40" fillId="0" borderId="49" xfId="51" applyFont="1" applyBorder="1" applyAlignment="1">
      <alignment horizontal="left" vertical="center"/>
    </xf>
    <xf numFmtId="0" fontId="40" fillId="0" borderId="50" xfId="51" applyFont="1" applyBorder="1" applyAlignment="1">
      <alignment horizontal="left" vertical="center"/>
    </xf>
    <xf numFmtId="0" fontId="40" fillId="0" borderId="57" xfId="51" applyFont="1" applyBorder="1" applyAlignment="1">
      <alignment horizontal="left" vertical="center"/>
    </xf>
    <xf numFmtId="0" fontId="40" fillId="0" borderId="34" xfId="51" applyFont="1" applyBorder="1" applyAlignment="1">
      <alignment horizontal="left" vertical="center"/>
    </xf>
    <xf numFmtId="0" fontId="41" fillId="0" borderId="31" xfId="51" applyFont="1" applyBorder="1" applyAlignment="1">
      <alignment horizontal="left" vertical="center"/>
    </xf>
    <xf numFmtId="0" fontId="29" fillId="0" borderId="58" xfId="51" applyFont="1" applyBorder="1" applyAlignment="1">
      <alignment horizontal="left" vertical="center"/>
    </xf>
    <xf numFmtId="0" fontId="29" fillId="0" borderId="59" xfId="51" applyFont="1" applyBorder="1" applyAlignment="1">
      <alignment horizontal="left" vertical="center"/>
    </xf>
    <xf numFmtId="0" fontId="41" fillId="0" borderId="45" xfId="51" applyFont="1" applyBorder="1">
      <alignment vertical="center"/>
    </xf>
    <xf numFmtId="0" fontId="49" fillId="0" borderId="47" xfId="51" applyFont="1" applyBorder="1" applyAlignment="1">
      <alignment horizontal="center" vertical="center"/>
    </xf>
    <xf numFmtId="0" fontId="41" fillId="0" borderId="20" xfId="51" applyFont="1" applyBorder="1">
      <alignment vertical="center"/>
    </xf>
    <xf numFmtId="0" fontId="29" fillId="0" borderId="60" xfId="51" applyFont="1" applyBorder="1">
      <alignment vertical="center"/>
    </xf>
    <xf numFmtId="0" fontId="41" fillId="0" borderId="60" xfId="51" applyFont="1" applyBorder="1">
      <alignment vertical="center"/>
    </xf>
    <xf numFmtId="58" fontId="38" fillId="0" borderId="20" xfId="51" applyNumberFormat="1" applyBorder="1">
      <alignment vertical="center"/>
    </xf>
    <xf numFmtId="0" fontId="41" fillId="0" borderId="31" xfId="51" applyFont="1" applyBorder="1" applyAlignment="1">
      <alignment horizontal="center" vertical="center"/>
    </xf>
    <xf numFmtId="0" fontId="29" fillId="0" borderId="55" xfId="51" applyFont="1" applyBorder="1" applyAlignment="1">
      <alignment horizontal="left" vertical="center"/>
    </xf>
    <xf numFmtId="0" fontId="29" fillId="0" borderId="31" xfId="51" applyFont="1" applyBorder="1" applyAlignment="1">
      <alignment horizontal="left" vertical="center"/>
    </xf>
    <xf numFmtId="0" fontId="38" fillId="0" borderId="60" xfId="51" applyBorder="1">
      <alignment vertical="center"/>
    </xf>
    <xf numFmtId="0" fontId="30" fillId="0" borderId="61" xfId="51" applyFont="1" applyBorder="1" applyAlignment="1">
      <alignment horizontal="left" vertical="center"/>
    </xf>
    <xf numFmtId="0" fontId="29" fillId="0" borderId="54" xfId="51" applyFont="1" applyBorder="1" applyAlignment="1">
      <alignment horizontal="left" vertical="center"/>
    </xf>
    <xf numFmtId="0" fontId="30" fillId="0" borderId="0" xfId="51" applyFont="1">
      <alignment vertical="center"/>
    </xf>
    <xf numFmtId="0" fontId="30" fillId="0" borderId="41" xfId="51" applyFont="1" applyBorder="1" applyAlignment="1">
      <alignment horizontal="left" vertical="center" wrapText="1"/>
    </xf>
    <xf numFmtId="0" fontId="30" fillId="0" borderId="54" xfId="51" applyFont="1" applyBorder="1" applyAlignment="1">
      <alignment horizontal="left" vertical="center"/>
    </xf>
    <xf numFmtId="0" fontId="50" fillId="0" borderId="37" xfId="51" applyFont="1" applyBorder="1" applyAlignment="1">
      <alignment horizontal="left" vertical="center" wrapText="1"/>
    </xf>
    <xf numFmtId="0" fontId="50" fillId="0" borderId="37" xfId="51" applyFont="1" applyBorder="1" applyAlignment="1">
      <alignment horizontal="left" vertical="center"/>
    </xf>
    <xf numFmtId="0" fontId="41" fillId="0" borderId="53" xfId="0" applyFont="1" applyBorder="1" applyAlignment="1">
      <alignment horizontal="left" vertical="center"/>
    </xf>
    <xf numFmtId="9" fontId="29" fillId="0" borderId="39" xfId="51" applyNumberFormat="1" applyFont="1" applyBorder="1" applyAlignment="1">
      <alignment horizontal="left" vertical="center"/>
    </xf>
    <xf numFmtId="9" fontId="29" fillId="0" borderId="41" xfId="51" applyNumberFormat="1" applyFont="1" applyBorder="1" applyAlignment="1">
      <alignment horizontal="left" vertical="center"/>
    </xf>
    <xf numFmtId="0" fontId="40" fillId="0" borderId="54" xfId="51" applyFont="1" applyBorder="1" applyAlignment="1">
      <alignment horizontal="left" vertical="center"/>
    </xf>
    <xf numFmtId="0" fontId="40" fillId="0" borderId="41" xfId="51" applyFont="1" applyBorder="1" applyAlignment="1">
      <alignment horizontal="left" vertical="center"/>
    </xf>
    <xf numFmtId="0" fontId="29" fillId="0" borderId="62" xfId="51" applyFont="1" applyBorder="1" applyAlignment="1">
      <alignment horizontal="left" vertical="center"/>
    </xf>
    <xf numFmtId="0" fontId="41" fillId="0" borderId="63" xfId="51" applyFont="1" applyBorder="1" applyAlignment="1">
      <alignment horizontal="center" vertical="center"/>
    </xf>
    <xf numFmtId="0" fontId="29" fillId="0" borderId="60" xfId="51" applyFont="1" applyBorder="1" applyAlignment="1">
      <alignment horizontal="center" vertical="center"/>
    </xf>
    <xf numFmtId="0" fontId="29" fillId="0" borderId="61" xfId="51" applyFont="1" applyBorder="1" applyAlignment="1">
      <alignment horizontal="center" vertical="center"/>
    </xf>
    <xf numFmtId="0" fontId="29" fillId="0" borderId="61" xfId="51" applyFont="1" applyBorder="1" applyAlignment="1">
      <alignment horizontal="left" vertical="center"/>
    </xf>
    <xf numFmtId="0" fontId="51" fillId="0" borderId="64" xfId="0" applyFont="1" applyBorder="1" applyAlignment="1">
      <alignment horizontal="center" vertical="center" wrapText="1"/>
    </xf>
    <xf numFmtId="0" fontId="51" fillId="0" borderId="65" xfId="0" applyFont="1" applyBorder="1" applyAlignment="1">
      <alignment horizontal="center" vertical="center" wrapText="1"/>
    </xf>
    <xf numFmtId="0" fontId="52" fillId="0" borderId="66" xfId="0" applyFont="1" applyBorder="1"/>
    <xf numFmtId="0" fontId="52" fillId="0" borderId="2" xfId="0" applyFont="1" applyBorder="1"/>
    <xf numFmtId="0" fontId="52" fillId="0" borderId="5" xfId="0" applyFont="1" applyBorder="1" applyAlignment="1">
      <alignment horizontal="center" vertical="center"/>
    </xf>
    <xf numFmtId="0" fontId="52" fillId="0" borderId="7" xfId="0" applyFont="1" applyBorder="1" applyAlignment="1">
      <alignment horizontal="center" vertical="center"/>
    </xf>
    <xf numFmtId="0" fontId="52" fillId="4" borderId="5" xfId="0" applyFont="1" applyFill="1" applyBorder="1" applyAlignment="1">
      <alignment horizontal="center" vertical="center"/>
    </xf>
    <xf numFmtId="0" fontId="52" fillId="4" borderId="7" xfId="0" applyFont="1" applyFill="1" applyBorder="1" applyAlignment="1">
      <alignment horizontal="center" vertical="center"/>
    </xf>
    <xf numFmtId="0" fontId="52" fillId="4" borderId="2" xfId="0" applyFont="1" applyFill="1" applyBorder="1"/>
    <xf numFmtId="0" fontId="0" fillId="0" borderId="66" xfId="0" applyBorder="1"/>
    <xf numFmtId="0" fontId="0" fillId="4" borderId="2" xfId="0" applyFill="1" applyBorder="1"/>
    <xf numFmtId="0" fontId="0" fillId="0" borderId="67" xfId="0" applyBorder="1"/>
    <xf numFmtId="0" fontId="0" fillId="0" borderId="68" xfId="0" applyBorder="1"/>
    <xf numFmtId="0" fontId="0" fillId="4" borderId="68" xfId="0" applyFill="1" applyBorder="1"/>
    <xf numFmtId="0" fontId="0" fillId="5" borderId="0" xfId="0" applyFill="1"/>
    <xf numFmtId="0" fontId="51" fillId="0" borderId="69" xfId="0" applyFont="1" applyBorder="1" applyAlignment="1">
      <alignment horizontal="center" vertical="center" wrapText="1"/>
    </xf>
    <xf numFmtId="0" fontId="52" fillId="0" borderId="70" xfId="0" applyFont="1" applyBorder="1" applyAlignment="1">
      <alignment horizontal="center" vertical="center"/>
    </xf>
    <xf numFmtId="0" fontId="52" fillId="0" borderId="71" xfId="0" applyFont="1" applyBorder="1"/>
    <xf numFmtId="0" fontId="0" fillId="0" borderId="71" xfId="0" applyBorder="1"/>
    <xf numFmtId="0" fontId="0" fillId="0" borderId="72" xfId="0" applyBorder="1"/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53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3" borderId="2" xfId="0" applyFill="1" applyBorder="1" applyAlignment="1">
      <alignment vertical="top" wrapText="1"/>
    </xf>
    <xf numFmtId="0" fontId="52" fillId="6" borderId="2" xfId="0" applyFont="1" applyFill="1" applyBorder="1" applyAlignment="1">
      <alignment vertical="top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vertical="top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千位分隔[0] 10" xfId="49"/>
    <cellStyle name="常规 11 17" xfId="50"/>
    <cellStyle name="常规 2" xfId="51"/>
    <cellStyle name="常规 23" xfId="52"/>
    <cellStyle name="常规 3" xfId="53"/>
    <cellStyle name="常规 3 3 3" xfId="54"/>
    <cellStyle name="常规 4" xfId="55"/>
    <cellStyle name="常规 40" xfId="56"/>
    <cellStyle name="常规 68" xfId="57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4314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586850" y="10051415"/>
              <a:ext cx="304800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37426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43141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343900" y="237426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2504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586850" y="1005141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25044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24091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43141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2504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648575" y="225044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334375" y="2174240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658100" y="243141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18389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36486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35534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31743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35534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317436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3553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31743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667625" y="33553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362950" y="33553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667625" y="31743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362950" y="31743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705725" y="128587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705725" y="14954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705725" y="1104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696200" y="847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104775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686675" y="65722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334375" y="6191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343900" y="838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362950" y="1104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362950" y="12858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362950" y="1495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61239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61239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61239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61239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467475" y="261239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12749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2989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29894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1179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2989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11796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29894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11796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667625" y="92989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362950" y="92989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658100" y="911796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362950" y="911796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467475" y="92989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467475" y="91179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2989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1179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343900" y="257429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648575" y="261239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467475" y="243141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467475" y="22504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467475" y="92989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891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891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973666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845175"/>
          <a:ext cx="43389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973666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97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973666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659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973666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89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973666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845175"/>
          <a:ext cx="43389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163512</xdr:colOff>
      <xdr:row>9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0" y="2644775"/>
          <a:ext cx="43732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239712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0" y="2644775"/>
          <a:ext cx="44494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112712</xdr:colOff>
      <xdr:row>10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0" y="2911475"/>
          <a:ext cx="43224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163512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0" y="2644775"/>
          <a:ext cx="43732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239712</xdr:colOff>
      <xdr:row>9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0" y="2644775"/>
          <a:ext cx="4449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112712</xdr:colOff>
      <xdr:row>10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0" y="2911475"/>
          <a:ext cx="4322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163512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0" y="2644775"/>
          <a:ext cx="43732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239712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0" y="2644775"/>
          <a:ext cx="4449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112712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0" y="2911475"/>
          <a:ext cx="4322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163512</xdr:colOff>
      <xdr:row>9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0" y="2644775"/>
          <a:ext cx="43732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239712</xdr:colOff>
      <xdr:row>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0" y="2644775"/>
          <a:ext cx="4449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112712</xdr:colOff>
      <xdr:row>10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0" y="2911475"/>
          <a:ext cx="4322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595500" y="10327640"/>
              <a:ext cx="304800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364740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219329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595500" y="103276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431415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218376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214566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43141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219329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43141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781925" y="2193290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505825" y="2164715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781925" y="242189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505825" y="2364740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734300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524875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743825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515350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886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886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6516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6516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461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556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6519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564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648575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8391525" y="59747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629525" y="57556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8391525" y="57556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505575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505575" y="575564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5564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505575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685165</xdr:colOff>
      <xdr:row>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0" y="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735965</xdr:colOff>
      <xdr:row>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0" y="0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26353</xdr:colOff>
      <xdr:row>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0" y="0"/>
          <a:ext cx="44646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685165</xdr:colOff>
      <xdr:row>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0" y="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685165</xdr:colOff>
      <xdr:row>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0" y="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685165</xdr:colOff>
      <xdr:row>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0" y="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735965</xdr:colOff>
      <xdr:row>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0" y="0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26353</xdr:colOff>
      <xdr:row>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0" y="0"/>
          <a:ext cx="44646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685165</xdr:colOff>
      <xdr:row>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0" y="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685165</xdr:colOff>
      <xdr:row>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0" y="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685165</xdr:colOff>
      <xdr:row>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0" y="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735965</xdr:colOff>
      <xdr:row>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0" y="0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26353</xdr:colOff>
      <xdr:row>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0" y="0"/>
          <a:ext cx="44646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685165</xdr:colOff>
      <xdr:row>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0" y="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685165</xdr:colOff>
      <xdr:row>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0" y="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211667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9050" y="5845175"/>
          <a:ext cx="43675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211667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8250" y="2644775"/>
          <a:ext cx="44183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211667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32050" y="2644775"/>
          <a:ext cx="44945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211667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9050" y="2911475"/>
          <a:ext cx="43675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211667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9050" y="5845175"/>
          <a:ext cx="43675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4</xdr:col>
      <xdr:colOff>725487</xdr:colOff>
      <xdr:row>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0" y="2644775"/>
          <a:ext cx="43732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11112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0" y="2644775"/>
          <a:ext cx="44494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4</xdr:col>
      <xdr:colOff>674687</xdr:colOff>
      <xdr:row>10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0" y="2911475"/>
          <a:ext cx="43224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4</xdr:col>
      <xdr:colOff>725487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0" y="2644775"/>
          <a:ext cx="43732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11112</xdr:colOff>
      <xdr:row>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0" y="2644775"/>
          <a:ext cx="4449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4</xdr:col>
      <xdr:colOff>674687</xdr:colOff>
      <xdr:row>10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0" y="2911475"/>
          <a:ext cx="4322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4</xdr:col>
      <xdr:colOff>725487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0" y="2644775"/>
          <a:ext cx="43732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11112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0" y="2644775"/>
          <a:ext cx="4449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4</xdr:col>
      <xdr:colOff>674687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0" y="2911475"/>
          <a:ext cx="4322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4</xdr:col>
      <xdr:colOff>725487</xdr:colOff>
      <xdr:row>9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0" y="2644775"/>
          <a:ext cx="43732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11112</xdr:colOff>
      <xdr:row>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0" y="2644775"/>
          <a:ext cx="4449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4</xdr:col>
      <xdr:colOff>674687</xdr:colOff>
      <xdr:row>10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0" y="2911475"/>
          <a:ext cx="4322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7903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48200" y="74790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05525" y="74790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05700" y="748855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81475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19675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19675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8147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58125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58125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10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58125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67525" y="10763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6762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6762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95775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4005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10400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67625" y="10763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6752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6752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2195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52900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21</xdr:row>
      <xdr:rowOff>0</xdr:rowOff>
    </xdr:from>
    <xdr:to>
      <xdr:col>5</xdr:col>
      <xdr:colOff>350837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0" y="5845175"/>
          <a:ext cx="43224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401637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0" y="2644775"/>
          <a:ext cx="43732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477837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0" y="2644775"/>
          <a:ext cx="44494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350837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0" y="2911475"/>
          <a:ext cx="43224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350837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0" y="5845175"/>
          <a:ext cx="43224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350837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0" y="5845175"/>
          <a:ext cx="4322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401637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0" y="2644775"/>
          <a:ext cx="43732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477837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0" y="2644775"/>
          <a:ext cx="4449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350837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0" y="2911475"/>
          <a:ext cx="4322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350837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0" y="5845175"/>
          <a:ext cx="4322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350837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0" y="5845175"/>
          <a:ext cx="4322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401637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0" y="2644775"/>
          <a:ext cx="43732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477837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0" y="2644775"/>
          <a:ext cx="4449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350837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0" y="2911475"/>
          <a:ext cx="4322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350837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0" y="5845175"/>
          <a:ext cx="4322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350837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0" y="5845175"/>
          <a:ext cx="4322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401637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0" y="2644775"/>
          <a:ext cx="43732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477837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0" y="2644775"/>
          <a:ext cx="4449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350837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0" y="2911475"/>
          <a:ext cx="4322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350837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0" y="5845175"/>
          <a:ext cx="43224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711729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97125" y="5845175"/>
          <a:ext cx="43434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711729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46325" y="2644775"/>
          <a:ext cx="43942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711729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70125" y="2644775"/>
          <a:ext cx="44704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711729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97125" y="2911475"/>
          <a:ext cx="43434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711729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97125" y="5845175"/>
          <a:ext cx="43434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9" workbookViewId="0">
      <selection activeCell="C15" sqref="C15"/>
    </sheetView>
  </sheetViews>
  <sheetFormatPr defaultColWidth="11" defaultRowHeight="14.25" outlineLevelCol="1"/>
  <cols>
    <col min="1" max="1" width="5.5" style="373" customWidth="1"/>
    <col min="2" max="2" width="96.375" style="374" customWidth="1"/>
    <col min="3" max="3" width="10.125" customWidth="1"/>
  </cols>
  <sheetData>
    <row r="1" ht="21" customHeight="1" spans="1:2">
      <c r="A1" s="375"/>
      <c r="B1" s="376" t="s">
        <v>0</v>
      </c>
    </row>
    <row r="2" spans="1:2">
      <c r="A2" s="11">
        <v>1</v>
      </c>
      <c r="B2" s="377" t="s">
        <v>1</v>
      </c>
    </row>
    <row r="3" spans="1:2">
      <c r="A3" s="11">
        <v>2</v>
      </c>
      <c r="B3" s="377" t="s">
        <v>2</v>
      </c>
    </row>
    <row r="4" spans="1:2">
      <c r="A4" s="11">
        <v>3</v>
      </c>
      <c r="B4" s="377" t="s">
        <v>3</v>
      </c>
    </row>
    <row r="5" spans="1:2">
      <c r="A5" s="11">
        <v>4</v>
      </c>
      <c r="B5" s="377" t="s">
        <v>4</v>
      </c>
    </row>
    <row r="6" spans="1:2">
      <c r="A6" s="11">
        <v>5</v>
      </c>
      <c r="B6" s="377" t="s">
        <v>5</v>
      </c>
    </row>
    <row r="7" spans="1:2">
      <c r="A7" s="11">
        <v>6</v>
      </c>
      <c r="B7" s="377" t="s">
        <v>6</v>
      </c>
    </row>
    <row r="8" s="372" customFormat="1" ht="35.1" customHeight="1" spans="1:2">
      <c r="A8" s="378">
        <v>7</v>
      </c>
      <c r="B8" s="379" t="s">
        <v>7</v>
      </c>
    </row>
    <row r="9" ht="18.95" customHeight="1" spans="1:2">
      <c r="A9" s="375"/>
      <c r="B9" s="380" t="s">
        <v>8</v>
      </c>
    </row>
    <row r="10" ht="30" customHeight="1" spans="1:2">
      <c r="A10" s="11">
        <v>1</v>
      </c>
      <c r="B10" s="377" t="s">
        <v>9</v>
      </c>
    </row>
    <row r="11" spans="1:2">
      <c r="A11" s="11">
        <v>2</v>
      </c>
      <c r="B11" s="379" t="s">
        <v>10</v>
      </c>
    </row>
    <row r="12" spans="1:2">
      <c r="A12" s="11"/>
      <c r="B12" s="377"/>
    </row>
    <row r="13" ht="20.25" spans="1:2">
      <c r="A13" s="375"/>
      <c r="B13" s="380" t="s">
        <v>11</v>
      </c>
    </row>
    <row r="14" ht="28.5" spans="1:2">
      <c r="A14" s="11">
        <v>1</v>
      </c>
      <c r="B14" s="377" t="s">
        <v>12</v>
      </c>
    </row>
    <row r="15" spans="1:2">
      <c r="A15" s="11">
        <v>2</v>
      </c>
      <c r="B15" s="377" t="s">
        <v>13</v>
      </c>
    </row>
    <row r="16" spans="1:2">
      <c r="A16" s="11">
        <v>3</v>
      </c>
      <c r="B16" s="377" t="s">
        <v>14</v>
      </c>
    </row>
    <row r="17" spans="1:2">
      <c r="A17" s="11"/>
      <c r="B17" s="377"/>
    </row>
    <row r="18" ht="20.25" spans="1:2">
      <c r="A18" s="375"/>
      <c r="B18" s="380" t="s">
        <v>15</v>
      </c>
    </row>
    <row r="19" ht="28.5" spans="1:2">
      <c r="A19" s="11">
        <v>1</v>
      </c>
      <c r="B19" s="377" t="s">
        <v>16</v>
      </c>
    </row>
    <row r="20" spans="1:2">
      <c r="A20" s="11">
        <v>2</v>
      </c>
      <c r="B20" s="377" t="s">
        <v>17</v>
      </c>
    </row>
    <row r="21" ht="28.5" spans="1:2">
      <c r="A21" s="11">
        <v>3</v>
      </c>
      <c r="B21" s="377" t="s">
        <v>18</v>
      </c>
    </row>
    <row r="22" spans="1:2">
      <c r="A22" s="11"/>
      <c r="B22" s="377"/>
    </row>
    <row r="24" spans="1:2">
      <c r="A24" s="381"/>
      <c r="B24" s="382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0"/>
  <sheetViews>
    <sheetView zoomScale="120" zoomScaleNormal="120" topLeftCell="B1" workbookViewId="0">
      <selection activeCell="E31" sqref="E31"/>
    </sheetView>
  </sheetViews>
  <sheetFormatPr defaultColWidth="9" defaultRowHeight="14.25"/>
  <cols>
    <col min="1" max="1" width="7" customWidth="1"/>
    <col min="2" max="2" width="39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9.25" spans="1:13">
      <c r="A1" s="3" t="s">
        <v>326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298</v>
      </c>
      <c r="B2" s="5" t="s">
        <v>303</v>
      </c>
      <c r="C2" s="5" t="s">
        <v>299</v>
      </c>
      <c r="D2" s="5" t="s">
        <v>300</v>
      </c>
      <c r="E2" s="5" t="s">
        <v>301</v>
      </c>
      <c r="F2" s="5" t="s">
        <v>302</v>
      </c>
      <c r="G2" s="4" t="s">
        <v>327</v>
      </c>
      <c r="H2" s="4"/>
      <c r="I2" s="4" t="s">
        <v>328</v>
      </c>
      <c r="J2" s="4"/>
      <c r="K2" s="6" t="s">
        <v>329</v>
      </c>
      <c r="L2" s="76" t="s">
        <v>330</v>
      </c>
      <c r="M2" s="21" t="s">
        <v>331</v>
      </c>
    </row>
    <row r="3" s="1" customFormat="1" ht="16.5" spans="1:13">
      <c r="A3" s="4"/>
      <c r="B3" s="7"/>
      <c r="C3" s="7"/>
      <c r="D3" s="7"/>
      <c r="E3" s="7"/>
      <c r="F3" s="7"/>
      <c r="G3" s="4" t="s">
        <v>332</v>
      </c>
      <c r="H3" s="4" t="s">
        <v>333</v>
      </c>
      <c r="I3" s="4" t="s">
        <v>332</v>
      </c>
      <c r="J3" s="4" t="s">
        <v>333</v>
      </c>
      <c r="K3" s="8"/>
      <c r="L3" s="77"/>
      <c r="M3" s="22"/>
    </row>
    <row r="4" spans="1:13">
      <c r="A4" s="9">
        <v>1</v>
      </c>
      <c r="B4" s="70" t="str">
        <f>'1.面料验布'!F4</f>
        <v>苏州博天纺织有限公司（苏州纽悦纺织科技有限公司）</v>
      </c>
      <c r="C4" s="71" t="str">
        <f>'1.面料验布'!B4</f>
        <v>01217-R2</v>
      </c>
      <c r="D4" s="12" t="str">
        <f>'1.面料验布'!C4</f>
        <v>G21SS1430</v>
      </c>
      <c r="E4" s="12" t="str">
        <f>'1.面料验布'!D4</f>
        <v>19SS黑色</v>
      </c>
      <c r="F4" s="12" t="str">
        <f>'1.面料验布'!E4</f>
        <v>TAMMBM81827</v>
      </c>
      <c r="G4" s="72">
        <v>0.01</v>
      </c>
      <c r="H4" s="72">
        <v>0.004</v>
      </c>
      <c r="I4" s="72">
        <v>0.021</v>
      </c>
      <c r="J4" s="72">
        <v>0.013</v>
      </c>
      <c r="K4" s="72">
        <f>J4+I4+H4+G4</f>
        <v>0.048</v>
      </c>
      <c r="L4" s="11" t="s">
        <v>51</v>
      </c>
      <c r="M4" s="11" t="s">
        <v>318</v>
      </c>
    </row>
    <row r="5" spans="1:13">
      <c r="A5" s="9">
        <v>2</v>
      </c>
      <c r="B5" s="70" t="str">
        <f>'1.面料验布'!F5</f>
        <v>苏州博天纺织有限公司（苏州纽悦纺织科技有限公司）</v>
      </c>
      <c r="C5" s="71" t="str">
        <f>'1.面料验布'!B5</f>
        <v>01217-R2</v>
      </c>
      <c r="D5" s="12" t="str">
        <f>'1.面料验布'!C5</f>
        <v>G21SS1430</v>
      </c>
      <c r="E5" s="12" t="str">
        <f>'1.面料验布'!D5</f>
        <v>19SS黑色</v>
      </c>
      <c r="F5" s="12" t="str">
        <f>'1.面料验布'!E5</f>
        <v>TAMMBM81827</v>
      </c>
      <c r="G5" s="72">
        <v>0.012</v>
      </c>
      <c r="H5" s="72">
        <v>0.0035</v>
      </c>
      <c r="I5" s="72">
        <v>0.0198</v>
      </c>
      <c r="J5" s="72">
        <v>0.0128</v>
      </c>
      <c r="K5" s="72">
        <f t="shared" ref="K5:K19" si="0">J5+I5+H5+G5</f>
        <v>0.0481</v>
      </c>
      <c r="L5" s="11" t="s">
        <v>51</v>
      </c>
      <c r="M5" s="11" t="s">
        <v>318</v>
      </c>
    </row>
    <row r="6" spans="1:13">
      <c r="A6" s="9">
        <v>3</v>
      </c>
      <c r="B6" s="70" t="str">
        <f>'1.面料验布'!F6</f>
        <v>苏州博天纺织有限公司（苏州纽悦纺织科技有限公司）</v>
      </c>
      <c r="C6" s="71" t="str">
        <f>'1.面料验布'!B6</f>
        <v>01217-R2</v>
      </c>
      <c r="D6" s="12" t="str">
        <f>'1.面料验布'!C6</f>
        <v>G21SS1430</v>
      </c>
      <c r="E6" s="12" t="str">
        <f>'1.面料验布'!D6</f>
        <v>19SS黑色</v>
      </c>
      <c r="F6" s="12" t="str">
        <f>'1.面料验布'!E6</f>
        <v>TAMMBM81827</v>
      </c>
      <c r="G6" s="72">
        <v>0.0098</v>
      </c>
      <c r="H6" s="72">
        <v>0.004</v>
      </c>
      <c r="I6" s="72">
        <v>0.024</v>
      </c>
      <c r="J6" s="72">
        <v>0.012</v>
      </c>
      <c r="K6" s="72">
        <f t="shared" si="0"/>
        <v>0.0498</v>
      </c>
      <c r="L6" s="11" t="s">
        <v>51</v>
      </c>
      <c r="M6" s="11" t="s">
        <v>318</v>
      </c>
    </row>
    <row r="7" spans="1:13">
      <c r="A7" s="9">
        <v>4</v>
      </c>
      <c r="B7" s="70" t="str">
        <f>'1.面料验布'!F7</f>
        <v>苏州博天纺织有限公司（苏州纽悦纺织科技有限公司）</v>
      </c>
      <c r="C7" s="71" t="str">
        <f>'1.面料验布'!B7</f>
        <v>01217-R2</v>
      </c>
      <c r="D7" s="12" t="str">
        <f>'1.面料验布'!C7</f>
        <v>G21SS1430</v>
      </c>
      <c r="E7" s="12" t="str">
        <f>'1.面料验布'!D7</f>
        <v>19SS黑色</v>
      </c>
      <c r="F7" s="12" t="str">
        <f>'1.面料验布'!E7</f>
        <v>TAMMBM81827</v>
      </c>
      <c r="G7" s="72">
        <v>0.011</v>
      </c>
      <c r="H7" s="72">
        <v>0.005</v>
      </c>
      <c r="I7" s="72">
        <v>0.0212</v>
      </c>
      <c r="J7" s="72">
        <v>0.012</v>
      </c>
      <c r="K7" s="72">
        <f t="shared" si="0"/>
        <v>0.0492</v>
      </c>
      <c r="L7" s="11" t="s">
        <v>51</v>
      </c>
      <c r="M7" s="11" t="s">
        <v>318</v>
      </c>
    </row>
    <row r="8" spans="1:13">
      <c r="A8" s="9">
        <v>5</v>
      </c>
      <c r="B8" s="70" t="str">
        <f>'1.面料验布'!F8</f>
        <v>苏州博天纺织有限公司（苏州纽悦纺织科技有限公司）</v>
      </c>
      <c r="C8" s="71" t="str">
        <f>'1.面料验布'!B8</f>
        <v>01217-R2</v>
      </c>
      <c r="D8" s="12" t="str">
        <f>'1.面料验布'!C8</f>
        <v>G21SS1430</v>
      </c>
      <c r="E8" s="12" t="str">
        <f>'1.面料验布'!D8</f>
        <v>19SS黑色</v>
      </c>
      <c r="F8" s="12" t="str">
        <f>'1.面料验布'!E8</f>
        <v>TAMMBM81827</v>
      </c>
      <c r="G8" s="72">
        <v>0.01</v>
      </c>
      <c r="H8" s="72">
        <v>0.0041</v>
      </c>
      <c r="I8" s="72">
        <v>0.022</v>
      </c>
      <c r="J8" s="73">
        <v>0.019</v>
      </c>
      <c r="K8" s="72">
        <f t="shared" si="0"/>
        <v>0.0551</v>
      </c>
      <c r="L8" s="11" t="s">
        <v>51</v>
      </c>
      <c r="M8" s="11" t="s">
        <v>318</v>
      </c>
    </row>
    <row r="9" spans="1:13">
      <c r="A9" s="9">
        <v>6</v>
      </c>
      <c r="B9" s="70" t="str">
        <f>'1.面料验布'!F9</f>
        <v>苏州博天纺织有限公司（苏州纽悦纺织科技有限公司）</v>
      </c>
      <c r="C9" s="71" t="str">
        <f>'1.面料验布'!B9</f>
        <v>01217-R2</v>
      </c>
      <c r="D9" s="12" t="str">
        <f>'1.面料验布'!C9</f>
        <v>G21SS1430</v>
      </c>
      <c r="E9" s="12" t="str">
        <f>'1.面料验布'!D9</f>
        <v>19SS黑色</v>
      </c>
      <c r="F9" s="12" t="str">
        <f>'1.面料验布'!E9</f>
        <v>TAMMBM81827</v>
      </c>
      <c r="G9" s="72">
        <v>0.0092</v>
      </c>
      <c r="H9" s="72">
        <v>0.003</v>
      </c>
      <c r="I9" s="72">
        <v>0.026</v>
      </c>
      <c r="J9" s="72">
        <v>0.009</v>
      </c>
      <c r="K9" s="72">
        <f t="shared" si="0"/>
        <v>0.0472</v>
      </c>
      <c r="L9" s="11" t="s">
        <v>51</v>
      </c>
      <c r="M9" s="11" t="s">
        <v>318</v>
      </c>
    </row>
    <row r="10" spans="1:13">
      <c r="A10" s="9">
        <v>7</v>
      </c>
      <c r="B10" s="70" t="str">
        <f>'1.面料验布'!F10</f>
        <v>苏州博天纺织有限公司（苏州纽悦纺织科技有限公司）</v>
      </c>
      <c r="C10" s="71" t="str">
        <f>'1.面料验布'!B10</f>
        <v>01217-R2</v>
      </c>
      <c r="D10" s="12" t="str">
        <f>'1.面料验布'!C10</f>
        <v>G21SS1430</v>
      </c>
      <c r="E10" s="12" t="str">
        <f>'1.面料验布'!D10</f>
        <v>19SS黑色</v>
      </c>
      <c r="F10" s="12" t="str">
        <f>'1.面料验布'!E10</f>
        <v>TAMMBM81827</v>
      </c>
      <c r="G10" s="72">
        <v>0.012</v>
      </c>
      <c r="H10" s="72">
        <v>0.006</v>
      </c>
      <c r="I10" s="72">
        <v>0.0195</v>
      </c>
      <c r="J10" s="72">
        <v>0.009</v>
      </c>
      <c r="K10" s="72">
        <f t="shared" si="0"/>
        <v>0.0465</v>
      </c>
      <c r="L10" s="11" t="s">
        <v>51</v>
      </c>
      <c r="M10" s="11" t="s">
        <v>318</v>
      </c>
    </row>
    <row r="11" spans="1:13">
      <c r="A11" s="9">
        <v>8</v>
      </c>
      <c r="B11" s="70" t="str">
        <f>'1.面料验布'!F11</f>
        <v>苏州博天纺织有限公司（苏州纽悦纺织科技有限公司）</v>
      </c>
      <c r="C11" s="71" t="str">
        <f>'1.面料验布'!B11</f>
        <v>01217-R2</v>
      </c>
      <c r="D11" s="12" t="str">
        <f>'1.面料验布'!C11</f>
        <v>G21SS1430</v>
      </c>
      <c r="E11" s="12" t="str">
        <f>'1.面料验布'!D11</f>
        <v>19SS黑色</v>
      </c>
      <c r="F11" s="12" t="str">
        <f>'1.面料验布'!E11</f>
        <v>TAMMBM81827</v>
      </c>
      <c r="G11" s="72">
        <v>0.01</v>
      </c>
      <c r="H11" s="72">
        <v>0.005</v>
      </c>
      <c r="I11" s="72">
        <v>0.021</v>
      </c>
      <c r="J11" s="72">
        <v>0.014</v>
      </c>
      <c r="K11" s="72">
        <f t="shared" si="0"/>
        <v>0.05</v>
      </c>
      <c r="L11" s="11" t="s">
        <v>51</v>
      </c>
      <c r="M11" s="11" t="s">
        <v>318</v>
      </c>
    </row>
    <row r="12" spans="1:13">
      <c r="A12" s="9">
        <v>9</v>
      </c>
      <c r="B12" s="70" t="str">
        <f>'1.面料验布'!F12</f>
        <v>苏州博天纺织有限公司（苏州纽悦纺织科技有限公司）</v>
      </c>
      <c r="C12" s="71" t="str">
        <f>'1.面料验布'!B12</f>
        <v>01217-R2</v>
      </c>
      <c r="D12" s="12" t="str">
        <f>'1.面料验布'!C12</f>
        <v>G21SS1430</v>
      </c>
      <c r="E12" s="12" t="str">
        <f>'1.面料验布'!D12</f>
        <v>19SS黑色</v>
      </c>
      <c r="F12" s="12" t="str">
        <f>'1.面料验布'!E12</f>
        <v>TAMMBM81827</v>
      </c>
      <c r="G12" s="72">
        <v>0.013</v>
      </c>
      <c r="H12" s="72">
        <v>0.005</v>
      </c>
      <c r="I12" s="72">
        <v>0.022</v>
      </c>
      <c r="J12" s="72">
        <v>0.013</v>
      </c>
      <c r="K12" s="72">
        <f t="shared" si="0"/>
        <v>0.053</v>
      </c>
      <c r="L12" s="11" t="s">
        <v>51</v>
      </c>
      <c r="M12" s="11" t="s">
        <v>318</v>
      </c>
    </row>
    <row r="13" spans="1:13">
      <c r="A13" s="9">
        <v>10</v>
      </c>
      <c r="B13" s="70" t="str">
        <f>'1.面料验布'!F13</f>
        <v>苏州博天纺织有限公司（苏州纽悦纺织科技有限公司）</v>
      </c>
      <c r="C13" s="71" t="str">
        <f>'1.面料验布'!B13</f>
        <v>01217-R2</v>
      </c>
      <c r="D13" s="12" t="str">
        <f>'1.面料验布'!C13</f>
        <v>G21SS1430</v>
      </c>
      <c r="E13" s="12" t="str">
        <f>'1.面料验布'!D13</f>
        <v>19SS黑色</v>
      </c>
      <c r="F13" s="12" t="str">
        <f>'1.面料验布'!E13</f>
        <v>TAMMBM81827</v>
      </c>
      <c r="G13" s="72">
        <v>0.012</v>
      </c>
      <c r="H13" s="72">
        <v>0.004</v>
      </c>
      <c r="I13" s="72">
        <v>0.018</v>
      </c>
      <c r="J13" s="72">
        <v>0.0124</v>
      </c>
      <c r="K13" s="72">
        <f t="shared" si="0"/>
        <v>0.0464</v>
      </c>
      <c r="L13" s="11" t="s">
        <v>51</v>
      </c>
      <c r="M13" s="11" t="s">
        <v>318</v>
      </c>
    </row>
    <row r="14" spans="1:13">
      <c r="A14" s="9">
        <v>11</v>
      </c>
      <c r="B14" s="70" t="str">
        <f>'1.面料验布'!F14</f>
        <v>苏州博天纺织有限公司（苏州纽悦纺织科技有限公司）</v>
      </c>
      <c r="C14" s="71" t="str">
        <f>'1.面料验布'!B14</f>
        <v>01217-R2</v>
      </c>
      <c r="D14" s="12" t="str">
        <f>'1.面料验布'!C14</f>
        <v>G21SS1430</v>
      </c>
      <c r="E14" s="12" t="str">
        <f>'1.面料验布'!D14</f>
        <v>19SS黑色</v>
      </c>
      <c r="F14" s="12" t="str">
        <f>'1.面料验布'!E14</f>
        <v>TAMMBM81827</v>
      </c>
      <c r="G14" s="72">
        <v>0.011</v>
      </c>
      <c r="H14" s="72">
        <v>0.003</v>
      </c>
      <c r="I14" s="72">
        <v>0.023</v>
      </c>
      <c r="J14" s="72">
        <v>0.015</v>
      </c>
      <c r="K14" s="72">
        <f t="shared" si="0"/>
        <v>0.052</v>
      </c>
      <c r="L14" s="11" t="s">
        <v>51</v>
      </c>
      <c r="M14" s="11" t="s">
        <v>318</v>
      </c>
    </row>
    <row r="15" spans="1:13">
      <c r="A15" s="9">
        <v>12</v>
      </c>
      <c r="B15" s="70" t="str">
        <f>'1.面料验布'!F15</f>
        <v>苏州博天纺织有限公司（苏州纽悦纺织科技有限公司）</v>
      </c>
      <c r="C15" s="71" t="str">
        <f>'1.面料验布'!B15</f>
        <v>01217-R2</v>
      </c>
      <c r="D15" s="12" t="str">
        <f>'1.面料验布'!C15</f>
        <v>G21SS1430</v>
      </c>
      <c r="E15" s="12" t="str">
        <f>'1.面料验布'!D15</f>
        <v>19SS黑色</v>
      </c>
      <c r="F15" s="12" t="str">
        <f>'1.面料验布'!E15</f>
        <v>TAMMBM81827</v>
      </c>
      <c r="G15" s="72">
        <v>0.008</v>
      </c>
      <c r="H15" s="72">
        <v>0.004</v>
      </c>
      <c r="I15" s="72">
        <v>0.012</v>
      </c>
      <c r="J15" s="72">
        <v>0.013</v>
      </c>
      <c r="K15" s="72">
        <f t="shared" si="0"/>
        <v>0.037</v>
      </c>
      <c r="L15" s="11" t="s">
        <v>51</v>
      </c>
      <c r="M15" s="11" t="s">
        <v>318</v>
      </c>
    </row>
    <row r="16" spans="1:13">
      <c r="A16" s="9">
        <v>13</v>
      </c>
      <c r="B16" s="70" t="str">
        <f>'1.面料验布'!F16</f>
        <v>苏州博天纺织有限公司（苏州纽悦纺织科技有限公司）</v>
      </c>
      <c r="C16" s="71" t="str">
        <f>'1.面料验布'!B16</f>
        <v>01217-R2</v>
      </c>
      <c r="D16" s="12" t="str">
        <f>'1.面料验布'!C16</f>
        <v>G21SS1430</v>
      </c>
      <c r="E16" s="12" t="str">
        <f>'1.面料验布'!D16</f>
        <v>19SS黑色</v>
      </c>
      <c r="F16" s="12" t="str">
        <f>'1.面料验布'!E16</f>
        <v>TAMMBM81827</v>
      </c>
      <c r="G16" s="72">
        <v>0.0081</v>
      </c>
      <c r="H16" s="72">
        <v>0.0045</v>
      </c>
      <c r="I16" s="72">
        <v>0.011</v>
      </c>
      <c r="J16" s="72">
        <v>0.013</v>
      </c>
      <c r="K16" s="72">
        <f t="shared" si="0"/>
        <v>0.0366</v>
      </c>
      <c r="L16" s="11" t="s">
        <v>51</v>
      </c>
      <c r="M16" s="11" t="s">
        <v>318</v>
      </c>
    </row>
    <row r="17" spans="1:13">
      <c r="A17" s="9">
        <v>14</v>
      </c>
      <c r="B17" s="70" t="str">
        <f>'1.面料验布'!F17</f>
        <v>苏州博天纺织有限公司（苏州纽悦纺织科技有限公司）</v>
      </c>
      <c r="C17" s="71" t="str">
        <f>'1.面料验布'!B17</f>
        <v>01217-R2</v>
      </c>
      <c r="D17" s="12" t="str">
        <f>'1.面料验布'!C17</f>
        <v>G21SS1430</v>
      </c>
      <c r="E17" s="12" t="str">
        <f>'1.面料验布'!D17</f>
        <v>19SS黑色</v>
      </c>
      <c r="F17" s="12" t="str">
        <f>'1.面料验布'!E17</f>
        <v>TAMMBM81827</v>
      </c>
      <c r="G17" s="72">
        <v>0.0077</v>
      </c>
      <c r="H17" s="72">
        <v>0.005</v>
      </c>
      <c r="I17" s="72">
        <v>0.013</v>
      </c>
      <c r="J17" s="72">
        <v>0.012</v>
      </c>
      <c r="K17" s="72">
        <f t="shared" si="0"/>
        <v>0.0377</v>
      </c>
      <c r="L17" s="11" t="s">
        <v>51</v>
      </c>
      <c r="M17" s="11" t="s">
        <v>318</v>
      </c>
    </row>
    <row r="18" spans="1:13">
      <c r="A18" s="9">
        <v>15</v>
      </c>
      <c r="B18" s="70" t="str">
        <f>'1.面料验布'!F18</f>
        <v>苏州博天纺织有限公司（苏州纽悦纺织科技有限公司）</v>
      </c>
      <c r="C18" s="71" t="str">
        <f>'1.面料验布'!B18</f>
        <v>01217-R2</v>
      </c>
      <c r="D18" s="12" t="str">
        <f>'1.面料验布'!C18</f>
        <v>G21SS1430</v>
      </c>
      <c r="E18" s="12" t="str">
        <f>'1.面料验布'!D18</f>
        <v>19SS黑色</v>
      </c>
      <c r="F18" s="12" t="str">
        <f>'1.面料验布'!E18</f>
        <v>TAMMBM81827</v>
      </c>
      <c r="G18" s="72">
        <v>0.009</v>
      </c>
      <c r="H18" s="72">
        <v>0.0039</v>
      </c>
      <c r="I18" s="72">
        <v>0.01</v>
      </c>
      <c r="J18" s="72">
        <v>0.0124</v>
      </c>
      <c r="K18" s="72">
        <f t="shared" si="0"/>
        <v>0.0353</v>
      </c>
      <c r="L18" s="11" t="s">
        <v>51</v>
      </c>
      <c r="M18" s="11" t="s">
        <v>318</v>
      </c>
    </row>
    <row r="19" spans="1:13">
      <c r="A19" s="9">
        <v>16</v>
      </c>
      <c r="B19" s="70" t="str">
        <f>'1.面料验布'!F19</f>
        <v>苏州博天纺织有限公司（苏州纽悦纺织科技有限公司）</v>
      </c>
      <c r="C19" s="71" t="str">
        <f>'1.面料验布'!B19</f>
        <v>01218-R2</v>
      </c>
      <c r="D19" s="12" t="str">
        <f>'1.面料验布'!C19</f>
        <v>G21SS1430</v>
      </c>
      <c r="E19" s="12" t="str">
        <f>'1.面料验布'!D19</f>
        <v>19SS黑色</v>
      </c>
      <c r="F19" s="12" t="str">
        <f>'1.面料验布'!E19</f>
        <v>TAMMBM81827</v>
      </c>
      <c r="G19" s="72">
        <v>0.0068</v>
      </c>
      <c r="H19" s="72">
        <v>0.0036</v>
      </c>
      <c r="I19" s="72">
        <v>0.011</v>
      </c>
      <c r="J19" s="72">
        <v>0.011</v>
      </c>
      <c r="K19" s="72">
        <f t="shared" si="0"/>
        <v>0.0324</v>
      </c>
      <c r="L19" s="11" t="s">
        <v>51</v>
      </c>
      <c r="M19" s="11" t="s">
        <v>318</v>
      </c>
    </row>
    <row r="20" spans="1:13">
      <c r="A20" s="9">
        <v>17</v>
      </c>
      <c r="B20" s="70" t="str">
        <f>'1.面料验布'!F20</f>
        <v>苏州博天纺织有限公司（苏州纽悦纺织科技有限公司）</v>
      </c>
      <c r="C20" s="71" t="str">
        <f>'1.面料验布'!B20</f>
        <v>01218-R2</v>
      </c>
      <c r="D20" s="12" t="str">
        <f>'1.面料验布'!C20</f>
        <v>G21SS1430</v>
      </c>
      <c r="E20" s="12" t="str">
        <f>'1.面料验布'!D20</f>
        <v>19SS黑色</v>
      </c>
      <c r="F20" s="12" t="str">
        <f>'1.面料验布'!E20</f>
        <v>TAMMBM81827</v>
      </c>
      <c r="G20" s="72">
        <v>0.01</v>
      </c>
      <c r="H20" s="72">
        <v>0.0059</v>
      </c>
      <c r="I20" s="72">
        <v>0.0098</v>
      </c>
      <c r="J20" s="72">
        <v>0.01</v>
      </c>
      <c r="K20" s="72">
        <f t="shared" ref="K20:K32" si="1">J20+I20+H20+G20</f>
        <v>0.0357</v>
      </c>
      <c r="L20" s="11" t="s">
        <v>51</v>
      </c>
      <c r="M20" s="11" t="s">
        <v>318</v>
      </c>
    </row>
    <row r="21" spans="1:13">
      <c r="A21" s="9">
        <v>18</v>
      </c>
      <c r="B21" s="70" t="str">
        <f>'1.面料验布'!F21</f>
        <v>苏州博天纺织有限公司（苏州纽悦纺织科技有限公司）</v>
      </c>
      <c r="C21" s="71" t="str">
        <f>'1.面料验布'!B21</f>
        <v>01218-R2</v>
      </c>
      <c r="D21" s="12" t="str">
        <f>'1.面料验布'!C21</f>
        <v>G21SS1430</v>
      </c>
      <c r="E21" s="12" t="str">
        <f>'1.面料验布'!D21</f>
        <v>19SS黑色</v>
      </c>
      <c r="F21" s="12" t="str">
        <f>'1.面料验布'!E21</f>
        <v>TAMMBM81827</v>
      </c>
      <c r="G21" s="72">
        <v>0.0082</v>
      </c>
      <c r="H21" s="72">
        <v>0.006</v>
      </c>
      <c r="I21" s="72">
        <v>0.009</v>
      </c>
      <c r="J21" s="72">
        <v>0.01</v>
      </c>
      <c r="K21" s="72">
        <f t="shared" si="1"/>
        <v>0.0332</v>
      </c>
      <c r="L21" s="11" t="s">
        <v>51</v>
      </c>
      <c r="M21" s="11" t="s">
        <v>318</v>
      </c>
    </row>
    <row r="22" spans="1:13">
      <c r="A22" s="9">
        <v>19</v>
      </c>
      <c r="B22" s="70" t="str">
        <f>'1.面料验布'!F22</f>
        <v>苏州博天纺织有限公司（苏州纽悦纺织科技有限公司）</v>
      </c>
      <c r="C22" s="71" t="str">
        <f>'1.面料验布'!B22</f>
        <v>01218-R2</v>
      </c>
      <c r="D22" s="12" t="str">
        <f>'1.面料验布'!C22</f>
        <v>G21SS1430</v>
      </c>
      <c r="E22" s="12" t="str">
        <f>'1.面料验布'!D22</f>
        <v>19SS黑色</v>
      </c>
      <c r="F22" s="12" t="str">
        <f>'1.面料验布'!E22</f>
        <v>TAMMBM81827</v>
      </c>
      <c r="G22" s="72">
        <v>0.009</v>
      </c>
      <c r="H22" s="72">
        <v>0.005</v>
      </c>
      <c r="I22" s="72">
        <v>0.011</v>
      </c>
      <c r="J22" s="72">
        <v>0.012</v>
      </c>
      <c r="K22" s="72">
        <f t="shared" si="1"/>
        <v>0.037</v>
      </c>
      <c r="L22" s="11" t="s">
        <v>51</v>
      </c>
      <c r="M22" s="11" t="s">
        <v>318</v>
      </c>
    </row>
    <row r="23" spans="1:13">
      <c r="A23" s="9">
        <v>20</v>
      </c>
      <c r="B23" s="70" t="str">
        <f>'1.面料验布'!F23</f>
        <v>苏州博天纺织有限公司（苏州纽悦纺织科技有限公司）</v>
      </c>
      <c r="C23" s="71" t="str">
        <f>'1.面料验布'!B23</f>
        <v>01218-R2</v>
      </c>
      <c r="D23" s="12" t="str">
        <f>'1.面料验布'!C23</f>
        <v>G21SS1430</v>
      </c>
      <c r="E23" s="12" t="str">
        <f>'1.面料验布'!D23</f>
        <v>19SS黑色</v>
      </c>
      <c r="F23" s="12" t="str">
        <f>'1.面料验布'!E23</f>
        <v>TAMMBM81827</v>
      </c>
      <c r="G23" s="72">
        <v>0.0052</v>
      </c>
      <c r="H23" s="72">
        <v>0.0035</v>
      </c>
      <c r="I23" s="72">
        <v>0.0052</v>
      </c>
      <c r="J23" s="72">
        <v>0.013</v>
      </c>
      <c r="K23" s="72">
        <f t="shared" si="1"/>
        <v>0.0269</v>
      </c>
      <c r="L23" s="11" t="s">
        <v>51</v>
      </c>
      <c r="M23" s="11" t="s">
        <v>318</v>
      </c>
    </row>
    <row r="24" spans="1:13">
      <c r="A24" s="9">
        <v>21</v>
      </c>
      <c r="B24" s="70" t="str">
        <f>'1.面料验布'!F24</f>
        <v>苏州博天纺织有限公司（苏州纽悦纺织科技有限公司）</v>
      </c>
      <c r="C24" s="71" t="str">
        <f>'1.面料验布'!B24</f>
        <v>01218-R2</v>
      </c>
      <c r="D24" s="12" t="str">
        <f>'1.面料验布'!C24</f>
        <v>G21SS1430</v>
      </c>
      <c r="E24" s="12" t="str">
        <f>'1.面料验布'!D24</f>
        <v>19SS黑色</v>
      </c>
      <c r="F24" s="12" t="str">
        <f>'1.面料验布'!E24</f>
        <v>TAMMBM81827</v>
      </c>
      <c r="G24" s="72">
        <v>0.0113</v>
      </c>
      <c r="H24" s="72">
        <v>0.0046</v>
      </c>
      <c r="I24" s="72">
        <v>0.0042</v>
      </c>
      <c r="J24" s="72">
        <v>0.015</v>
      </c>
      <c r="K24" s="72">
        <f t="shared" si="1"/>
        <v>0.0351</v>
      </c>
      <c r="L24" s="11" t="s">
        <v>51</v>
      </c>
      <c r="M24" s="11" t="s">
        <v>318</v>
      </c>
    </row>
    <row r="25" spans="1:13">
      <c r="A25" s="9">
        <v>22</v>
      </c>
      <c r="B25" s="70" t="str">
        <f>'1.面料验布'!F25</f>
        <v>苏州博天纺织有限公司（苏州纽悦纺织科技有限公司）</v>
      </c>
      <c r="C25" s="71" t="str">
        <f>'1.面料验布'!B25</f>
        <v>01218-R2</v>
      </c>
      <c r="D25" s="12" t="str">
        <f>'1.面料验布'!C25</f>
        <v>G21SS1430</v>
      </c>
      <c r="E25" s="12" t="str">
        <f>'1.面料验布'!D25</f>
        <v>19SS黑色</v>
      </c>
      <c r="F25" s="12" t="str">
        <f>'1.面料验布'!E25</f>
        <v>TAMMBM81827</v>
      </c>
      <c r="G25" s="72">
        <v>0.0105</v>
      </c>
      <c r="H25" s="72">
        <v>0.008</v>
      </c>
      <c r="I25" s="72">
        <v>0.0212</v>
      </c>
      <c r="J25" s="72">
        <v>0.0089</v>
      </c>
      <c r="K25" s="72">
        <f t="shared" si="1"/>
        <v>0.0486</v>
      </c>
      <c r="L25" s="11" t="s">
        <v>51</v>
      </c>
      <c r="M25" s="11" t="s">
        <v>318</v>
      </c>
    </row>
    <row r="26" spans="1:13">
      <c r="A26" s="9">
        <v>23</v>
      </c>
      <c r="B26" s="70" t="str">
        <f>'1.面料验布'!F26</f>
        <v>苏州博天纺织有限公司（苏州纽悦纺织科技有限公司）</v>
      </c>
      <c r="C26" s="71" t="str">
        <f>'1.面料验布'!B26</f>
        <v>01218-R2</v>
      </c>
      <c r="D26" s="12" t="str">
        <f>'1.面料验布'!C26</f>
        <v>G21SS1430</v>
      </c>
      <c r="E26" s="12" t="str">
        <f>'1.面料验布'!D26</f>
        <v>19SS黑色</v>
      </c>
      <c r="F26" s="12" t="str">
        <f>'1.面料验布'!E26</f>
        <v>TAMMBM81827</v>
      </c>
      <c r="G26" s="72">
        <v>0.0122</v>
      </c>
      <c r="H26" s="72">
        <v>0.0071</v>
      </c>
      <c r="I26" s="72">
        <v>0.0189</v>
      </c>
      <c r="J26" s="72">
        <v>0.0135</v>
      </c>
      <c r="K26" s="72">
        <f t="shared" si="1"/>
        <v>0.0517</v>
      </c>
      <c r="L26" s="11" t="s">
        <v>51</v>
      </c>
      <c r="M26" s="11" t="s">
        <v>318</v>
      </c>
    </row>
    <row r="27" spans="1:13">
      <c r="A27" s="9">
        <v>24</v>
      </c>
      <c r="B27" s="70" t="str">
        <f>'1.面料验布'!F27</f>
        <v>苏州博天纺织有限公司（苏州纽悦纺织科技有限公司）</v>
      </c>
      <c r="C27" s="71" t="str">
        <f>'1.面料验布'!B27</f>
        <v>01218-R2</v>
      </c>
      <c r="D27" s="12" t="str">
        <f>'1.面料验布'!C27</f>
        <v>G21SS1430</v>
      </c>
      <c r="E27" s="12" t="str">
        <f>'1.面料验布'!D27</f>
        <v>19SS黑色</v>
      </c>
      <c r="F27" s="12" t="str">
        <f>'1.面料验布'!E27</f>
        <v>TAMMBM81827</v>
      </c>
      <c r="G27" s="72">
        <v>0.0061</v>
      </c>
      <c r="H27" s="72">
        <v>0.0035</v>
      </c>
      <c r="I27" s="72">
        <v>0.0098</v>
      </c>
      <c r="J27" s="72">
        <v>0.0142</v>
      </c>
      <c r="K27" s="72">
        <f t="shared" si="1"/>
        <v>0.0336</v>
      </c>
      <c r="L27" s="11" t="s">
        <v>51</v>
      </c>
      <c r="M27" s="11" t="s">
        <v>318</v>
      </c>
    </row>
    <row r="28" spans="1:13">
      <c r="A28" s="9">
        <v>25</v>
      </c>
      <c r="B28" s="70" t="str">
        <f>'1.面料验布'!F28</f>
        <v>苏州博天纺织有限公司（苏州纽悦纺织科技有限公司）</v>
      </c>
      <c r="C28" s="71" t="str">
        <f>'1.面料验布'!B28</f>
        <v>01218-R2</v>
      </c>
      <c r="D28" s="12" t="str">
        <f>'1.面料验布'!C28</f>
        <v>G21SS1430</v>
      </c>
      <c r="E28" s="12" t="str">
        <f>'1.面料验布'!D28</f>
        <v>19SS黑色</v>
      </c>
      <c r="F28" s="12" t="str">
        <f>'1.面料验布'!E28</f>
        <v>TAMMBM81827</v>
      </c>
      <c r="G28" s="72">
        <v>0.0085</v>
      </c>
      <c r="H28" s="72">
        <v>0.0025</v>
      </c>
      <c r="I28" s="72">
        <v>0.0158</v>
      </c>
      <c r="J28" s="72">
        <v>0.0092</v>
      </c>
      <c r="K28" s="72">
        <f t="shared" si="1"/>
        <v>0.036</v>
      </c>
      <c r="L28" s="11" t="s">
        <v>51</v>
      </c>
      <c r="M28" s="11" t="s">
        <v>318</v>
      </c>
    </row>
    <row r="29" spans="1:13">
      <c r="A29" s="9">
        <v>26</v>
      </c>
      <c r="B29" s="70" t="str">
        <f>'1.面料验布'!F29</f>
        <v>苏州博天纺织有限公司（苏州纽悦纺织科技有限公司）</v>
      </c>
      <c r="C29" s="71" t="str">
        <f>'1.面料验布'!B29</f>
        <v>01218-R2</v>
      </c>
      <c r="D29" s="12" t="str">
        <f>'1.面料验布'!C29</f>
        <v>G21SS1430</v>
      </c>
      <c r="E29" s="12" t="str">
        <f>'1.面料验布'!D29</f>
        <v>19SS黑色</v>
      </c>
      <c r="F29" s="12" t="str">
        <f>'1.面料验布'!E29</f>
        <v>TAMMBM81827</v>
      </c>
      <c r="G29" s="72">
        <v>0.0094</v>
      </c>
      <c r="H29" s="72">
        <v>0.0053</v>
      </c>
      <c r="I29" s="72">
        <v>0.0196</v>
      </c>
      <c r="J29" s="72">
        <v>0.0085</v>
      </c>
      <c r="K29" s="72">
        <f t="shared" si="1"/>
        <v>0.0428</v>
      </c>
      <c r="L29" s="11" t="s">
        <v>51</v>
      </c>
      <c r="M29" s="11" t="s">
        <v>318</v>
      </c>
    </row>
    <row r="30" spans="1:13">
      <c r="A30" s="9">
        <v>27</v>
      </c>
      <c r="B30" s="70" t="str">
        <f>'1.面料验布'!F30</f>
        <v>苏州博天纺织有限公司（苏州纽悦纺织科技有限公司）</v>
      </c>
      <c r="C30" s="71" t="str">
        <f>'1.面料验布'!B30</f>
        <v>01218-R2</v>
      </c>
      <c r="D30" s="12" t="str">
        <f>'1.面料验布'!C30</f>
        <v>G21SS1430</v>
      </c>
      <c r="E30" s="12" t="str">
        <f>'1.面料验布'!D30</f>
        <v>19SS黑色</v>
      </c>
      <c r="F30" s="12" t="str">
        <f>'1.面料验布'!E30</f>
        <v>TAMMBM81827</v>
      </c>
      <c r="G30" s="73">
        <v>0.0057</v>
      </c>
      <c r="H30" s="72">
        <v>0.006</v>
      </c>
      <c r="I30" s="72">
        <v>0.0208</v>
      </c>
      <c r="J30" s="72">
        <v>0.009</v>
      </c>
      <c r="K30" s="72">
        <f t="shared" si="1"/>
        <v>0.0415</v>
      </c>
      <c r="L30" s="11" t="s">
        <v>51</v>
      </c>
      <c r="M30" s="11" t="s">
        <v>318</v>
      </c>
    </row>
    <row r="31" spans="1:13">
      <c r="A31" s="9">
        <v>28</v>
      </c>
      <c r="B31" s="70" t="str">
        <f>'1.面料验布'!F31</f>
        <v>苏州博天纺织有限公司（苏州纽悦纺织科技有限公司）</v>
      </c>
      <c r="C31" s="71" t="str">
        <f>'1.面料验布'!B31</f>
        <v>01218-R2</v>
      </c>
      <c r="D31" s="12" t="str">
        <f>'1.面料验布'!C31</f>
        <v>G21SS1430</v>
      </c>
      <c r="E31" s="12" t="str">
        <f>'1.面料验布'!D31</f>
        <v>19SS黑色</v>
      </c>
      <c r="F31" s="12" t="str">
        <f>'1.面料验布'!E31</f>
        <v>TAMMBM81827</v>
      </c>
      <c r="G31" s="72">
        <v>0.0143</v>
      </c>
      <c r="H31" s="72">
        <v>0.0039</v>
      </c>
      <c r="I31" s="72">
        <v>0.0159</v>
      </c>
      <c r="J31" s="72">
        <v>0.013</v>
      </c>
      <c r="K31" s="72">
        <f t="shared" si="1"/>
        <v>0.0471</v>
      </c>
      <c r="L31" s="11" t="s">
        <v>51</v>
      </c>
      <c r="M31" s="11" t="s">
        <v>318</v>
      </c>
    </row>
    <row r="32" spans="1:13">
      <c r="A32" s="9">
        <v>29</v>
      </c>
      <c r="B32" s="70" t="str">
        <f>'1.面料验布'!F32</f>
        <v>苏州博天纺织有限公司（苏州纽悦纺织科技有限公司）</v>
      </c>
      <c r="C32" s="74" t="s">
        <v>334</v>
      </c>
      <c r="D32" s="12" t="str">
        <f>'1.面料验布'!C32</f>
        <v>G21SS1430</v>
      </c>
      <c r="E32" s="28" t="s">
        <v>335</v>
      </c>
      <c r="F32" s="12" t="str">
        <f>'1.面料验布'!E32</f>
        <v>TAMMBM81827</v>
      </c>
      <c r="G32" s="72">
        <v>0.0058</v>
      </c>
      <c r="H32" s="72">
        <v>0.0032</v>
      </c>
      <c r="I32" s="72">
        <v>0.0175</v>
      </c>
      <c r="J32" s="72">
        <v>0.0131</v>
      </c>
      <c r="K32" s="72">
        <f t="shared" si="1"/>
        <v>0.0396</v>
      </c>
      <c r="L32" s="11" t="s">
        <v>51</v>
      </c>
      <c r="M32" s="11" t="s">
        <v>318</v>
      </c>
    </row>
    <row r="33" spans="1:13">
      <c r="A33" s="9">
        <v>30</v>
      </c>
      <c r="B33" s="70" t="str">
        <f>'1.面料验布'!F33</f>
        <v>苏州博天纺织有限公司（苏州纽悦纺织科技有限公司）</v>
      </c>
      <c r="C33" s="74" t="s">
        <v>334</v>
      </c>
      <c r="D33" s="12" t="str">
        <f>'1.面料验布'!C33</f>
        <v>G21SS1430</v>
      </c>
      <c r="E33" s="28" t="s">
        <v>335</v>
      </c>
      <c r="F33" s="12" t="str">
        <f>'1.面料验布'!E33</f>
        <v>TAMMBM81827</v>
      </c>
      <c r="G33" s="73" t="s">
        <v>336</v>
      </c>
      <c r="H33" s="72">
        <v>0.0048</v>
      </c>
      <c r="I33" s="72">
        <v>0.0189</v>
      </c>
      <c r="J33" s="72">
        <v>0.012</v>
      </c>
      <c r="K33" s="72">
        <f>SUM(H33:J33)</f>
        <v>0.0357</v>
      </c>
      <c r="L33" s="11" t="s">
        <v>51</v>
      </c>
      <c r="M33" s="11" t="s">
        <v>318</v>
      </c>
    </row>
    <row r="34" spans="1:13">
      <c r="A34" s="9">
        <v>31</v>
      </c>
      <c r="B34" s="70" t="str">
        <f>'1.面料验布'!F34</f>
        <v>苏州博天纺织有限公司（苏州纽悦纺织科技有限公司）</v>
      </c>
      <c r="C34" s="74" t="s">
        <v>334</v>
      </c>
      <c r="D34" s="12" t="str">
        <f>'1.面料验布'!C34</f>
        <v>G21SS1430</v>
      </c>
      <c r="E34" s="28" t="s">
        <v>337</v>
      </c>
      <c r="F34" s="12" t="str">
        <f>'1.面料验布'!E34</f>
        <v>TAMMBM81827</v>
      </c>
      <c r="G34" s="72">
        <v>0.0114</v>
      </c>
      <c r="H34" s="72">
        <v>0.005</v>
      </c>
      <c r="I34" s="72">
        <v>0.0211</v>
      </c>
      <c r="J34" s="72">
        <v>0.0098</v>
      </c>
      <c r="K34" s="72">
        <f t="shared" ref="K34:K48" si="2">SUM(G34:J34)</f>
        <v>0.0473</v>
      </c>
      <c r="L34" s="11" t="s">
        <v>51</v>
      </c>
      <c r="M34" s="11" t="s">
        <v>318</v>
      </c>
    </row>
    <row r="35" spans="1:13">
      <c r="A35" s="9">
        <v>32</v>
      </c>
      <c r="B35" s="70" t="str">
        <f>'1.面料验布'!F35</f>
        <v>苏州博天纺织有限公司（苏州纽悦纺织科技有限公司）</v>
      </c>
      <c r="C35" s="74" t="s">
        <v>334</v>
      </c>
      <c r="D35" s="12" t="str">
        <f>'1.面料验布'!C35</f>
        <v>G21SS1430</v>
      </c>
      <c r="E35" s="28" t="s">
        <v>337</v>
      </c>
      <c r="F35" s="12" t="str">
        <f>'1.面料验布'!E35</f>
        <v>TAMMBM81827</v>
      </c>
      <c r="G35" s="72">
        <v>0.0098</v>
      </c>
      <c r="H35" s="72">
        <v>0.005</v>
      </c>
      <c r="I35" s="72">
        <v>0.019</v>
      </c>
      <c r="J35" s="72">
        <v>0.0176</v>
      </c>
      <c r="K35" s="72">
        <f t="shared" si="2"/>
        <v>0.0514</v>
      </c>
      <c r="L35" s="11" t="s">
        <v>51</v>
      </c>
      <c r="M35" s="11" t="s">
        <v>318</v>
      </c>
    </row>
    <row r="36" spans="1:13">
      <c r="A36" s="9">
        <v>33</v>
      </c>
      <c r="B36" s="70" t="str">
        <f>'1.面料验布'!F36</f>
        <v>苏州博天纺织有限公司（苏州纽悦纺织科技有限公司）</v>
      </c>
      <c r="C36" s="74" t="s">
        <v>334</v>
      </c>
      <c r="D36" s="12" t="str">
        <f>'1.面料验布'!C36</f>
        <v>G21SS1430</v>
      </c>
      <c r="E36" s="28" t="s">
        <v>337</v>
      </c>
      <c r="F36" s="12" t="str">
        <f>'1.面料验布'!E36</f>
        <v>TAMMBM81827</v>
      </c>
      <c r="G36" s="72">
        <v>0.009</v>
      </c>
      <c r="H36" s="72">
        <v>0.0039</v>
      </c>
      <c r="I36" s="72">
        <v>0.018</v>
      </c>
      <c r="J36" s="72">
        <v>0.0095</v>
      </c>
      <c r="K36" s="72">
        <f t="shared" si="2"/>
        <v>0.0404</v>
      </c>
      <c r="L36" s="11" t="s">
        <v>51</v>
      </c>
      <c r="M36" s="11" t="s">
        <v>318</v>
      </c>
    </row>
    <row r="37" spans="1:13">
      <c r="A37" s="9">
        <v>34</v>
      </c>
      <c r="B37" s="70" t="str">
        <f>'1.面料验布'!F37</f>
        <v>苏州博天纺织有限公司（苏州纽悦纺织科技有限公司）</v>
      </c>
      <c r="C37" s="74" t="s">
        <v>334</v>
      </c>
      <c r="D37" s="12" t="str">
        <f>'1.面料验布'!C37</f>
        <v>G21SS1430</v>
      </c>
      <c r="E37" s="28" t="s">
        <v>337</v>
      </c>
      <c r="F37" s="12" t="str">
        <f>'1.面料验布'!E37</f>
        <v>TAMMBM81827</v>
      </c>
      <c r="G37" s="72">
        <v>0.0103</v>
      </c>
      <c r="H37" s="72">
        <v>0.0041</v>
      </c>
      <c r="I37" s="72">
        <v>0.0095</v>
      </c>
      <c r="J37" s="72">
        <v>0.01</v>
      </c>
      <c r="K37" s="72">
        <f t="shared" si="2"/>
        <v>0.0339</v>
      </c>
      <c r="L37" s="11" t="s">
        <v>51</v>
      </c>
      <c r="M37" s="11" t="s">
        <v>318</v>
      </c>
    </row>
    <row r="38" spans="1:13">
      <c r="A38" s="9">
        <v>35</v>
      </c>
      <c r="B38" s="70" t="str">
        <f>'1.面料验布'!F38</f>
        <v>苏州博天纺织有限公司（苏州纽悦纺织科技有限公司）</v>
      </c>
      <c r="C38" s="74" t="s">
        <v>334</v>
      </c>
      <c r="D38" s="12" t="str">
        <f>'1.面料验布'!C38</f>
        <v>G21SS1430</v>
      </c>
      <c r="E38" s="28" t="s">
        <v>337</v>
      </c>
      <c r="F38" s="12" t="str">
        <f>'1.面料验布'!E38</f>
        <v>TAMMBM81827</v>
      </c>
      <c r="G38" s="72">
        <v>0.0065</v>
      </c>
      <c r="H38" s="72">
        <v>0.0038</v>
      </c>
      <c r="I38" s="72">
        <v>0.0096</v>
      </c>
      <c r="J38" s="72">
        <v>0.0146</v>
      </c>
      <c r="K38" s="72">
        <f t="shared" si="2"/>
        <v>0.0345</v>
      </c>
      <c r="L38" s="11" t="s">
        <v>51</v>
      </c>
      <c r="M38" s="11" t="s">
        <v>318</v>
      </c>
    </row>
    <row r="39" spans="1:13">
      <c r="A39" s="9">
        <v>36</v>
      </c>
      <c r="B39" s="70" t="str">
        <f>'1.面料验布'!F39</f>
        <v>苏州博天纺织有限公司（苏州纽悦纺织科技有限公司）</v>
      </c>
      <c r="C39" s="74" t="s">
        <v>334</v>
      </c>
      <c r="D39" s="12" t="str">
        <f>'1.面料验布'!C39</f>
        <v>G21SS1430</v>
      </c>
      <c r="E39" s="28" t="s">
        <v>337</v>
      </c>
      <c r="F39" s="12" t="str">
        <f>'1.面料验布'!E39</f>
        <v>TAMMBM81827</v>
      </c>
      <c r="G39" s="72">
        <v>0.009</v>
      </c>
      <c r="H39" s="72">
        <v>0.0057</v>
      </c>
      <c r="I39" s="72">
        <v>0.011</v>
      </c>
      <c r="J39" s="72">
        <v>0.0097</v>
      </c>
      <c r="K39" s="72">
        <f t="shared" si="2"/>
        <v>0.0354</v>
      </c>
      <c r="L39" s="11" t="s">
        <v>51</v>
      </c>
      <c r="M39" s="11" t="s">
        <v>318</v>
      </c>
    </row>
    <row r="40" spans="1:13">
      <c r="A40" s="9">
        <v>37</v>
      </c>
      <c r="B40" s="70" t="str">
        <f>'1.面料验布'!F40</f>
        <v>苏州博天纺织有限公司（苏州纽悦纺织科技有限公司）</v>
      </c>
      <c r="C40" s="74" t="s">
        <v>338</v>
      </c>
      <c r="D40" s="12" t="str">
        <f>'1.面料验布'!C40</f>
        <v>G21SS1430</v>
      </c>
      <c r="E40" s="28" t="s">
        <v>337</v>
      </c>
      <c r="F40" s="12" t="str">
        <f>'1.面料验布'!E40</f>
        <v>TAMMBM81827</v>
      </c>
      <c r="G40" s="72">
        <v>0.0082</v>
      </c>
      <c r="H40" s="72">
        <v>0.004</v>
      </c>
      <c r="I40" s="72">
        <v>0.0113</v>
      </c>
      <c r="J40" s="72">
        <v>0.01</v>
      </c>
      <c r="K40" s="72">
        <f t="shared" si="2"/>
        <v>0.0335</v>
      </c>
      <c r="L40" s="11" t="s">
        <v>51</v>
      </c>
      <c r="M40" s="11" t="s">
        <v>318</v>
      </c>
    </row>
    <row r="41" spans="1:13">
      <c r="A41" s="9">
        <v>38</v>
      </c>
      <c r="B41" s="70" t="str">
        <f>'1.面料验布'!F41</f>
        <v>苏州博天纺织有限公司（苏州纽悦纺织科技有限公司）</v>
      </c>
      <c r="C41" s="74" t="s">
        <v>338</v>
      </c>
      <c r="D41" s="12" t="str">
        <f>'1.面料验布'!C41</f>
        <v>G21SS1430</v>
      </c>
      <c r="E41" s="28" t="s">
        <v>337</v>
      </c>
      <c r="F41" s="12" t="str">
        <f>'1.面料验布'!E41</f>
        <v>TAMMBM81827</v>
      </c>
      <c r="G41" s="72">
        <v>0.0069</v>
      </c>
      <c r="H41" s="72">
        <v>0.003</v>
      </c>
      <c r="I41" s="72">
        <v>0.0136</v>
      </c>
      <c r="J41" s="72">
        <v>0.0105</v>
      </c>
      <c r="K41" s="72">
        <f t="shared" si="2"/>
        <v>0.034</v>
      </c>
      <c r="L41" s="11" t="s">
        <v>51</v>
      </c>
      <c r="M41" s="11" t="s">
        <v>318</v>
      </c>
    </row>
    <row r="42" spans="1:13">
      <c r="A42" s="9">
        <v>39</v>
      </c>
      <c r="B42" s="70" t="str">
        <f>'1.面料验布'!F42</f>
        <v>苏州博天纺织有限公司（苏州纽悦纺织科技有限公司）</v>
      </c>
      <c r="C42" s="74" t="s">
        <v>339</v>
      </c>
      <c r="D42" s="12" t="str">
        <f>'1.面料验布'!C42</f>
        <v>G21SS1430</v>
      </c>
      <c r="E42" s="28" t="s">
        <v>337</v>
      </c>
      <c r="F42" s="12" t="str">
        <f>'1.面料验布'!E42</f>
        <v>TAMMBM81827</v>
      </c>
      <c r="G42" s="72">
        <v>0.011</v>
      </c>
      <c r="H42" s="72">
        <v>0.0045</v>
      </c>
      <c r="I42" s="72">
        <v>0.021</v>
      </c>
      <c r="J42" s="72">
        <v>0.01</v>
      </c>
      <c r="K42" s="72">
        <f t="shared" si="2"/>
        <v>0.0465</v>
      </c>
      <c r="L42" s="11" t="s">
        <v>51</v>
      </c>
      <c r="M42" s="11" t="s">
        <v>318</v>
      </c>
    </row>
    <row r="43" spans="1:13">
      <c r="A43" s="9">
        <v>40</v>
      </c>
      <c r="B43" s="70" t="str">
        <f>'1.面料验布'!F43</f>
        <v>苏州博天纺织有限公司（苏州纽悦纺织科技有限公司）</v>
      </c>
      <c r="C43" s="74" t="s">
        <v>339</v>
      </c>
      <c r="D43" s="12" t="str">
        <f>'1.面料验布'!C43</f>
        <v>G21SS1430</v>
      </c>
      <c r="E43" s="28" t="s">
        <v>337</v>
      </c>
      <c r="F43" s="12" t="str">
        <f>'1.面料验布'!E43</f>
        <v>TAMMBM81827</v>
      </c>
      <c r="G43" s="72">
        <v>0.0077</v>
      </c>
      <c r="H43" s="72">
        <v>0.008</v>
      </c>
      <c r="I43" s="72">
        <v>0.0187</v>
      </c>
      <c r="J43" s="72">
        <v>0.01</v>
      </c>
      <c r="K43" s="72">
        <f t="shared" si="2"/>
        <v>0.0444</v>
      </c>
      <c r="L43" s="11" t="s">
        <v>51</v>
      </c>
      <c r="M43" s="11" t="s">
        <v>318</v>
      </c>
    </row>
    <row r="44" spans="1:13">
      <c r="A44" s="9">
        <v>41</v>
      </c>
      <c r="B44" s="70" t="str">
        <f>'1.面料验布'!F44</f>
        <v>苏州博天纺织有限公司（苏州纽悦纺织科技有限公司）</v>
      </c>
      <c r="C44" s="74" t="s">
        <v>339</v>
      </c>
      <c r="D44" s="12" t="str">
        <f>'1.面料验布'!C44</f>
        <v>G21SS1430</v>
      </c>
      <c r="E44" s="28" t="s">
        <v>337</v>
      </c>
      <c r="F44" s="12" t="str">
        <f>'1.面料验布'!E44</f>
        <v>TAMMBM81827</v>
      </c>
      <c r="G44" s="72">
        <v>0.0069</v>
      </c>
      <c r="H44" s="72">
        <v>0.003</v>
      </c>
      <c r="I44" s="72">
        <v>0.0165</v>
      </c>
      <c r="J44" s="72">
        <v>0.0098</v>
      </c>
      <c r="K44" s="72">
        <f t="shared" si="2"/>
        <v>0.0362</v>
      </c>
      <c r="L44" s="11" t="s">
        <v>51</v>
      </c>
      <c r="M44" s="11" t="s">
        <v>318</v>
      </c>
    </row>
    <row r="45" spans="1:13">
      <c r="A45" s="9">
        <v>42</v>
      </c>
      <c r="B45" s="70" t="str">
        <f>'1.面料验布'!F45</f>
        <v>苏州博天纺织有限公司（苏州纽悦纺织科技有限公司）</v>
      </c>
      <c r="C45" s="74" t="s">
        <v>339</v>
      </c>
      <c r="D45" s="12" t="str">
        <f>'1.面料验布'!C45</f>
        <v>G21SS1430</v>
      </c>
      <c r="E45" s="28" t="s">
        <v>337</v>
      </c>
      <c r="F45" s="12" t="str">
        <f>'1.面料验布'!E45</f>
        <v>TAMMBM81827</v>
      </c>
      <c r="G45" s="72">
        <v>0.0111</v>
      </c>
      <c r="H45" s="72">
        <v>0.0034</v>
      </c>
      <c r="I45" s="72">
        <v>0.0085</v>
      </c>
      <c r="J45" s="72">
        <v>0.0143</v>
      </c>
      <c r="K45" s="72">
        <f t="shared" si="2"/>
        <v>0.0373</v>
      </c>
      <c r="L45" s="11" t="s">
        <v>51</v>
      </c>
      <c r="M45" s="11" t="s">
        <v>318</v>
      </c>
    </row>
    <row r="46" spans="1:13">
      <c r="A46" s="9">
        <v>43</v>
      </c>
      <c r="B46" s="70" t="str">
        <f>'1.面料验布'!F46</f>
        <v>苏州博天纺织有限公司（苏州纽悦纺织科技有限公司）</v>
      </c>
      <c r="C46" s="74" t="s">
        <v>339</v>
      </c>
      <c r="D46" s="12" t="str">
        <f>'1.面料验布'!C46</f>
        <v>G21SS1430</v>
      </c>
      <c r="E46" s="28" t="s">
        <v>337</v>
      </c>
      <c r="F46" s="12" t="str">
        <f>'1.面料验布'!E46</f>
        <v>TAMMBM81827</v>
      </c>
      <c r="G46" s="72">
        <v>0.0153</v>
      </c>
      <c r="H46" s="72">
        <v>0.0061</v>
      </c>
      <c r="I46" s="72">
        <v>0.0163</v>
      </c>
      <c r="J46" s="72">
        <v>0.01</v>
      </c>
      <c r="K46" s="72">
        <f t="shared" si="2"/>
        <v>0.0477</v>
      </c>
      <c r="L46" s="11" t="s">
        <v>51</v>
      </c>
      <c r="M46" s="11" t="s">
        <v>318</v>
      </c>
    </row>
    <row r="47" spans="1:13">
      <c r="A47" s="9">
        <v>44</v>
      </c>
      <c r="B47" s="70" t="str">
        <f>'1.面料验布'!F47</f>
        <v>苏州博天纺织有限公司（苏州纽悦纺织科技有限公司）</v>
      </c>
      <c r="C47" s="74" t="s">
        <v>339</v>
      </c>
      <c r="D47" s="12" t="str">
        <f>'1.面料验布'!C47</f>
        <v>G21SS1430</v>
      </c>
      <c r="E47" s="28" t="s">
        <v>337</v>
      </c>
      <c r="F47" s="12" t="str">
        <f>'1.面料验布'!E47</f>
        <v>TAMMBM81827</v>
      </c>
      <c r="G47" s="72">
        <v>0.0095</v>
      </c>
      <c r="H47" s="72">
        <v>0.008</v>
      </c>
      <c r="I47" s="72">
        <v>0.018</v>
      </c>
      <c r="J47" s="72">
        <v>0.0103</v>
      </c>
      <c r="K47" s="72">
        <f t="shared" si="2"/>
        <v>0.0458</v>
      </c>
      <c r="L47" s="11" t="s">
        <v>51</v>
      </c>
      <c r="M47" s="11" t="s">
        <v>318</v>
      </c>
    </row>
    <row r="48" spans="1:13">
      <c r="A48" s="9">
        <v>45</v>
      </c>
      <c r="B48" s="70" t="str">
        <f>'1.面料验布'!F48</f>
        <v>苏州博天纺织有限公司（苏州纽悦纺织科技有限公司）</v>
      </c>
      <c r="C48" s="74" t="s">
        <v>339</v>
      </c>
      <c r="D48" s="12" t="str">
        <f>'1.面料验布'!C48</f>
        <v>G21SS1430</v>
      </c>
      <c r="E48" s="28" t="s">
        <v>337</v>
      </c>
      <c r="F48" s="12" t="str">
        <f>'1.面料验布'!E48</f>
        <v>TAMMBM81827</v>
      </c>
      <c r="G48" s="72">
        <v>0.0137</v>
      </c>
      <c r="H48" s="72">
        <v>0.0074</v>
      </c>
      <c r="I48" s="72">
        <v>0.021</v>
      </c>
      <c r="J48" s="72">
        <v>0.0113</v>
      </c>
      <c r="K48" s="72">
        <f t="shared" si="2"/>
        <v>0.0534</v>
      </c>
      <c r="L48" s="11" t="s">
        <v>51</v>
      </c>
      <c r="M48" s="11" t="s">
        <v>318</v>
      </c>
    </row>
    <row r="49" s="2" customFormat="1" ht="21" spans="1:13">
      <c r="A49" s="15" t="s">
        <v>340</v>
      </c>
      <c r="B49" s="16"/>
      <c r="C49" s="16"/>
      <c r="D49" s="16"/>
      <c r="E49" s="17"/>
      <c r="F49" s="18"/>
      <c r="G49" s="29"/>
      <c r="H49" s="15" t="s">
        <v>341</v>
      </c>
      <c r="I49" s="16"/>
      <c r="J49" s="16"/>
      <c r="K49" s="17"/>
      <c r="L49" s="78"/>
      <c r="M49" s="24"/>
    </row>
    <row r="50" ht="16.5" spans="1:13">
      <c r="A50" s="75" t="s">
        <v>342</v>
      </c>
      <c r="B50" s="75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</row>
  </sheetData>
  <mergeCells count="17">
    <mergeCell ref="A1:M1"/>
    <mergeCell ref="G2:H2"/>
    <mergeCell ref="I2:J2"/>
    <mergeCell ref="A49:E49"/>
    <mergeCell ref="F49:G49"/>
    <mergeCell ref="H49:K49"/>
    <mergeCell ref="L49:M49"/>
    <mergeCell ref="A50:M5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92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view="pageBreakPreview" zoomScale="110" zoomScaleNormal="100" workbookViewId="0">
      <selection activeCell="I25" sqref="I25"/>
    </sheetView>
  </sheetViews>
  <sheetFormatPr defaultColWidth="9" defaultRowHeight="14.25"/>
  <cols>
    <col min="1" max="1" width="8.625" customWidth="1"/>
    <col min="2" max="2" width="11.25" customWidth="1"/>
    <col min="3" max="3" width="9.375" customWidth="1"/>
    <col min="4" max="4" width="9.5" customWidth="1"/>
    <col min="5" max="5" width="6.875" customWidth="1"/>
    <col min="6" max="6" width="14.375" customWidth="1"/>
    <col min="7" max="7" width="11.75" customWidth="1"/>
    <col min="8" max="8" width="10.625" customWidth="1"/>
    <col min="9" max="9" width="24.75" customWidth="1"/>
    <col min="10" max="12" width="8.125" customWidth="1"/>
    <col min="13" max="13" width="12.25" customWidth="1"/>
    <col min="14" max="15" width="8.125" customWidth="1"/>
    <col min="16" max="16" width="14.625" customWidth="1"/>
    <col min="17" max="19" width="8.125" customWidth="1"/>
    <col min="20" max="20" width="11.6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343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344</v>
      </c>
      <c r="B2" s="5" t="s">
        <v>303</v>
      </c>
      <c r="C2" s="5" t="s">
        <v>299</v>
      </c>
      <c r="D2" s="5" t="s">
        <v>300</v>
      </c>
      <c r="E2" s="5" t="s">
        <v>301</v>
      </c>
      <c r="F2" s="5" t="s">
        <v>302</v>
      </c>
      <c r="G2" s="37" t="s">
        <v>345</v>
      </c>
      <c r="H2" s="38"/>
      <c r="I2" s="54"/>
      <c r="J2" s="37" t="s">
        <v>346</v>
      </c>
      <c r="K2" s="38"/>
      <c r="L2" s="54"/>
      <c r="M2" s="37" t="s">
        <v>347</v>
      </c>
      <c r="N2" s="38"/>
      <c r="O2" s="54"/>
      <c r="P2" s="37" t="s">
        <v>348</v>
      </c>
      <c r="Q2" s="38"/>
      <c r="R2" s="54"/>
      <c r="S2" s="38" t="s">
        <v>349</v>
      </c>
      <c r="T2" s="38"/>
      <c r="U2" s="54"/>
      <c r="V2" s="31" t="s">
        <v>350</v>
      </c>
      <c r="W2" s="31" t="s">
        <v>312</v>
      </c>
    </row>
    <row r="3" s="1" customFormat="1" ht="16.5" spans="1:23">
      <c r="A3" s="7"/>
      <c r="B3" s="39"/>
      <c r="C3" s="39"/>
      <c r="D3" s="39"/>
      <c r="E3" s="39"/>
      <c r="F3" s="39"/>
      <c r="G3" s="4" t="s">
        <v>351</v>
      </c>
      <c r="H3" s="4" t="s">
        <v>52</v>
      </c>
      <c r="I3" s="4" t="s">
        <v>303</v>
      </c>
      <c r="J3" s="4" t="s">
        <v>351</v>
      </c>
      <c r="K3" s="4" t="s">
        <v>52</v>
      </c>
      <c r="L3" s="4" t="s">
        <v>303</v>
      </c>
      <c r="M3" s="4" t="s">
        <v>351</v>
      </c>
      <c r="N3" s="4" t="s">
        <v>52</v>
      </c>
      <c r="O3" s="4" t="s">
        <v>303</v>
      </c>
      <c r="P3" s="4" t="s">
        <v>351</v>
      </c>
      <c r="Q3" s="4" t="s">
        <v>52</v>
      </c>
      <c r="R3" s="4" t="s">
        <v>303</v>
      </c>
      <c r="S3" s="4" t="s">
        <v>351</v>
      </c>
      <c r="T3" s="4" t="s">
        <v>52</v>
      </c>
      <c r="U3" s="4" t="s">
        <v>303</v>
      </c>
      <c r="V3" s="67"/>
      <c r="W3" s="67"/>
    </row>
    <row r="4" ht="28.5" spans="1:23">
      <c r="A4" s="40" t="s">
        <v>352</v>
      </c>
      <c r="B4" s="41" t="s">
        <v>317</v>
      </c>
      <c r="C4" s="40" t="str">
        <f>'1.面料验布'!B4</f>
        <v>01217-R2</v>
      </c>
      <c r="D4" s="42" t="str">
        <f>'1.面料验布'!C4</f>
        <v>G21SS1430</v>
      </c>
      <c r="E4" s="40" t="str">
        <f>'1.面料验布'!D4</f>
        <v>19SS黑色</v>
      </c>
      <c r="F4" s="40" t="str">
        <f>'1.面料验布'!E5</f>
        <v>TAMMBM81827</v>
      </c>
      <c r="G4" s="43" t="s">
        <v>315</v>
      </c>
      <c r="H4" s="43" t="s">
        <v>353</v>
      </c>
      <c r="I4" s="52" t="s">
        <v>317</v>
      </c>
      <c r="J4" s="55"/>
      <c r="K4" s="43" t="s">
        <v>354</v>
      </c>
      <c r="L4" s="56"/>
      <c r="M4" s="57" t="s">
        <v>355</v>
      </c>
      <c r="N4" s="58" t="s">
        <v>356</v>
      </c>
      <c r="O4" s="56"/>
      <c r="P4" s="57" t="s">
        <v>357</v>
      </c>
      <c r="Q4" s="58" t="s">
        <v>358</v>
      </c>
      <c r="R4" s="56"/>
      <c r="S4" s="57" t="s">
        <v>359</v>
      </c>
      <c r="T4" s="62" t="s">
        <v>360</v>
      </c>
      <c r="U4" s="60"/>
      <c r="V4" s="11" t="s">
        <v>79</v>
      </c>
      <c r="W4" s="11"/>
    </row>
    <row r="5" ht="16.5" spans="1:23">
      <c r="A5" s="44"/>
      <c r="B5" s="45"/>
      <c r="C5" s="44"/>
      <c r="D5" s="46"/>
      <c r="E5" s="44"/>
      <c r="F5" s="44"/>
      <c r="G5" s="37" t="s">
        <v>361</v>
      </c>
      <c r="H5" s="38"/>
      <c r="I5" s="54"/>
      <c r="J5" s="37" t="s">
        <v>362</v>
      </c>
      <c r="K5" s="38"/>
      <c r="L5" s="54"/>
      <c r="M5" s="37" t="s">
        <v>363</v>
      </c>
      <c r="N5" s="38"/>
      <c r="O5" s="54"/>
      <c r="P5" s="37" t="s">
        <v>364</v>
      </c>
      <c r="Q5" s="38"/>
      <c r="R5" s="54"/>
      <c r="S5" s="38" t="s">
        <v>365</v>
      </c>
      <c r="T5" s="38"/>
      <c r="U5" s="54"/>
      <c r="V5" s="11"/>
      <c r="W5" s="11"/>
    </row>
    <row r="6" ht="16.5" spans="1:23">
      <c r="A6" s="44"/>
      <c r="B6" s="45"/>
      <c r="C6" s="44"/>
      <c r="D6" s="46"/>
      <c r="E6" s="44"/>
      <c r="F6" s="44"/>
      <c r="G6" s="4" t="s">
        <v>351</v>
      </c>
      <c r="H6" s="4" t="s">
        <v>52</v>
      </c>
      <c r="I6" s="4" t="s">
        <v>303</v>
      </c>
      <c r="J6" s="4" t="s">
        <v>351</v>
      </c>
      <c r="K6" s="4" t="s">
        <v>52</v>
      </c>
      <c r="L6" s="4" t="s">
        <v>303</v>
      </c>
      <c r="M6" s="4" t="s">
        <v>351</v>
      </c>
      <c r="N6" s="4" t="s">
        <v>52</v>
      </c>
      <c r="O6" s="4" t="s">
        <v>303</v>
      </c>
      <c r="P6" s="4" t="s">
        <v>351</v>
      </c>
      <c r="Q6" s="4" t="s">
        <v>52</v>
      </c>
      <c r="R6" s="4" t="s">
        <v>303</v>
      </c>
      <c r="S6" s="4" t="s">
        <v>351</v>
      </c>
      <c r="T6" s="4" t="s">
        <v>52</v>
      </c>
      <c r="U6" s="4" t="s">
        <v>303</v>
      </c>
      <c r="V6" s="11"/>
      <c r="W6" s="11"/>
    </row>
    <row r="7" ht="57" customHeight="1" spans="1:23">
      <c r="A7" s="44"/>
      <c r="B7" s="45"/>
      <c r="C7" s="44"/>
      <c r="D7" s="46"/>
      <c r="E7" s="44"/>
      <c r="F7" s="44"/>
      <c r="G7" s="47" t="s">
        <v>366</v>
      </c>
      <c r="H7" s="48" t="s">
        <v>367</v>
      </c>
      <c r="I7" s="58"/>
      <c r="J7" s="52" t="s">
        <v>368</v>
      </c>
      <c r="K7" s="59" t="s">
        <v>369</v>
      </c>
      <c r="L7" s="60"/>
      <c r="M7" s="47" t="s">
        <v>370</v>
      </c>
      <c r="N7" s="61" t="s">
        <v>371</v>
      </c>
      <c r="O7" s="60"/>
      <c r="P7" s="62" t="s">
        <v>372</v>
      </c>
      <c r="Q7" s="62" t="s">
        <v>373</v>
      </c>
      <c r="R7" s="60"/>
      <c r="S7" s="68" t="s">
        <v>374</v>
      </c>
      <c r="T7" s="10" t="s">
        <v>375</v>
      </c>
      <c r="U7" s="11"/>
      <c r="V7" s="11" t="s">
        <v>79</v>
      </c>
      <c r="W7" s="11"/>
    </row>
    <row r="8" ht="16.5" spans="1:23">
      <c r="A8" s="44"/>
      <c r="B8" s="45"/>
      <c r="C8" s="44"/>
      <c r="D8" s="46"/>
      <c r="E8" s="44"/>
      <c r="F8" s="44"/>
      <c r="G8" s="37" t="s">
        <v>376</v>
      </c>
      <c r="H8" s="38"/>
      <c r="I8" s="54"/>
      <c r="J8" s="37" t="s">
        <v>362</v>
      </c>
      <c r="K8" s="38"/>
      <c r="L8" s="54"/>
      <c r="M8" s="37" t="s">
        <v>363</v>
      </c>
      <c r="N8" s="38"/>
      <c r="O8" s="54"/>
      <c r="P8" s="37" t="s">
        <v>364</v>
      </c>
      <c r="Q8" s="38"/>
      <c r="R8" s="54"/>
      <c r="S8" s="37" t="s">
        <v>365</v>
      </c>
      <c r="T8" s="38"/>
      <c r="U8" s="54"/>
      <c r="V8" s="11"/>
      <c r="W8" s="11"/>
    </row>
    <row r="9" ht="16.5" spans="1:23">
      <c r="A9" s="44"/>
      <c r="B9" s="45"/>
      <c r="C9" s="44"/>
      <c r="D9" s="46"/>
      <c r="E9" s="44"/>
      <c r="F9" s="44"/>
      <c r="G9" s="4" t="s">
        <v>351</v>
      </c>
      <c r="H9" s="4" t="s">
        <v>52</v>
      </c>
      <c r="I9" s="4" t="s">
        <v>303</v>
      </c>
      <c r="J9" s="4" t="s">
        <v>351</v>
      </c>
      <c r="K9" s="4" t="s">
        <v>52</v>
      </c>
      <c r="L9" s="4" t="s">
        <v>303</v>
      </c>
      <c r="M9" s="4" t="s">
        <v>351</v>
      </c>
      <c r="N9" s="4" t="s">
        <v>52</v>
      </c>
      <c r="O9" s="4" t="s">
        <v>303</v>
      </c>
      <c r="P9" s="4" t="s">
        <v>351</v>
      </c>
      <c r="Q9" s="4" t="s">
        <v>52</v>
      </c>
      <c r="R9" s="4" t="s">
        <v>303</v>
      </c>
      <c r="S9" s="4" t="s">
        <v>351</v>
      </c>
      <c r="T9" s="4" t="s">
        <v>52</v>
      </c>
      <c r="U9" s="4" t="s">
        <v>303</v>
      </c>
      <c r="V9" s="11"/>
      <c r="W9" s="11"/>
    </row>
    <row r="10" ht="57" customHeight="1" spans="1:23">
      <c r="A10" s="49"/>
      <c r="B10" s="50"/>
      <c r="C10" s="49"/>
      <c r="D10" s="51"/>
      <c r="E10" s="49"/>
      <c r="F10" s="49"/>
      <c r="G10" s="52"/>
      <c r="H10" s="53" t="s">
        <v>377</v>
      </c>
      <c r="I10" s="58"/>
      <c r="J10" s="63"/>
      <c r="K10" s="53" t="s">
        <v>377</v>
      </c>
      <c r="L10" s="60"/>
      <c r="M10" s="64"/>
      <c r="N10" s="65"/>
      <c r="O10" s="60"/>
      <c r="P10" s="66"/>
      <c r="Q10" s="53"/>
      <c r="R10" s="60"/>
      <c r="S10" s="69"/>
      <c r="T10" s="58"/>
      <c r="U10" s="11"/>
      <c r="V10" s="11" t="s">
        <v>79</v>
      </c>
      <c r="W10" s="11"/>
    </row>
    <row r="11" s="1" customFormat="1" ht="15.95" customHeight="1" spans="1:23">
      <c r="A11" s="5" t="s">
        <v>344</v>
      </c>
      <c r="B11" s="5" t="s">
        <v>303</v>
      </c>
      <c r="C11" s="5" t="s">
        <v>299</v>
      </c>
      <c r="D11" s="5" t="s">
        <v>300</v>
      </c>
      <c r="E11" s="5" t="s">
        <v>301</v>
      </c>
      <c r="F11" s="5" t="s">
        <v>302</v>
      </c>
      <c r="G11" s="37" t="s">
        <v>345</v>
      </c>
      <c r="H11" s="38"/>
      <c r="I11" s="54"/>
      <c r="J11" s="37" t="s">
        <v>346</v>
      </c>
      <c r="K11" s="38"/>
      <c r="L11" s="54"/>
      <c r="M11" s="37" t="s">
        <v>347</v>
      </c>
      <c r="N11" s="38"/>
      <c r="O11" s="54"/>
      <c r="P11" s="37" t="s">
        <v>348</v>
      </c>
      <c r="Q11" s="38"/>
      <c r="R11" s="54"/>
      <c r="S11" s="38" t="s">
        <v>349</v>
      </c>
      <c r="T11" s="38"/>
      <c r="U11" s="54"/>
      <c r="V11" s="31" t="s">
        <v>350</v>
      </c>
      <c r="W11" s="31" t="s">
        <v>312</v>
      </c>
    </row>
    <row r="12" s="1" customFormat="1" ht="16.5" spans="1:23">
      <c r="A12" s="7"/>
      <c r="B12" s="39"/>
      <c r="C12" s="39"/>
      <c r="D12" s="39"/>
      <c r="E12" s="39"/>
      <c r="F12" s="39"/>
      <c r="G12" s="4" t="s">
        <v>351</v>
      </c>
      <c r="H12" s="4" t="s">
        <v>52</v>
      </c>
      <c r="I12" s="4" t="s">
        <v>303</v>
      </c>
      <c r="J12" s="4" t="s">
        <v>351</v>
      </c>
      <c r="K12" s="4" t="s">
        <v>52</v>
      </c>
      <c r="L12" s="4" t="s">
        <v>303</v>
      </c>
      <c r="M12" s="4" t="s">
        <v>351</v>
      </c>
      <c r="N12" s="4" t="s">
        <v>52</v>
      </c>
      <c r="O12" s="4" t="s">
        <v>303</v>
      </c>
      <c r="P12" s="4" t="s">
        <v>351</v>
      </c>
      <c r="Q12" s="4" t="s">
        <v>52</v>
      </c>
      <c r="R12" s="4" t="s">
        <v>303</v>
      </c>
      <c r="S12" s="4" t="s">
        <v>351</v>
      </c>
      <c r="T12" s="4" t="s">
        <v>52</v>
      </c>
      <c r="U12" s="4" t="s">
        <v>303</v>
      </c>
      <c r="V12" s="67"/>
      <c r="W12" s="67"/>
    </row>
    <row r="13" ht="28.5" spans="1:23">
      <c r="A13" s="40" t="s">
        <v>352</v>
      </c>
      <c r="B13" s="41" t="s">
        <v>317</v>
      </c>
      <c r="C13" s="41" t="s">
        <v>334</v>
      </c>
      <c r="D13" s="42" t="str">
        <f>'1.面料验布'!C19</f>
        <v>G21SS1430</v>
      </c>
      <c r="E13" s="41" t="s">
        <v>335</v>
      </c>
      <c r="F13" s="40" t="str">
        <f>'1.面料验布'!E20</f>
        <v>TAMMBM81827</v>
      </c>
      <c r="G13" s="43" t="s">
        <v>315</v>
      </c>
      <c r="H13" s="43" t="s">
        <v>353</v>
      </c>
      <c r="I13" s="52" t="s">
        <v>317</v>
      </c>
      <c r="J13" s="55"/>
      <c r="K13" s="43" t="s">
        <v>354</v>
      </c>
      <c r="L13" s="56"/>
      <c r="M13" s="57" t="s">
        <v>355</v>
      </c>
      <c r="N13" s="58" t="s">
        <v>356</v>
      </c>
      <c r="O13" s="56"/>
      <c r="P13" s="57" t="s">
        <v>357</v>
      </c>
      <c r="Q13" s="58" t="s">
        <v>358</v>
      </c>
      <c r="R13" s="56"/>
      <c r="S13" s="57" t="s">
        <v>359</v>
      </c>
      <c r="T13" s="62" t="s">
        <v>360</v>
      </c>
      <c r="U13" s="60"/>
      <c r="V13" s="11" t="s">
        <v>79</v>
      </c>
      <c r="W13" s="11"/>
    </row>
    <row r="14" ht="16.5" spans="1:23">
      <c r="A14" s="44"/>
      <c r="B14" s="45"/>
      <c r="C14" s="44"/>
      <c r="D14" s="46"/>
      <c r="E14" s="44"/>
      <c r="F14" s="44"/>
      <c r="G14" s="37" t="s">
        <v>361</v>
      </c>
      <c r="H14" s="38"/>
      <c r="I14" s="54"/>
      <c r="J14" s="37" t="s">
        <v>362</v>
      </c>
      <c r="K14" s="38"/>
      <c r="L14" s="54"/>
      <c r="M14" s="37" t="s">
        <v>363</v>
      </c>
      <c r="N14" s="38"/>
      <c r="O14" s="54"/>
      <c r="P14" s="37" t="s">
        <v>364</v>
      </c>
      <c r="Q14" s="38"/>
      <c r="R14" s="54"/>
      <c r="S14" s="38" t="s">
        <v>365</v>
      </c>
      <c r="T14" s="38"/>
      <c r="U14" s="54"/>
      <c r="V14" s="11"/>
      <c r="W14" s="11"/>
    </row>
    <row r="15" ht="16.5" spans="1:23">
      <c r="A15" s="44"/>
      <c r="B15" s="45"/>
      <c r="C15" s="44"/>
      <c r="D15" s="46"/>
      <c r="E15" s="44"/>
      <c r="F15" s="44"/>
      <c r="G15" s="4" t="s">
        <v>351</v>
      </c>
      <c r="H15" s="4" t="s">
        <v>52</v>
      </c>
      <c r="I15" s="4" t="s">
        <v>303</v>
      </c>
      <c r="J15" s="4" t="s">
        <v>351</v>
      </c>
      <c r="K15" s="4" t="s">
        <v>52</v>
      </c>
      <c r="L15" s="4" t="s">
        <v>303</v>
      </c>
      <c r="M15" s="4" t="s">
        <v>351</v>
      </c>
      <c r="N15" s="4" t="s">
        <v>52</v>
      </c>
      <c r="O15" s="4" t="s">
        <v>303</v>
      </c>
      <c r="P15" s="4" t="s">
        <v>351</v>
      </c>
      <c r="Q15" s="4" t="s">
        <v>52</v>
      </c>
      <c r="R15" s="4" t="s">
        <v>303</v>
      </c>
      <c r="S15" s="4" t="s">
        <v>351</v>
      </c>
      <c r="T15" s="4" t="s">
        <v>52</v>
      </c>
      <c r="U15" s="4" t="s">
        <v>303</v>
      </c>
      <c r="V15" s="11"/>
      <c r="W15" s="11"/>
    </row>
    <row r="16" ht="57" customHeight="1" spans="1:23">
      <c r="A16" s="44"/>
      <c r="B16" s="45"/>
      <c r="C16" s="44"/>
      <c r="D16" s="46"/>
      <c r="E16" s="44"/>
      <c r="F16" s="44"/>
      <c r="G16" s="47" t="s">
        <v>366</v>
      </c>
      <c r="H16" s="48" t="s">
        <v>367</v>
      </c>
      <c r="I16" s="58"/>
      <c r="J16" s="52" t="s">
        <v>368</v>
      </c>
      <c r="K16" s="59" t="s">
        <v>369</v>
      </c>
      <c r="L16" s="60"/>
      <c r="M16" s="47" t="s">
        <v>370</v>
      </c>
      <c r="N16" s="61" t="s">
        <v>371</v>
      </c>
      <c r="O16" s="60"/>
      <c r="P16" s="62" t="s">
        <v>372</v>
      </c>
      <c r="Q16" s="62" t="s">
        <v>373</v>
      </c>
      <c r="R16" s="60"/>
      <c r="S16" s="68" t="s">
        <v>374</v>
      </c>
      <c r="T16" s="10" t="s">
        <v>375</v>
      </c>
      <c r="U16" s="11"/>
      <c r="V16" s="11" t="s">
        <v>79</v>
      </c>
      <c r="W16" s="11"/>
    </row>
    <row r="17" ht="16.5" spans="1:23">
      <c r="A17" s="44"/>
      <c r="B17" s="45"/>
      <c r="C17" s="44"/>
      <c r="D17" s="46"/>
      <c r="E17" s="44"/>
      <c r="F17" s="44"/>
      <c r="G17" s="37" t="s">
        <v>376</v>
      </c>
      <c r="H17" s="38"/>
      <c r="I17" s="54"/>
      <c r="J17" s="37" t="s">
        <v>362</v>
      </c>
      <c r="K17" s="38"/>
      <c r="L17" s="54"/>
      <c r="M17" s="37" t="s">
        <v>363</v>
      </c>
      <c r="N17" s="38"/>
      <c r="O17" s="54"/>
      <c r="P17" s="37" t="s">
        <v>364</v>
      </c>
      <c r="Q17" s="38"/>
      <c r="R17" s="54"/>
      <c r="S17" s="37" t="s">
        <v>365</v>
      </c>
      <c r="T17" s="38"/>
      <c r="U17" s="54"/>
      <c r="V17" s="11"/>
      <c r="W17" s="11"/>
    </row>
    <row r="18" ht="16.5" spans="1:23">
      <c r="A18" s="44"/>
      <c r="B18" s="45"/>
      <c r="C18" s="44"/>
      <c r="D18" s="46"/>
      <c r="E18" s="44"/>
      <c r="F18" s="44"/>
      <c r="G18" s="4" t="s">
        <v>351</v>
      </c>
      <c r="H18" s="4" t="s">
        <v>52</v>
      </c>
      <c r="I18" s="4" t="s">
        <v>303</v>
      </c>
      <c r="J18" s="4" t="s">
        <v>351</v>
      </c>
      <c r="K18" s="4" t="s">
        <v>52</v>
      </c>
      <c r="L18" s="4" t="s">
        <v>303</v>
      </c>
      <c r="M18" s="4" t="s">
        <v>351</v>
      </c>
      <c r="N18" s="4" t="s">
        <v>52</v>
      </c>
      <c r="O18" s="4" t="s">
        <v>303</v>
      </c>
      <c r="P18" s="4" t="s">
        <v>351</v>
      </c>
      <c r="Q18" s="4" t="s">
        <v>52</v>
      </c>
      <c r="R18" s="4" t="s">
        <v>303</v>
      </c>
      <c r="S18" s="4" t="s">
        <v>351</v>
      </c>
      <c r="T18" s="4" t="s">
        <v>52</v>
      </c>
      <c r="U18" s="4" t="s">
        <v>303</v>
      </c>
      <c r="V18" s="11"/>
      <c r="W18" s="11"/>
    </row>
    <row r="19" ht="57" customHeight="1" spans="1:23">
      <c r="A19" s="49"/>
      <c r="B19" s="50"/>
      <c r="C19" s="49"/>
      <c r="D19" s="51"/>
      <c r="E19" s="49"/>
      <c r="F19" s="49"/>
      <c r="G19" s="52"/>
      <c r="H19" s="53" t="s">
        <v>377</v>
      </c>
      <c r="I19" s="58"/>
      <c r="J19" s="63"/>
      <c r="K19" s="53" t="s">
        <v>377</v>
      </c>
      <c r="L19" s="60"/>
      <c r="M19" s="64"/>
      <c r="N19" s="65"/>
      <c r="O19" s="60"/>
      <c r="P19" s="66"/>
      <c r="Q19" s="53"/>
      <c r="R19" s="60"/>
      <c r="S19" s="69"/>
      <c r="T19" s="58"/>
      <c r="U19" s="11"/>
      <c r="V19" s="11" t="s">
        <v>79</v>
      </c>
      <c r="W19" s="11"/>
    </row>
    <row r="20" spans="1:2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="2" customFormat="1" ht="21" spans="1:23">
      <c r="A21" s="15" t="s">
        <v>323</v>
      </c>
      <c r="B21" s="16"/>
      <c r="C21" s="16"/>
      <c r="D21" s="16"/>
      <c r="E21" s="17"/>
      <c r="F21" s="18"/>
      <c r="G21" s="29"/>
      <c r="H21" s="36"/>
      <c r="I21" s="36"/>
      <c r="J21" s="15" t="s">
        <v>378</v>
      </c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7"/>
      <c r="V21" s="16"/>
      <c r="W21" s="24"/>
    </row>
    <row r="22" ht="16.5" spans="1:23">
      <c r="A22" s="19" t="s">
        <v>379</v>
      </c>
      <c r="B22" s="19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</row>
  </sheetData>
  <mergeCells count="6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A21:E21"/>
    <mergeCell ref="F21:G21"/>
    <mergeCell ref="J21:U21"/>
    <mergeCell ref="A22:W22"/>
    <mergeCell ref="A2:A3"/>
    <mergeCell ref="A4:A10"/>
    <mergeCell ref="A11:A12"/>
    <mergeCell ref="A13:A19"/>
    <mergeCell ref="B2:B3"/>
    <mergeCell ref="B4:B10"/>
    <mergeCell ref="B11:B12"/>
    <mergeCell ref="B13:B19"/>
    <mergeCell ref="C2:C3"/>
    <mergeCell ref="C4:C10"/>
    <mergeCell ref="C11:C12"/>
    <mergeCell ref="C13:C19"/>
    <mergeCell ref="D2:D3"/>
    <mergeCell ref="D4:D10"/>
    <mergeCell ref="D11:D12"/>
    <mergeCell ref="D13:D19"/>
    <mergeCell ref="E2:E3"/>
    <mergeCell ref="E4:E10"/>
    <mergeCell ref="E11:E12"/>
    <mergeCell ref="E13:E19"/>
    <mergeCell ref="F2:F3"/>
    <mergeCell ref="F4:F10"/>
    <mergeCell ref="F11:F12"/>
    <mergeCell ref="F13:F19"/>
    <mergeCell ref="V2:V3"/>
    <mergeCell ref="V11:V12"/>
    <mergeCell ref="W2:W3"/>
    <mergeCell ref="W11:W12"/>
  </mergeCells>
  <dataValidations count="1">
    <dataValidation type="list" allowBlank="1" showInputMessage="1" showErrorMessage="1" sqref="W1 W4:W10 W13:W1048576">
      <formula1>"YES,NO"</formula1>
    </dataValidation>
  </dataValidations>
  <pageMargins left="0.751388888888889" right="0.751388888888889" top="1" bottom="1" header="0.5" footer="0.5"/>
  <pageSetup paperSize="9" scale="52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workbookViewId="0">
      <selection activeCell="G19" sqref="G19"/>
    </sheetView>
  </sheetViews>
  <sheetFormatPr defaultColWidth="9" defaultRowHeight="14.25"/>
  <cols>
    <col min="1" max="1" width="15.8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0" t="s">
        <v>381</v>
      </c>
      <c r="B2" s="31" t="s">
        <v>299</v>
      </c>
      <c r="C2" s="31" t="s">
        <v>300</v>
      </c>
      <c r="D2" s="31" t="s">
        <v>301</v>
      </c>
      <c r="E2" s="31" t="s">
        <v>302</v>
      </c>
      <c r="F2" s="31" t="s">
        <v>303</v>
      </c>
      <c r="G2" s="30" t="s">
        <v>382</v>
      </c>
      <c r="H2" s="30" t="s">
        <v>383</v>
      </c>
      <c r="I2" s="30" t="s">
        <v>384</v>
      </c>
      <c r="J2" s="30" t="s">
        <v>383</v>
      </c>
      <c r="K2" s="30" t="s">
        <v>385</v>
      </c>
      <c r="L2" s="30" t="s">
        <v>383</v>
      </c>
      <c r="M2" s="31" t="s">
        <v>350</v>
      </c>
      <c r="N2" s="31" t="s">
        <v>312</v>
      </c>
    </row>
    <row r="3" spans="1:14">
      <c r="A3" s="32"/>
      <c r="B3" s="11"/>
      <c r="C3" s="11"/>
      <c r="D3" s="11"/>
      <c r="E3" s="11"/>
      <c r="F3" s="11"/>
      <c r="G3" s="33"/>
      <c r="H3" s="11"/>
      <c r="I3" s="33"/>
      <c r="J3" s="11"/>
      <c r="K3" s="11"/>
      <c r="L3" s="11"/>
      <c r="M3" s="11"/>
      <c r="N3" s="11"/>
    </row>
    <row r="4" ht="16.5" spans="1:14">
      <c r="A4" s="34"/>
      <c r="B4" s="35"/>
      <c r="C4" s="35"/>
      <c r="D4" s="35"/>
      <c r="E4" s="31"/>
      <c r="F4" s="31"/>
      <c r="G4" s="30"/>
      <c r="H4" s="30"/>
      <c r="I4" s="30"/>
      <c r="J4" s="30"/>
      <c r="K4" s="30"/>
      <c r="L4" s="30"/>
      <c r="M4" s="31"/>
      <c r="N4" s="31"/>
    </row>
    <row r="5" spans="1:14">
      <c r="A5" s="32"/>
      <c r="B5" s="11"/>
      <c r="C5" s="11"/>
      <c r="D5" s="11"/>
      <c r="E5" s="11"/>
      <c r="F5" s="11"/>
      <c r="G5" s="33"/>
      <c r="H5" s="11"/>
      <c r="I5" s="11"/>
      <c r="J5" s="11"/>
      <c r="K5" s="11"/>
      <c r="L5" s="11"/>
      <c r="M5" s="11"/>
      <c r="N5" s="11"/>
    </row>
    <row r="6" ht="16.5" spans="1:14">
      <c r="A6" s="34"/>
      <c r="B6" s="35"/>
      <c r="C6" s="35"/>
      <c r="D6" s="35"/>
      <c r="E6" s="31"/>
      <c r="F6" s="31"/>
      <c r="G6" s="30"/>
      <c r="H6" s="30"/>
      <c r="I6" s="30"/>
      <c r="J6" s="30"/>
      <c r="K6" s="30"/>
      <c r="L6" s="30"/>
      <c r="M6" s="31"/>
      <c r="N6" s="31"/>
    </row>
    <row r="7" spans="1:14">
      <c r="A7" s="32"/>
      <c r="B7" s="11"/>
      <c r="C7" s="11"/>
      <c r="D7" s="11"/>
      <c r="E7" s="11"/>
      <c r="F7" s="11"/>
      <c r="I7" s="33"/>
      <c r="J7" s="11"/>
      <c r="K7" s="11"/>
      <c r="L7" s="11"/>
      <c r="M7" s="11"/>
      <c r="N7" s="11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5" t="s">
        <v>386</v>
      </c>
      <c r="B11" s="16"/>
      <c r="C11" s="16"/>
      <c r="D11" s="17"/>
      <c r="E11" s="18"/>
      <c r="F11" s="36"/>
      <c r="G11" s="29"/>
      <c r="H11" s="36"/>
      <c r="I11" s="15" t="s">
        <v>387</v>
      </c>
      <c r="J11" s="16"/>
      <c r="K11" s="16"/>
      <c r="L11" s="16"/>
      <c r="M11" s="16"/>
      <c r="N11" s="24"/>
    </row>
    <row r="12" ht="16.5" spans="1:14">
      <c r="A12" s="19" t="s">
        <v>388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 N8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zoomScale="125" zoomScaleNormal="125" workbookViewId="0">
      <selection activeCell="A7" sqref="A7:L8"/>
    </sheetView>
  </sheetViews>
  <sheetFormatPr defaultColWidth="9" defaultRowHeight="14.25" outlineLevelRow="7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3.125" customWidth="1"/>
    <col min="8" max="9" width="14" customWidth="1"/>
    <col min="10" max="10" width="11.5" customWidth="1"/>
  </cols>
  <sheetData>
    <row r="1" ht="29.25" spans="1:10">
      <c r="A1" s="3" t="s">
        <v>389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344</v>
      </c>
      <c r="B2" s="5" t="s">
        <v>303</v>
      </c>
      <c r="C2" s="5" t="s">
        <v>299</v>
      </c>
      <c r="D2" s="5" t="s">
        <v>300</v>
      </c>
      <c r="E2" s="5" t="s">
        <v>301</v>
      </c>
      <c r="F2" s="5" t="s">
        <v>302</v>
      </c>
      <c r="G2" s="4" t="s">
        <v>390</v>
      </c>
      <c r="H2" s="4" t="s">
        <v>391</v>
      </c>
      <c r="I2" s="4" t="s">
        <v>392</v>
      </c>
      <c r="J2" s="4" t="s">
        <v>393</v>
      </c>
      <c r="K2" s="5" t="s">
        <v>350</v>
      </c>
      <c r="L2" s="5" t="s">
        <v>312</v>
      </c>
    </row>
    <row r="3" ht="17.25" spans="1:12">
      <c r="A3" s="25" t="s">
        <v>394</v>
      </c>
      <c r="B3" s="9"/>
      <c r="C3" s="26" t="s">
        <v>314</v>
      </c>
      <c r="D3" s="12" t="s">
        <v>315</v>
      </c>
      <c r="E3" s="27" t="s">
        <v>101</v>
      </c>
      <c r="F3" s="28" t="s">
        <v>47</v>
      </c>
      <c r="G3" s="27" t="s">
        <v>395</v>
      </c>
      <c r="H3" s="14" t="s">
        <v>396</v>
      </c>
      <c r="I3" s="11"/>
      <c r="J3" s="11"/>
      <c r="K3" s="14" t="s">
        <v>79</v>
      </c>
      <c r="L3" s="11" t="s">
        <v>318</v>
      </c>
    </row>
    <row r="4" ht="17.25" spans="1:12">
      <c r="A4" s="25" t="s">
        <v>394</v>
      </c>
      <c r="B4" s="9"/>
      <c r="C4" s="26" t="s">
        <v>320</v>
      </c>
      <c r="D4" s="12" t="s">
        <v>315</v>
      </c>
      <c r="E4" s="27" t="s">
        <v>397</v>
      </c>
      <c r="F4" s="28" t="s">
        <v>47</v>
      </c>
      <c r="G4" s="27" t="s">
        <v>395</v>
      </c>
      <c r="H4" s="14" t="s">
        <v>396</v>
      </c>
      <c r="I4" s="11"/>
      <c r="J4" s="11"/>
      <c r="K4" s="14" t="s">
        <v>79</v>
      </c>
      <c r="L4" s="11" t="s">
        <v>318</v>
      </c>
    </row>
    <row r="5" ht="18.75" customHeight="1" spans="1:12">
      <c r="A5" s="25" t="s">
        <v>398</v>
      </c>
      <c r="B5" s="9"/>
      <c r="C5" s="26" t="s">
        <v>319</v>
      </c>
      <c r="D5" s="12" t="s">
        <v>315</v>
      </c>
      <c r="E5" s="27" t="s">
        <v>101</v>
      </c>
      <c r="F5" s="28" t="s">
        <v>47</v>
      </c>
      <c r="G5" s="28" t="s">
        <v>399</v>
      </c>
      <c r="H5" s="14" t="s">
        <v>396</v>
      </c>
      <c r="I5" s="11"/>
      <c r="J5" s="11"/>
      <c r="K5" s="14" t="s">
        <v>79</v>
      </c>
      <c r="L5" s="11" t="s">
        <v>318</v>
      </c>
    </row>
    <row r="6" ht="17.25" spans="1:12">
      <c r="A6" s="25" t="s">
        <v>398</v>
      </c>
      <c r="B6" s="9"/>
      <c r="C6" s="26" t="s">
        <v>322</v>
      </c>
      <c r="D6" s="12" t="s">
        <v>315</v>
      </c>
      <c r="E6" s="27" t="s">
        <v>397</v>
      </c>
      <c r="F6" s="28" t="s">
        <v>47</v>
      </c>
      <c r="G6" s="28" t="s">
        <v>399</v>
      </c>
      <c r="H6" s="14" t="s">
        <v>396</v>
      </c>
      <c r="I6" s="11"/>
      <c r="J6" s="11"/>
      <c r="K6" s="14" t="s">
        <v>79</v>
      </c>
      <c r="L6" s="11" t="s">
        <v>318</v>
      </c>
    </row>
    <row r="7" s="2" customFormat="1" ht="21" spans="1:12">
      <c r="A7" s="15" t="s">
        <v>323</v>
      </c>
      <c r="B7" s="16"/>
      <c r="C7" s="16"/>
      <c r="D7" s="16"/>
      <c r="E7" s="17"/>
      <c r="F7" s="18"/>
      <c r="G7" s="29"/>
      <c r="H7" s="15" t="s">
        <v>378</v>
      </c>
      <c r="I7" s="16"/>
      <c r="J7" s="16"/>
      <c r="K7" s="16"/>
      <c r="L7" s="24"/>
    </row>
    <row r="8" ht="16.5" spans="1:12">
      <c r="A8" s="19" t="s">
        <v>400</v>
      </c>
      <c r="B8" s="19"/>
      <c r="C8" s="20"/>
      <c r="D8" s="20"/>
      <c r="E8" s="20"/>
      <c r="F8" s="20"/>
      <c r="G8" s="20"/>
      <c r="H8" s="20"/>
      <c r="I8" s="20"/>
      <c r="J8" s="20"/>
      <c r="K8" s="20"/>
      <c r="L8" s="20"/>
    </row>
  </sheetData>
  <mergeCells count="5">
    <mergeCell ref="A1:J1"/>
    <mergeCell ref="A7:E7"/>
    <mergeCell ref="F7:G7"/>
    <mergeCell ref="H7:J7"/>
    <mergeCell ref="A8:L8"/>
  </mergeCells>
  <dataValidations count="1">
    <dataValidation type="list" allowBlank="1" showInputMessage="1" showErrorMessage="1" sqref="L3:L8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zoomScale="125" zoomScaleNormal="125" workbookViewId="0">
      <selection activeCell="I27" sqref="I27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401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298</v>
      </c>
      <c r="B2" s="5" t="s">
        <v>303</v>
      </c>
      <c r="C2" s="5" t="s">
        <v>351</v>
      </c>
      <c r="D2" s="5" t="s">
        <v>301</v>
      </c>
      <c r="E2" s="5" t="s">
        <v>302</v>
      </c>
      <c r="F2" s="4" t="s">
        <v>402</v>
      </c>
      <c r="G2" s="4" t="s">
        <v>328</v>
      </c>
      <c r="H2" s="6" t="s">
        <v>329</v>
      </c>
      <c r="I2" s="21" t="s">
        <v>331</v>
      </c>
    </row>
    <row r="3" s="1" customFormat="1" ht="16.5" spans="1:9">
      <c r="A3" s="4"/>
      <c r="B3" s="7"/>
      <c r="C3" s="7"/>
      <c r="D3" s="7"/>
      <c r="E3" s="7"/>
      <c r="F3" s="4" t="s">
        <v>403</v>
      </c>
      <c r="G3" s="4" t="s">
        <v>332</v>
      </c>
      <c r="H3" s="8"/>
      <c r="I3" s="22"/>
    </row>
    <row r="4" ht="22.5" customHeight="1" spans="1:9">
      <c r="A4" s="9">
        <v>1</v>
      </c>
      <c r="B4" s="9"/>
      <c r="C4" s="10" t="s">
        <v>404</v>
      </c>
      <c r="D4" s="11" t="s">
        <v>101</v>
      </c>
      <c r="E4" s="12" t="str">
        <f>'1.面料验布'!E5</f>
        <v>TAMMBM81827</v>
      </c>
      <c r="F4" s="13">
        <v>0.05</v>
      </c>
      <c r="G4" s="13">
        <v>0.01</v>
      </c>
      <c r="H4" s="13">
        <v>0.06</v>
      </c>
      <c r="I4" s="11" t="s">
        <v>318</v>
      </c>
    </row>
    <row r="5" ht="21.75" customHeight="1" spans="1:10">
      <c r="A5" s="9"/>
      <c r="B5" s="9"/>
      <c r="C5" s="11"/>
      <c r="D5" s="14"/>
      <c r="E5" s="12"/>
      <c r="F5" s="13"/>
      <c r="G5" s="13"/>
      <c r="H5" s="13"/>
      <c r="I5" s="11"/>
      <c r="J5" s="23" t="s">
        <v>405</v>
      </c>
    </row>
    <row r="6" spans="1:9">
      <c r="A6" s="9"/>
      <c r="B6" s="9"/>
      <c r="C6" s="11"/>
      <c r="D6" s="11"/>
      <c r="E6" s="12"/>
      <c r="F6" s="13"/>
      <c r="G6" s="13"/>
      <c r="H6" s="13"/>
      <c r="I6" s="11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21" spans="1:9">
      <c r="A11" s="15" t="s">
        <v>323</v>
      </c>
      <c r="B11" s="16"/>
      <c r="C11" s="16"/>
      <c r="D11" s="17"/>
      <c r="E11" s="18"/>
      <c r="F11" s="15" t="s">
        <v>406</v>
      </c>
      <c r="G11" s="16"/>
      <c r="H11" s="17"/>
      <c r="I11" s="24"/>
    </row>
    <row r="12" ht="16.5" spans="1:9">
      <c r="A12" s="19" t="s">
        <v>407</v>
      </c>
      <c r="B12" s="19"/>
      <c r="C12" s="20"/>
      <c r="D12" s="20"/>
      <c r="E12" s="20"/>
      <c r="F12" s="20"/>
      <c r="G12" s="20"/>
      <c r="H12" s="20"/>
      <c r="I12" s="20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K17" sqref="K17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2" t="s">
        <v>19</v>
      </c>
      <c r="C2" s="353"/>
      <c r="D2" s="353"/>
      <c r="E2" s="353"/>
      <c r="F2" s="353"/>
      <c r="G2" s="353"/>
      <c r="H2" s="353"/>
      <c r="I2" s="367"/>
    </row>
    <row r="3" ht="27.95" customHeight="1" spans="2:9">
      <c r="B3" s="354"/>
      <c r="C3" s="355"/>
      <c r="D3" s="356" t="s">
        <v>20</v>
      </c>
      <c r="E3" s="357"/>
      <c r="F3" s="358" t="s">
        <v>21</v>
      </c>
      <c r="G3" s="359"/>
      <c r="H3" s="356" t="s">
        <v>22</v>
      </c>
      <c r="I3" s="368"/>
    </row>
    <row r="4" ht="27.95" customHeight="1" spans="2:9">
      <c r="B4" s="354" t="s">
        <v>23</v>
      </c>
      <c r="C4" s="355" t="s">
        <v>24</v>
      </c>
      <c r="D4" s="355" t="s">
        <v>25</v>
      </c>
      <c r="E4" s="355" t="s">
        <v>26</v>
      </c>
      <c r="F4" s="360" t="s">
        <v>25</v>
      </c>
      <c r="G4" s="360" t="s">
        <v>26</v>
      </c>
      <c r="H4" s="355" t="s">
        <v>25</v>
      </c>
      <c r="I4" s="369" t="s">
        <v>26</v>
      </c>
    </row>
    <row r="5" ht="27.95" customHeight="1" spans="2:9">
      <c r="B5" s="361" t="s">
        <v>27</v>
      </c>
      <c r="C5" s="9">
        <v>13</v>
      </c>
      <c r="D5" s="9">
        <v>0</v>
      </c>
      <c r="E5" s="9">
        <v>1</v>
      </c>
      <c r="F5" s="362">
        <v>0</v>
      </c>
      <c r="G5" s="362">
        <v>1</v>
      </c>
      <c r="H5" s="9">
        <v>1</v>
      </c>
      <c r="I5" s="370">
        <v>2</v>
      </c>
    </row>
    <row r="6" ht="27.95" customHeight="1" spans="2:9">
      <c r="B6" s="361" t="s">
        <v>28</v>
      </c>
      <c r="C6" s="9">
        <v>20</v>
      </c>
      <c r="D6" s="9">
        <v>0</v>
      </c>
      <c r="E6" s="9">
        <v>1</v>
      </c>
      <c r="F6" s="362">
        <v>1</v>
      </c>
      <c r="G6" s="362">
        <v>2</v>
      </c>
      <c r="H6" s="9">
        <v>2</v>
      </c>
      <c r="I6" s="370">
        <v>3</v>
      </c>
    </row>
    <row r="7" ht="27.95" customHeight="1" spans="2:9">
      <c r="B7" s="361" t="s">
        <v>29</v>
      </c>
      <c r="C7" s="9">
        <v>32</v>
      </c>
      <c r="D7" s="9">
        <v>0</v>
      </c>
      <c r="E7" s="9">
        <v>1</v>
      </c>
      <c r="F7" s="362">
        <v>2</v>
      </c>
      <c r="G7" s="362">
        <v>3</v>
      </c>
      <c r="H7" s="9">
        <v>3</v>
      </c>
      <c r="I7" s="370">
        <v>4</v>
      </c>
    </row>
    <row r="8" ht="27.95" customHeight="1" spans="2:9">
      <c r="B8" s="361" t="s">
        <v>30</v>
      </c>
      <c r="C8" s="9">
        <v>50</v>
      </c>
      <c r="D8" s="9">
        <v>1</v>
      </c>
      <c r="E8" s="9">
        <v>2</v>
      </c>
      <c r="F8" s="362">
        <v>3</v>
      </c>
      <c r="G8" s="362">
        <v>4</v>
      </c>
      <c r="H8" s="9">
        <v>5</v>
      </c>
      <c r="I8" s="370">
        <v>6</v>
      </c>
    </row>
    <row r="9" ht="27.95" customHeight="1" spans="2:9">
      <c r="B9" s="361" t="s">
        <v>31</v>
      </c>
      <c r="C9" s="9">
        <v>80</v>
      </c>
      <c r="D9" s="9">
        <v>2</v>
      </c>
      <c r="E9" s="9">
        <v>3</v>
      </c>
      <c r="F9" s="362">
        <v>5</v>
      </c>
      <c r="G9" s="362">
        <v>6</v>
      </c>
      <c r="H9" s="9">
        <v>7</v>
      </c>
      <c r="I9" s="370">
        <v>8</v>
      </c>
    </row>
    <row r="10" ht="27.95" customHeight="1" spans="2:9">
      <c r="B10" s="361" t="s">
        <v>32</v>
      </c>
      <c r="C10" s="9">
        <v>125</v>
      </c>
      <c r="D10" s="9">
        <v>3</v>
      </c>
      <c r="E10" s="9">
        <v>4</v>
      </c>
      <c r="F10" s="362">
        <v>7</v>
      </c>
      <c r="G10" s="362">
        <v>8</v>
      </c>
      <c r="H10" s="9">
        <v>10</v>
      </c>
      <c r="I10" s="370">
        <v>11</v>
      </c>
    </row>
    <row r="11" ht="27.95" customHeight="1" spans="2:9">
      <c r="B11" s="361" t="s">
        <v>33</v>
      </c>
      <c r="C11" s="9">
        <v>200</v>
      </c>
      <c r="D11" s="9">
        <v>5</v>
      </c>
      <c r="E11" s="9">
        <v>6</v>
      </c>
      <c r="F11" s="362">
        <v>10</v>
      </c>
      <c r="G11" s="362">
        <v>11</v>
      </c>
      <c r="H11" s="9">
        <v>14</v>
      </c>
      <c r="I11" s="370">
        <v>15</v>
      </c>
    </row>
    <row r="12" ht="27.95" customHeight="1" spans="2:9">
      <c r="B12" s="363" t="s">
        <v>34</v>
      </c>
      <c r="C12" s="364">
        <v>315</v>
      </c>
      <c r="D12" s="364">
        <v>7</v>
      </c>
      <c r="E12" s="364">
        <v>8</v>
      </c>
      <c r="F12" s="365">
        <v>14</v>
      </c>
      <c r="G12" s="365">
        <v>15</v>
      </c>
      <c r="H12" s="364">
        <v>21</v>
      </c>
      <c r="I12" s="371">
        <v>22</v>
      </c>
    </row>
    <row r="14" spans="2:4">
      <c r="B14" s="366" t="s">
        <v>35</v>
      </c>
      <c r="C14" s="366"/>
      <c r="D14" s="36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view="pageBreakPreview" zoomScaleNormal="125" workbookViewId="0">
      <selection activeCell="J25" sqref="J25"/>
    </sheetView>
  </sheetViews>
  <sheetFormatPr defaultColWidth="10.375" defaultRowHeight="16.5" customHeight="1"/>
  <cols>
    <col min="1" max="1" width="11.125" style="119" customWidth="1"/>
    <col min="2" max="6" width="10.375" style="119"/>
    <col min="7" max="7" width="14.25" style="119" customWidth="1"/>
    <col min="8" max="9" width="10.375" style="119"/>
    <col min="10" max="10" width="8.875" style="119" customWidth="1"/>
    <col min="11" max="11" width="12" style="119" customWidth="1"/>
    <col min="12" max="16384" width="10.375" style="119"/>
  </cols>
  <sheetData>
    <row r="1" ht="21" spans="1:11">
      <c r="A1" s="291" t="s">
        <v>36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</row>
    <row r="2" spans="1:11">
      <c r="A2" s="204" t="s">
        <v>37</v>
      </c>
      <c r="B2" s="122" t="s">
        <v>38</v>
      </c>
      <c r="C2" s="122"/>
      <c r="D2" s="205" t="s">
        <v>39</v>
      </c>
      <c r="E2" s="205"/>
      <c r="F2" s="122" t="s">
        <v>40</v>
      </c>
      <c r="G2" s="122"/>
      <c r="H2" s="206" t="s">
        <v>41</v>
      </c>
      <c r="I2" s="269" t="s">
        <v>42</v>
      </c>
      <c r="J2" s="269"/>
      <c r="K2" s="270"/>
    </row>
    <row r="3" spans="1:11">
      <c r="A3" s="207" t="s">
        <v>43</v>
      </c>
      <c r="B3" s="208"/>
      <c r="C3" s="209"/>
      <c r="D3" s="210" t="s">
        <v>44</v>
      </c>
      <c r="E3" s="211"/>
      <c r="F3" s="211"/>
      <c r="G3" s="212"/>
      <c r="H3" s="210" t="s">
        <v>45</v>
      </c>
      <c r="I3" s="211"/>
      <c r="J3" s="211"/>
      <c r="K3" s="212"/>
    </row>
    <row r="4" spans="1:11">
      <c r="A4" s="213" t="s">
        <v>46</v>
      </c>
      <c r="B4" s="214" t="s">
        <v>47</v>
      </c>
      <c r="C4" s="215"/>
      <c r="D4" s="213" t="s">
        <v>48</v>
      </c>
      <c r="E4" s="216"/>
      <c r="F4" s="217">
        <v>45381</v>
      </c>
      <c r="G4" s="218"/>
      <c r="H4" s="213" t="s">
        <v>49</v>
      </c>
      <c r="I4" s="216"/>
      <c r="J4" s="214" t="s">
        <v>50</v>
      </c>
      <c r="K4" s="215" t="s">
        <v>51</v>
      </c>
    </row>
    <row r="5" spans="1:11">
      <c r="A5" s="219" t="s">
        <v>52</v>
      </c>
      <c r="B5" s="214" t="s">
        <v>53</v>
      </c>
      <c r="C5" s="215"/>
      <c r="D5" s="213" t="s">
        <v>54</v>
      </c>
      <c r="E5" s="216"/>
      <c r="F5" s="217">
        <v>45341</v>
      </c>
      <c r="G5" s="218"/>
      <c r="H5" s="213" t="s">
        <v>55</v>
      </c>
      <c r="I5" s="216"/>
      <c r="J5" s="214" t="s">
        <v>50</v>
      </c>
      <c r="K5" s="215" t="s">
        <v>51</v>
      </c>
    </row>
    <row r="6" ht="14.25" spans="1:11">
      <c r="A6" s="213" t="s">
        <v>56</v>
      </c>
      <c r="B6" s="292">
        <v>2</v>
      </c>
      <c r="C6" s="293">
        <v>6</v>
      </c>
      <c r="D6" s="219" t="s">
        <v>57</v>
      </c>
      <c r="E6" s="239"/>
      <c r="F6" s="217">
        <v>45359</v>
      </c>
      <c r="G6" s="218"/>
      <c r="H6" s="213" t="s">
        <v>58</v>
      </c>
      <c r="I6" s="216"/>
      <c r="J6" s="214" t="s">
        <v>50</v>
      </c>
      <c r="K6" s="215" t="s">
        <v>51</v>
      </c>
    </row>
    <row r="7" spans="1:11">
      <c r="A7" s="213" t="s">
        <v>59</v>
      </c>
      <c r="B7" s="221">
        <v>3612</v>
      </c>
      <c r="C7" s="222"/>
      <c r="D7" s="219" t="s">
        <v>60</v>
      </c>
      <c r="E7" s="238"/>
      <c r="F7" s="217">
        <v>45361</v>
      </c>
      <c r="G7" s="218"/>
      <c r="H7" s="213" t="s">
        <v>61</v>
      </c>
      <c r="I7" s="216"/>
      <c r="J7" s="214" t="s">
        <v>50</v>
      </c>
      <c r="K7" s="215" t="s">
        <v>51</v>
      </c>
    </row>
    <row r="8" ht="27.95" customHeight="1" spans="1:11">
      <c r="A8" s="224" t="s">
        <v>62</v>
      </c>
      <c r="B8" s="225" t="s">
        <v>63</v>
      </c>
      <c r="C8" s="226"/>
      <c r="D8" s="227" t="s">
        <v>64</v>
      </c>
      <c r="E8" s="228"/>
      <c r="F8" s="229">
        <v>45376</v>
      </c>
      <c r="G8" s="230"/>
      <c r="H8" s="227" t="s">
        <v>65</v>
      </c>
      <c r="I8" s="228"/>
      <c r="J8" s="246" t="s">
        <v>50</v>
      </c>
      <c r="K8" s="276" t="s">
        <v>51</v>
      </c>
    </row>
    <row r="9" spans="1:11">
      <c r="A9" s="294" t="s">
        <v>66</v>
      </c>
      <c r="B9" s="295"/>
      <c r="C9" s="295"/>
      <c r="D9" s="295"/>
      <c r="E9" s="295"/>
      <c r="F9" s="295"/>
      <c r="G9" s="295"/>
      <c r="H9" s="295"/>
      <c r="I9" s="295"/>
      <c r="J9" s="295"/>
      <c r="K9" s="335"/>
    </row>
    <row r="10" ht="15" spans="1:11">
      <c r="A10" s="263" t="s">
        <v>67</v>
      </c>
      <c r="B10" s="264"/>
      <c r="C10" s="264"/>
      <c r="D10" s="264"/>
      <c r="E10" s="264"/>
      <c r="F10" s="264"/>
      <c r="G10" s="264"/>
      <c r="H10" s="264"/>
      <c r="I10" s="264"/>
      <c r="J10" s="264"/>
      <c r="K10" s="281"/>
    </row>
    <row r="11" ht="14.25" spans="1:11">
      <c r="A11" s="296" t="s">
        <v>68</v>
      </c>
      <c r="B11" s="297" t="s">
        <v>69</v>
      </c>
      <c r="C11" s="298" t="s">
        <v>70</v>
      </c>
      <c r="D11" s="299"/>
      <c r="E11" s="300" t="s">
        <v>71</v>
      </c>
      <c r="F11" s="297" t="s">
        <v>69</v>
      </c>
      <c r="G11" s="298" t="s">
        <v>70</v>
      </c>
      <c r="H11" s="298" t="s">
        <v>72</v>
      </c>
      <c r="I11" s="300" t="s">
        <v>73</v>
      </c>
      <c r="J11" s="297" t="s">
        <v>69</v>
      </c>
      <c r="K11" s="336" t="s">
        <v>70</v>
      </c>
    </row>
    <row r="12" ht="14.25" spans="1:11">
      <c r="A12" s="219" t="s">
        <v>74</v>
      </c>
      <c r="B12" s="237" t="s">
        <v>69</v>
      </c>
      <c r="C12" s="214" t="s">
        <v>70</v>
      </c>
      <c r="D12" s="238"/>
      <c r="E12" s="239" t="s">
        <v>75</v>
      </c>
      <c r="F12" s="237" t="s">
        <v>69</v>
      </c>
      <c r="G12" s="214" t="s">
        <v>70</v>
      </c>
      <c r="H12" s="214" t="s">
        <v>72</v>
      </c>
      <c r="I12" s="239" t="s">
        <v>76</v>
      </c>
      <c r="J12" s="237" t="s">
        <v>69</v>
      </c>
      <c r="K12" s="215" t="s">
        <v>70</v>
      </c>
    </row>
    <row r="13" ht="14.25" spans="1:11">
      <c r="A13" s="219" t="s">
        <v>77</v>
      </c>
      <c r="B13" s="237" t="s">
        <v>69</v>
      </c>
      <c r="C13" s="214" t="s">
        <v>70</v>
      </c>
      <c r="D13" s="238"/>
      <c r="E13" s="239" t="s">
        <v>78</v>
      </c>
      <c r="F13" s="214" t="s">
        <v>79</v>
      </c>
      <c r="G13" s="214" t="s">
        <v>80</v>
      </c>
      <c r="H13" s="214" t="s">
        <v>72</v>
      </c>
      <c r="I13" s="239" t="s">
        <v>81</v>
      </c>
      <c r="J13" s="237" t="s">
        <v>69</v>
      </c>
      <c r="K13" s="215" t="s">
        <v>70</v>
      </c>
    </row>
    <row r="14" ht="15" spans="1:11">
      <c r="A14" s="227" t="s">
        <v>82</v>
      </c>
      <c r="B14" s="228"/>
      <c r="C14" s="228"/>
      <c r="D14" s="228"/>
      <c r="E14" s="228"/>
      <c r="F14" s="228"/>
      <c r="G14" s="228"/>
      <c r="H14" s="228"/>
      <c r="I14" s="228"/>
      <c r="J14" s="228"/>
      <c r="K14" s="272"/>
    </row>
    <row r="15" ht="15" spans="1:11">
      <c r="A15" s="263" t="s">
        <v>83</v>
      </c>
      <c r="B15" s="264"/>
      <c r="C15" s="264"/>
      <c r="D15" s="264"/>
      <c r="E15" s="264"/>
      <c r="F15" s="264"/>
      <c r="G15" s="264"/>
      <c r="H15" s="264"/>
      <c r="I15" s="264"/>
      <c r="J15" s="264"/>
      <c r="K15" s="281"/>
    </row>
    <row r="16" ht="14.25" spans="1:11">
      <c r="A16" s="301" t="s">
        <v>84</v>
      </c>
      <c r="B16" s="298" t="s">
        <v>79</v>
      </c>
      <c r="C16" s="298" t="s">
        <v>80</v>
      </c>
      <c r="D16" s="302"/>
      <c r="E16" s="303" t="s">
        <v>85</v>
      </c>
      <c r="F16" s="298" t="s">
        <v>79</v>
      </c>
      <c r="G16" s="298" t="s">
        <v>80</v>
      </c>
      <c r="H16" s="304"/>
      <c r="I16" s="303" t="s">
        <v>86</v>
      </c>
      <c r="J16" s="298" t="s">
        <v>79</v>
      </c>
      <c r="K16" s="336" t="s">
        <v>80</v>
      </c>
    </row>
    <row r="17" customHeight="1" spans="1:22">
      <c r="A17" s="220" t="s">
        <v>87</v>
      </c>
      <c r="B17" s="214" t="s">
        <v>79</v>
      </c>
      <c r="C17" s="214" t="s">
        <v>80</v>
      </c>
      <c r="D17" s="128"/>
      <c r="E17" s="250" t="s">
        <v>88</v>
      </c>
      <c r="F17" s="214" t="s">
        <v>79</v>
      </c>
      <c r="G17" s="214" t="s">
        <v>80</v>
      </c>
      <c r="H17" s="305"/>
      <c r="I17" s="250" t="s">
        <v>89</v>
      </c>
      <c r="J17" s="214" t="s">
        <v>79</v>
      </c>
      <c r="K17" s="215" t="s">
        <v>80</v>
      </c>
      <c r="L17" s="337"/>
      <c r="M17" s="337"/>
      <c r="N17" s="337"/>
      <c r="O17" s="337"/>
      <c r="P17" s="337"/>
      <c r="Q17" s="337"/>
      <c r="R17" s="337"/>
      <c r="S17" s="337"/>
      <c r="T17" s="337"/>
      <c r="U17" s="337"/>
      <c r="V17" s="337"/>
    </row>
    <row r="18" ht="18" customHeight="1" spans="1:11">
      <c r="A18" s="306" t="s">
        <v>90</v>
      </c>
      <c r="B18" s="307"/>
      <c r="C18" s="307"/>
      <c r="D18" s="307"/>
      <c r="E18" s="307"/>
      <c r="F18" s="307"/>
      <c r="G18" s="307"/>
      <c r="H18" s="307"/>
      <c r="I18" s="307"/>
      <c r="J18" s="307"/>
      <c r="K18" s="338"/>
    </row>
    <row r="19" ht="18" customHeight="1" spans="1:11">
      <c r="A19" s="263" t="s">
        <v>91</v>
      </c>
      <c r="B19" s="264"/>
      <c r="C19" s="264"/>
      <c r="D19" s="264"/>
      <c r="E19" s="264"/>
      <c r="F19" s="264"/>
      <c r="G19" s="264"/>
      <c r="H19" s="264"/>
      <c r="I19" s="264"/>
      <c r="J19" s="264"/>
      <c r="K19" s="281"/>
    </row>
    <row r="20" customHeight="1" spans="1:11">
      <c r="A20" s="308" t="s">
        <v>92</v>
      </c>
      <c r="B20" s="309"/>
      <c r="C20" s="309"/>
      <c r="D20" s="309"/>
      <c r="E20" s="309"/>
      <c r="F20" s="309"/>
      <c r="G20" s="309"/>
      <c r="H20" s="309"/>
      <c r="I20" s="309"/>
      <c r="J20" s="309"/>
      <c r="K20" s="339"/>
    </row>
    <row r="21" ht="21.75" customHeight="1" spans="1:11">
      <c r="A21" s="310" t="s">
        <v>93</v>
      </c>
      <c r="B21" s="250" t="s">
        <v>94</v>
      </c>
      <c r="C21" s="250" t="s">
        <v>95</v>
      </c>
      <c r="D21" s="250" t="s">
        <v>96</v>
      </c>
      <c r="E21" s="250" t="s">
        <v>97</v>
      </c>
      <c r="F21" s="250" t="s">
        <v>98</v>
      </c>
      <c r="G21" s="250" t="s">
        <v>99</v>
      </c>
      <c r="H21" s="250"/>
      <c r="I21" s="250"/>
      <c r="J21" s="250"/>
      <c r="K21" s="184" t="s">
        <v>100</v>
      </c>
    </row>
    <row r="22" customHeight="1" spans="1:11">
      <c r="A22" s="223" t="s">
        <v>101</v>
      </c>
      <c r="B22" s="311" t="s">
        <v>79</v>
      </c>
      <c r="C22" s="311" t="s">
        <v>102</v>
      </c>
      <c r="D22" s="311" t="s">
        <v>102</v>
      </c>
      <c r="E22" s="311" t="s">
        <v>79</v>
      </c>
      <c r="F22" s="311" t="s">
        <v>79</v>
      </c>
      <c r="G22" s="311" t="s">
        <v>79</v>
      </c>
      <c r="H22" s="311"/>
      <c r="I22" s="311"/>
      <c r="J22" s="311"/>
      <c r="K22" s="340"/>
    </row>
    <row r="23" customHeight="1" spans="1:11">
      <c r="A23" s="223"/>
      <c r="B23" s="311"/>
      <c r="C23" s="311"/>
      <c r="D23" s="311"/>
      <c r="E23" s="311"/>
      <c r="F23" s="311"/>
      <c r="G23" s="311"/>
      <c r="H23" s="311"/>
      <c r="I23" s="311"/>
      <c r="J23" s="311"/>
      <c r="K23" s="341"/>
    </row>
    <row r="24" customHeight="1" spans="1:11">
      <c r="A24" s="223"/>
      <c r="B24" s="311"/>
      <c r="C24" s="311"/>
      <c r="D24" s="311"/>
      <c r="E24" s="311"/>
      <c r="F24" s="311"/>
      <c r="G24" s="311"/>
      <c r="H24" s="311"/>
      <c r="I24" s="311"/>
      <c r="J24" s="311"/>
      <c r="K24" s="341"/>
    </row>
    <row r="25" customHeight="1" spans="1:11">
      <c r="A25" s="223"/>
      <c r="B25" s="311"/>
      <c r="C25" s="311"/>
      <c r="D25" s="311"/>
      <c r="E25" s="311"/>
      <c r="F25" s="311"/>
      <c r="G25" s="311"/>
      <c r="H25" s="311"/>
      <c r="I25" s="311"/>
      <c r="J25" s="311"/>
      <c r="K25" s="178"/>
    </row>
    <row r="26" customHeight="1" spans="1:11">
      <c r="A26" s="223"/>
      <c r="B26" s="311"/>
      <c r="C26" s="311"/>
      <c r="D26" s="311"/>
      <c r="E26" s="311"/>
      <c r="F26" s="311"/>
      <c r="G26" s="311"/>
      <c r="H26" s="311"/>
      <c r="I26" s="311"/>
      <c r="J26" s="311"/>
      <c r="K26" s="178"/>
    </row>
    <row r="27" customHeight="1" spans="1:11">
      <c r="A27" s="223"/>
      <c r="B27" s="311"/>
      <c r="C27" s="311"/>
      <c r="D27" s="311"/>
      <c r="E27" s="311"/>
      <c r="F27" s="311"/>
      <c r="G27" s="311"/>
      <c r="H27" s="311"/>
      <c r="I27" s="311"/>
      <c r="J27" s="311"/>
      <c r="K27" s="178"/>
    </row>
    <row r="28" customHeight="1" spans="1:11">
      <c r="A28" s="223"/>
      <c r="B28" s="311"/>
      <c r="C28" s="311"/>
      <c r="D28" s="311"/>
      <c r="E28" s="311"/>
      <c r="F28" s="311"/>
      <c r="G28" s="311"/>
      <c r="H28" s="311"/>
      <c r="I28" s="311"/>
      <c r="J28" s="311"/>
      <c r="K28" s="178"/>
    </row>
    <row r="29" ht="18" customHeight="1" spans="1:11">
      <c r="A29" s="312" t="s">
        <v>103</v>
      </c>
      <c r="B29" s="313"/>
      <c r="C29" s="313"/>
      <c r="D29" s="313"/>
      <c r="E29" s="313"/>
      <c r="F29" s="313"/>
      <c r="G29" s="313"/>
      <c r="H29" s="313"/>
      <c r="I29" s="313"/>
      <c r="J29" s="313"/>
      <c r="K29" s="342"/>
    </row>
    <row r="30" ht="18.75" customHeight="1" spans="1:11">
      <c r="A30" s="314" t="s">
        <v>104</v>
      </c>
      <c r="B30" s="315"/>
      <c r="C30" s="315"/>
      <c r="D30" s="315"/>
      <c r="E30" s="315"/>
      <c r="F30" s="315"/>
      <c r="G30" s="315"/>
      <c r="H30" s="315"/>
      <c r="I30" s="315"/>
      <c r="J30" s="315"/>
      <c r="K30" s="343"/>
    </row>
    <row r="31" ht="18.75" customHeight="1" spans="1:11">
      <c r="A31" s="316"/>
      <c r="B31" s="317"/>
      <c r="C31" s="317"/>
      <c r="D31" s="317"/>
      <c r="E31" s="317"/>
      <c r="F31" s="317"/>
      <c r="G31" s="317"/>
      <c r="H31" s="317"/>
      <c r="I31" s="317"/>
      <c r="J31" s="317"/>
      <c r="K31" s="344"/>
    </row>
    <row r="32" ht="18" customHeight="1" spans="1:11">
      <c r="A32" s="312" t="s">
        <v>105</v>
      </c>
      <c r="B32" s="313"/>
      <c r="C32" s="313"/>
      <c r="D32" s="313"/>
      <c r="E32" s="313"/>
      <c r="F32" s="313"/>
      <c r="G32" s="313"/>
      <c r="H32" s="313"/>
      <c r="I32" s="313"/>
      <c r="J32" s="313"/>
      <c r="K32" s="342"/>
    </row>
    <row r="33" ht="14.25" spans="1:11">
      <c r="A33" s="318" t="s">
        <v>106</v>
      </c>
      <c r="B33" s="319"/>
      <c r="C33" s="319"/>
      <c r="D33" s="319"/>
      <c r="E33" s="319"/>
      <c r="F33" s="319"/>
      <c r="G33" s="319"/>
      <c r="H33" s="319"/>
      <c r="I33" s="319"/>
      <c r="J33" s="319"/>
      <c r="K33" s="345"/>
    </row>
    <row r="34" ht="15" spans="1:11">
      <c r="A34" s="132" t="s">
        <v>107</v>
      </c>
      <c r="B34" s="134"/>
      <c r="C34" s="214" t="s">
        <v>50</v>
      </c>
      <c r="D34" s="214" t="s">
        <v>51</v>
      </c>
      <c r="E34" s="320" t="s">
        <v>108</v>
      </c>
      <c r="F34" s="321"/>
      <c r="G34" s="321"/>
      <c r="H34" s="321"/>
      <c r="I34" s="321"/>
      <c r="J34" s="321"/>
      <c r="K34" s="346"/>
    </row>
    <row r="35" ht="15" spans="1:11">
      <c r="A35" s="322" t="s">
        <v>109</v>
      </c>
      <c r="B35" s="322"/>
      <c r="C35" s="322"/>
      <c r="D35" s="322"/>
      <c r="E35" s="322"/>
      <c r="F35" s="322"/>
      <c r="G35" s="322"/>
      <c r="H35" s="322"/>
      <c r="I35" s="322"/>
      <c r="J35" s="322"/>
      <c r="K35" s="322"/>
    </row>
    <row r="36" ht="14.25" spans="1:11">
      <c r="A36" s="323" t="s">
        <v>110</v>
      </c>
      <c r="B36" s="324"/>
      <c r="C36" s="324"/>
      <c r="D36" s="324"/>
      <c r="E36" s="324"/>
      <c r="F36" s="324"/>
      <c r="G36" s="324"/>
      <c r="H36" s="324"/>
      <c r="I36" s="324"/>
      <c r="J36" s="324"/>
      <c r="K36" s="347"/>
    </row>
    <row r="37" ht="14.25" spans="1:11">
      <c r="A37" s="255" t="s">
        <v>111</v>
      </c>
      <c r="B37" s="256"/>
      <c r="C37" s="256"/>
      <c r="D37" s="256"/>
      <c r="E37" s="256"/>
      <c r="F37" s="256"/>
      <c r="G37" s="256"/>
      <c r="H37" s="256"/>
      <c r="I37" s="256"/>
      <c r="J37" s="256"/>
      <c r="K37" s="222"/>
    </row>
    <row r="38" ht="14.25" spans="1:11">
      <c r="A38" s="255" t="s">
        <v>112</v>
      </c>
      <c r="B38" s="256"/>
      <c r="C38" s="256"/>
      <c r="D38" s="256"/>
      <c r="E38" s="256"/>
      <c r="F38" s="256"/>
      <c r="G38" s="256"/>
      <c r="H38" s="256"/>
      <c r="I38" s="256"/>
      <c r="J38" s="256"/>
      <c r="K38" s="222"/>
    </row>
    <row r="39" ht="14.25" spans="1:11">
      <c r="A39" s="255"/>
      <c r="B39" s="256"/>
      <c r="C39" s="256"/>
      <c r="D39" s="256"/>
      <c r="E39" s="256"/>
      <c r="F39" s="256"/>
      <c r="G39" s="256"/>
      <c r="H39" s="256"/>
      <c r="I39" s="256"/>
      <c r="J39" s="256"/>
      <c r="K39" s="222"/>
    </row>
    <row r="40" ht="14.25" spans="1:11">
      <c r="A40" s="255"/>
      <c r="B40" s="256"/>
      <c r="C40" s="256"/>
      <c r="D40" s="256"/>
      <c r="E40" s="256"/>
      <c r="F40" s="256"/>
      <c r="G40" s="256"/>
      <c r="H40" s="256"/>
      <c r="I40" s="256"/>
      <c r="J40" s="256"/>
      <c r="K40" s="222"/>
    </row>
    <row r="41" ht="14.25" spans="1:11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222"/>
    </row>
    <row r="42" ht="14.25" spans="1:11">
      <c r="A42" s="255"/>
      <c r="B42" s="256"/>
      <c r="C42" s="256"/>
      <c r="D42" s="256"/>
      <c r="E42" s="256"/>
      <c r="F42" s="256"/>
      <c r="G42" s="256"/>
      <c r="H42" s="256"/>
      <c r="I42" s="256"/>
      <c r="J42" s="256"/>
      <c r="K42" s="222"/>
    </row>
    <row r="43" ht="15" spans="1:11">
      <c r="A43" s="251" t="s">
        <v>113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78"/>
    </row>
    <row r="44" ht="15" spans="1:11">
      <c r="A44" s="263" t="s">
        <v>114</v>
      </c>
      <c r="B44" s="264"/>
      <c r="C44" s="264"/>
      <c r="D44" s="264"/>
      <c r="E44" s="264"/>
      <c r="F44" s="264"/>
      <c r="G44" s="264"/>
      <c r="H44" s="264"/>
      <c r="I44" s="264"/>
      <c r="J44" s="264"/>
      <c r="K44" s="281"/>
    </row>
    <row r="45" ht="14.25" spans="1:11">
      <c r="A45" s="301" t="s">
        <v>115</v>
      </c>
      <c r="B45" s="298" t="s">
        <v>79</v>
      </c>
      <c r="C45" s="298" t="s">
        <v>80</v>
      </c>
      <c r="D45" s="298" t="s">
        <v>72</v>
      </c>
      <c r="E45" s="303" t="s">
        <v>116</v>
      </c>
      <c r="F45" s="298" t="s">
        <v>79</v>
      </c>
      <c r="G45" s="298" t="s">
        <v>80</v>
      </c>
      <c r="H45" s="298" t="s">
        <v>72</v>
      </c>
      <c r="I45" s="303" t="s">
        <v>117</v>
      </c>
      <c r="J45" s="298" t="s">
        <v>79</v>
      </c>
      <c r="K45" s="336" t="s">
        <v>80</v>
      </c>
    </row>
    <row r="46" ht="14.25" spans="1:11">
      <c r="A46" s="220" t="s">
        <v>71</v>
      </c>
      <c r="B46" s="214" t="s">
        <v>79</v>
      </c>
      <c r="C46" s="214" t="s">
        <v>80</v>
      </c>
      <c r="D46" s="214" t="s">
        <v>72</v>
      </c>
      <c r="E46" s="250" t="s">
        <v>78</v>
      </c>
      <c r="F46" s="214" t="s">
        <v>79</v>
      </c>
      <c r="G46" s="214" t="s">
        <v>80</v>
      </c>
      <c r="H46" s="214" t="s">
        <v>72</v>
      </c>
      <c r="I46" s="250" t="s">
        <v>89</v>
      </c>
      <c r="J46" s="214" t="s">
        <v>79</v>
      </c>
      <c r="K46" s="215" t="s">
        <v>80</v>
      </c>
    </row>
    <row r="47" ht="15" spans="1:11">
      <c r="A47" s="227" t="s">
        <v>82</v>
      </c>
      <c r="B47" s="228"/>
      <c r="C47" s="228"/>
      <c r="D47" s="228"/>
      <c r="E47" s="228"/>
      <c r="F47" s="228"/>
      <c r="G47" s="228"/>
      <c r="H47" s="228"/>
      <c r="I47" s="228"/>
      <c r="J47" s="228"/>
      <c r="K47" s="272"/>
    </row>
    <row r="48" ht="15" spans="1:11">
      <c r="A48" s="322" t="s">
        <v>118</v>
      </c>
      <c r="B48" s="322"/>
      <c r="C48" s="322"/>
      <c r="D48" s="322"/>
      <c r="E48" s="322"/>
      <c r="F48" s="322"/>
      <c r="G48" s="322"/>
      <c r="H48" s="322"/>
      <c r="I48" s="322"/>
      <c r="J48" s="322"/>
      <c r="K48" s="322"/>
    </row>
    <row r="49" ht="15" spans="1:11">
      <c r="A49" s="323"/>
      <c r="B49" s="324"/>
      <c r="C49" s="324"/>
      <c r="D49" s="324"/>
      <c r="E49" s="324"/>
      <c r="F49" s="324"/>
      <c r="G49" s="324"/>
      <c r="H49" s="324"/>
      <c r="I49" s="324"/>
      <c r="J49" s="324"/>
      <c r="K49" s="347"/>
    </row>
    <row r="50" ht="15" spans="1:11">
      <c r="A50" s="325" t="s">
        <v>119</v>
      </c>
      <c r="B50" s="326" t="s">
        <v>120</v>
      </c>
      <c r="C50" s="326"/>
      <c r="D50" s="327" t="s">
        <v>121</v>
      </c>
      <c r="E50" s="328" t="s">
        <v>122</v>
      </c>
      <c r="F50" s="329" t="s">
        <v>123</v>
      </c>
      <c r="G50" s="330">
        <v>45246</v>
      </c>
      <c r="H50" s="331" t="s">
        <v>124</v>
      </c>
      <c r="I50" s="348"/>
      <c r="J50" s="349" t="s">
        <v>125</v>
      </c>
      <c r="K50" s="350"/>
    </row>
    <row r="51" ht="15" spans="1:11">
      <c r="A51" s="322" t="s">
        <v>126</v>
      </c>
      <c r="B51" s="322"/>
      <c r="C51" s="322"/>
      <c r="D51" s="322"/>
      <c r="E51" s="322"/>
      <c r="F51" s="322"/>
      <c r="G51" s="322"/>
      <c r="H51" s="322"/>
      <c r="I51" s="322"/>
      <c r="J51" s="322"/>
      <c r="K51" s="322"/>
    </row>
    <row r="52" ht="15" spans="1:11">
      <c r="A52" s="332"/>
      <c r="B52" s="333"/>
      <c r="C52" s="333"/>
      <c r="D52" s="333"/>
      <c r="E52" s="333"/>
      <c r="F52" s="333"/>
      <c r="G52" s="333"/>
      <c r="H52" s="333"/>
      <c r="I52" s="333"/>
      <c r="J52" s="333"/>
      <c r="K52" s="351"/>
    </row>
    <row r="53" ht="15" spans="1:11">
      <c r="A53" s="325" t="s">
        <v>119</v>
      </c>
      <c r="B53" s="326" t="s">
        <v>120</v>
      </c>
      <c r="C53" s="326"/>
      <c r="D53" s="327" t="s">
        <v>121</v>
      </c>
      <c r="E53" s="334"/>
      <c r="F53" s="329" t="s">
        <v>127</v>
      </c>
      <c r="G53" s="330"/>
      <c r="H53" s="331" t="s">
        <v>124</v>
      </c>
      <c r="I53" s="348"/>
      <c r="J53" s="349"/>
      <c r="K53" s="35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68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view="pageBreakPreview" zoomScale="90" zoomScaleNormal="90" workbookViewId="0">
      <selection activeCell="U19" sqref="U19"/>
    </sheetView>
  </sheetViews>
  <sheetFormatPr defaultColWidth="9" defaultRowHeight="26.1" customHeight="1"/>
  <cols>
    <col min="1" max="1" width="17.125" style="82" customWidth="1"/>
    <col min="2" max="2" width="7.75" style="82" customWidth="1"/>
    <col min="3" max="3" width="9.375" style="82" customWidth="1"/>
    <col min="4" max="4" width="11.625" style="82" customWidth="1"/>
    <col min="5" max="7" width="9.375" style="82" customWidth="1"/>
    <col min="8" max="8" width="1.375" style="82" customWidth="1"/>
    <col min="9" max="9" width="16.375" style="82" customWidth="1"/>
    <col min="10" max="10" width="16.125" style="82" customWidth="1"/>
    <col min="11" max="11" width="15.25" style="82" customWidth="1"/>
    <col min="12" max="12" width="15.375" style="82" customWidth="1"/>
    <col min="13" max="13" width="14.625" style="82" customWidth="1"/>
    <col min="14" max="14" width="15.25" style="82" customWidth="1"/>
    <col min="15" max="16384" width="9" style="82"/>
  </cols>
  <sheetData>
    <row r="1" ht="30" customHeight="1" spans="1:14">
      <c r="A1" s="83" t="s">
        <v>128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="81" customFormat="1" ht="24.95" customHeight="1" spans="1:14">
      <c r="A2" s="85" t="s">
        <v>46</v>
      </c>
      <c r="B2" s="86" t="s">
        <v>47</v>
      </c>
      <c r="C2" s="87"/>
      <c r="D2" s="88" t="s">
        <v>129</v>
      </c>
      <c r="E2" s="89" t="s">
        <v>130</v>
      </c>
      <c r="F2" s="89"/>
      <c r="G2" s="89"/>
      <c r="H2" s="196"/>
      <c r="I2" s="113" t="s">
        <v>41</v>
      </c>
      <c r="J2" s="114" t="s">
        <v>131</v>
      </c>
      <c r="K2" s="115"/>
      <c r="L2" s="115"/>
      <c r="M2" s="115"/>
      <c r="N2" s="116"/>
    </row>
    <row r="3" s="81" customFormat="1" ht="23.1" customHeight="1" spans="1:14">
      <c r="A3" s="91" t="s">
        <v>132</v>
      </c>
      <c r="B3" s="92" t="s">
        <v>133</v>
      </c>
      <c r="C3" s="91"/>
      <c r="D3" s="91"/>
      <c r="E3" s="91"/>
      <c r="F3" s="91"/>
      <c r="G3" s="91"/>
      <c r="H3" s="85"/>
      <c r="I3" s="92" t="s">
        <v>134</v>
      </c>
      <c r="J3" s="91"/>
      <c r="K3" s="91"/>
      <c r="L3" s="91"/>
      <c r="M3" s="91"/>
      <c r="N3" s="91"/>
    </row>
    <row r="4" s="81" customFormat="1" ht="23.1" customHeight="1" spans="1:14">
      <c r="A4" s="91"/>
      <c r="B4" s="93" t="s">
        <v>94</v>
      </c>
      <c r="C4" s="94" t="s">
        <v>95</v>
      </c>
      <c r="D4" s="94" t="s">
        <v>96</v>
      </c>
      <c r="E4" s="94" t="s">
        <v>97</v>
      </c>
      <c r="F4" s="94" t="s">
        <v>98</v>
      </c>
      <c r="G4" s="94" t="s">
        <v>99</v>
      </c>
      <c r="H4" s="85"/>
      <c r="I4" s="93" t="s">
        <v>94</v>
      </c>
      <c r="J4" s="94" t="s">
        <v>95</v>
      </c>
      <c r="K4" s="94" t="s">
        <v>96</v>
      </c>
      <c r="L4" s="94" t="s">
        <v>97</v>
      </c>
      <c r="M4" s="94" t="s">
        <v>98</v>
      </c>
      <c r="N4" s="94" t="s">
        <v>99</v>
      </c>
    </row>
    <row r="5" s="81" customFormat="1" ht="23.1" customHeight="1" spans="1:14">
      <c r="A5" s="91"/>
      <c r="B5" s="95" t="s">
        <v>135</v>
      </c>
      <c r="C5" s="95" t="s">
        <v>136</v>
      </c>
      <c r="D5" s="96" t="s">
        <v>137</v>
      </c>
      <c r="E5" s="95" t="s">
        <v>138</v>
      </c>
      <c r="F5" s="95" t="s">
        <v>139</v>
      </c>
      <c r="G5" s="95" t="s">
        <v>140</v>
      </c>
      <c r="H5" s="85"/>
      <c r="I5" s="104" t="s">
        <v>135</v>
      </c>
      <c r="J5" s="104" t="s">
        <v>136</v>
      </c>
      <c r="K5" s="105" t="s">
        <v>137</v>
      </c>
      <c r="L5" s="104" t="s">
        <v>138</v>
      </c>
      <c r="M5" s="104" t="s">
        <v>139</v>
      </c>
      <c r="N5" s="104" t="s">
        <v>140</v>
      </c>
    </row>
    <row r="6" s="81" customFormat="1" ht="21" customHeight="1" spans="1:14">
      <c r="A6" s="97" t="s">
        <v>141</v>
      </c>
      <c r="B6" s="98">
        <f>C6-2.1</f>
        <v>98.8</v>
      </c>
      <c r="C6" s="98">
        <f>D6-2.1</f>
        <v>100.9</v>
      </c>
      <c r="D6" s="99">
        <v>103</v>
      </c>
      <c r="E6" s="98">
        <f>D6+2.1</f>
        <v>105.1</v>
      </c>
      <c r="F6" s="98">
        <f>E6+2.1</f>
        <v>107.2</v>
      </c>
      <c r="G6" s="98">
        <f>F6+2.1</f>
        <v>109.3</v>
      </c>
      <c r="H6" s="85"/>
      <c r="I6" s="117"/>
      <c r="J6" s="85"/>
      <c r="K6" s="117" t="s">
        <v>142</v>
      </c>
      <c r="L6" s="85"/>
      <c r="M6" s="85"/>
      <c r="N6" s="85"/>
    </row>
    <row r="7" s="81" customFormat="1" ht="21" customHeight="1" spans="1:14">
      <c r="A7" s="97" t="s">
        <v>143</v>
      </c>
      <c r="B7" s="98">
        <f>C7-1.5</f>
        <v>71</v>
      </c>
      <c r="C7" s="98">
        <f>D7-1.5</f>
        <v>72.5</v>
      </c>
      <c r="D7" s="99">
        <v>74</v>
      </c>
      <c r="E7" s="98">
        <f>D7+1.5</f>
        <v>75.5</v>
      </c>
      <c r="F7" s="98">
        <f>E7+1.5</f>
        <v>77</v>
      </c>
      <c r="G7" s="98">
        <f>F7+1.5</f>
        <v>78.5</v>
      </c>
      <c r="H7" s="85"/>
      <c r="I7" s="85"/>
      <c r="J7" s="85"/>
      <c r="K7" s="117" t="s">
        <v>142</v>
      </c>
      <c r="L7" s="85"/>
      <c r="M7" s="85"/>
      <c r="N7" s="85"/>
    </row>
    <row r="8" s="81" customFormat="1" ht="21" customHeight="1" spans="1:14">
      <c r="A8" s="97" t="s">
        <v>144</v>
      </c>
      <c r="B8" s="98">
        <f>C8-4</f>
        <v>76</v>
      </c>
      <c r="C8" s="98">
        <f>D8-4</f>
        <v>80</v>
      </c>
      <c r="D8" s="99">
        <v>84</v>
      </c>
      <c r="E8" s="98">
        <f>D8+4</f>
        <v>88</v>
      </c>
      <c r="F8" s="98">
        <f>E8+5</f>
        <v>93</v>
      </c>
      <c r="G8" s="98">
        <f>F8+6</f>
        <v>99</v>
      </c>
      <c r="H8" s="85"/>
      <c r="I8" s="85"/>
      <c r="J8" s="85"/>
      <c r="K8" s="288" t="s">
        <v>145</v>
      </c>
      <c r="L8" s="85"/>
      <c r="M8" s="85"/>
      <c r="N8" s="85"/>
    </row>
    <row r="9" s="81" customFormat="1" ht="21" customHeight="1" spans="1:14">
      <c r="A9" s="97" t="s">
        <v>146</v>
      </c>
      <c r="B9" s="98">
        <f>C9-4</f>
        <v>84</v>
      </c>
      <c r="C9" s="98">
        <f>D9-4</f>
        <v>88</v>
      </c>
      <c r="D9" s="99">
        <v>92</v>
      </c>
      <c r="E9" s="98">
        <f>D9+4</f>
        <v>96</v>
      </c>
      <c r="F9" s="98">
        <f>E9+5</f>
        <v>101</v>
      </c>
      <c r="G9" s="98">
        <f>F9+6</f>
        <v>107</v>
      </c>
      <c r="H9" s="85"/>
      <c r="I9" s="85"/>
      <c r="J9" s="85"/>
      <c r="K9" s="117" t="s">
        <v>145</v>
      </c>
      <c r="L9" s="85"/>
      <c r="M9" s="85"/>
      <c r="N9" s="85"/>
    </row>
    <row r="10" s="81" customFormat="1" ht="21" customHeight="1" spans="1:14">
      <c r="A10" s="97" t="s">
        <v>147</v>
      </c>
      <c r="B10" s="100">
        <f>C10-3.6</f>
        <v>98.8</v>
      </c>
      <c r="C10" s="100">
        <f>D10-3.6</f>
        <v>102.4</v>
      </c>
      <c r="D10" s="101">
        <v>106</v>
      </c>
      <c r="E10" s="100">
        <f>D10+4</f>
        <v>110</v>
      </c>
      <c r="F10" s="100">
        <f>E10+4</f>
        <v>114</v>
      </c>
      <c r="G10" s="100">
        <f>F10+4</f>
        <v>118</v>
      </c>
      <c r="H10" s="85"/>
      <c r="I10" s="85"/>
      <c r="J10" s="85"/>
      <c r="K10" s="289" t="s">
        <v>148</v>
      </c>
      <c r="L10" s="85"/>
      <c r="M10" s="85"/>
      <c r="N10" s="85"/>
    </row>
    <row r="11" s="81" customFormat="1" ht="21" customHeight="1" spans="1:14">
      <c r="A11" s="97" t="s">
        <v>149</v>
      </c>
      <c r="B11" s="98">
        <f>C11-2.3/2</f>
        <v>29.7</v>
      </c>
      <c r="C11" s="98">
        <f>D11-2.3/2</f>
        <v>30.85</v>
      </c>
      <c r="D11" s="99">
        <v>32</v>
      </c>
      <c r="E11" s="98">
        <f>D11+2.6/2</f>
        <v>33.3</v>
      </c>
      <c r="F11" s="98">
        <f>E11+2.6/2</f>
        <v>34.6</v>
      </c>
      <c r="G11" s="98">
        <f>F11+2.6/2</f>
        <v>35.9</v>
      </c>
      <c r="H11" s="85"/>
      <c r="I11" s="85"/>
      <c r="J11" s="85"/>
      <c r="K11" s="289" t="s">
        <v>150</v>
      </c>
      <c r="L11" s="85"/>
      <c r="M11" s="85"/>
      <c r="N11" s="85"/>
    </row>
    <row r="12" s="81" customFormat="1" ht="21" customHeight="1" spans="1:14">
      <c r="A12" s="97" t="s">
        <v>151</v>
      </c>
      <c r="B12" s="98">
        <f>C12-0.7</f>
        <v>21.1</v>
      </c>
      <c r="C12" s="98">
        <f>D12-0.7</f>
        <v>21.8</v>
      </c>
      <c r="D12" s="99">
        <v>22.5</v>
      </c>
      <c r="E12" s="98">
        <f>D12+0.7</f>
        <v>23.2</v>
      </c>
      <c r="F12" s="98">
        <f>E12+0.7</f>
        <v>23.9</v>
      </c>
      <c r="G12" s="98">
        <f>F12+0.9</f>
        <v>24.8</v>
      </c>
      <c r="H12" s="85"/>
      <c r="I12" s="85"/>
      <c r="J12" s="85"/>
      <c r="K12" s="117" t="s">
        <v>145</v>
      </c>
      <c r="L12" s="85"/>
      <c r="M12" s="85"/>
      <c r="N12" s="85"/>
    </row>
    <row r="13" s="81" customFormat="1" ht="21" customHeight="1" spans="1:14">
      <c r="A13" s="97" t="s">
        <v>152</v>
      </c>
      <c r="B13" s="98">
        <f>C13-0.5</f>
        <v>19</v>
      </c>
      <c r="C13" s="98">
        <f>D13-0.5</f>
        <v>19.5</v>
      </c>
      <c r="D13" s="99">
        <v>20</v>
      </c>
      <c r="E13" s="98">
        <f t="shared" ref="E13:F13" si="0">D13+0.5</f>
        <v>20.5</v>
      </c>
      <c r="F13" s="98">
        <f t="shared" si="0"/>
        <v>21</v>
      </c>
      <c r="G13" s="98">
        <f>F13+0.7</f>
        <v>21.7</v>
      </c>
      <c r="H13" s="85"/>
      <c r="I13" s="85"/>
      <c r="J13" s="85"/>
      <c r="K13" s="117" t="s">
        <v>153</v>
      </c>
      <c r="L13" s="85"/>
      <c r="M13" s="85"/>
      <c r="N13" s="85"/>
    </row>
    <row r="14" s="81" customFormat="1" ht="21" customHeight="1" spans="1:14">
      <c r="A14" s="97" t="s">
        <v>154</v>
      </c>
      <c r="B14" s="98">
        <f>C14-0.7</f>
        <v>27.7</v>
      </c>
      <c r="C14" s="98">
        <f>D14-0.6</f>
        <v>28.4</v>
      </c>
      <c r="D14" s="99">
        <v>29</v>
      </c>
      <c r="E14" s="98">
        <f>D14+0.6</f>
        <v>29.6</v>
      </c>
      <c r="F14" s="98">
        <f>E14+0.7</f>
        <v>30.3</v>
      </c>
      <c r="G14" s="98">
        <f>F14+0.6</f>
        <v>30.9</v>
      </c>
      <c r="H14" s="85"/>
      <c r="I14" s="85"/>
      <c r="J14" s="85"/>
      <c r="K14" s="117" t="s">
        <v>155</v>
      </c>
      <c r="L14" s="85"/>
      <c r="M14" s="85"/>
      <c r="N14" s="85"/>
    </row>
    <row r="15" s="81" customFormat="1" ht="21" customHeight="1" spans="1:14">
      <c r="A15" s="97" t="s">
        <v>156</v>
      </c>
      <c r="B15" s="98">
        <f>C15-0.9</f>
        <v>41.2</v>
      </c>
      <c r="C15" s="98">
        <f>D15-0.9</f>
        <v>42.1</v>
      </c>
      <c r="D15" s="99">
        <v>43</v>
      </c>
      <c r="E15" s="98">
        <f>D15+1.1</f>
        <v>44.1</v>
      </c>
      <c r="F15" s="98">
        <f>E15+1.1</f>
        <v>45.2</v>
      </c>
      <c r="G15" s="98">
        <f>F15+1.1</f>
        <v>46.3</v>
      </c>
      <c r="H15" s="85"/>
      <c r="I15" s="85"/>
      <c r="J15" s="85"/>
      <c r="K15" s="117" t="s">
        <v>157</v>
      </c>
      <c r="L15" s="85"/>
      <c r="M15" s="85"/>
      <c r="N15" s="85"/>
    </row>
    <row r="16" s="81" customFormat="1" ht="21" customHeight="1" spans="1:14">
      <c r="A16" s="97" t="s">
        <v>158</v>
      </c>
      <c r="B16" s="98">
        <f>D16-0.5</f>
        <v>14</v>
      </c>
      <c r="C16" s="98">
        <f>B16</f>
        <v>14</v>
      </c>
      <c r="D16" s="99">
        <v>14.5</v>
      </c>
      <c r="E16" s="98">
        <f>D16</f>
        <v>14.5</v>
      </c>
      <c r="F16" s="98">
        <f>D16+1.5</f>
        <v>16</v>
      </c>
      <c r="G16" s="98">
        <f t="shared" ref="G16:G19" si="1">F16</f>
        <v>16</v>
      </c>
      <c r="H16" s="85"/>
      <c r="I16" s="85"/>
      <c r="J16" s="85"/>
      <c r="K16" s="117" t="s">
        <v>145</v>
      </c>
      <c r="L16" s="85"/>
      <c r="M16" s="85"/>
      <c r="N16" s="85"/>
    </row>
    <row r="17" s="81" customFormat="1" ht="21" customHeight="1" spans="1:14">
      <c r="A17" s="97" t="s">
        <v>159</v>
      </c>
      <c r="B17" s="98">
        <f>D17-0.5</f>
        <v>15.5</v>
      </c>
      <c r="C17" s="98">
        <f>B17</f>
        <v>15.5</v>
      </c>
      <c r="D17" s="99">
        <v>16</v>
      </c>
      <c r="E17" s="98">
        <f>D17</f>
        <v>16</v>
      </c>
      <c r="F17" s="98">
        <f>D17+1.5</f>
        <v>17.5</v>
      </c>
      <c r="G17" s="98">
        <f t="shared" si="1"/>
        <v>17.5</v>
      </c>
      <c r="H17" s="85"/>
      <c r="I17" s="85"/>
      <c r="J17" s="85"/>
      <c r="K17" s="117" t="s">
        <v>145</v>
      </c>
      <c r="L17" s="85"/>
      <c r="M17" s="85"/>
      <c r="N17" s="85"/>
    </row>
    <row r="18" s="81" customFormat="1" ht="21" customHeight="1" spans="1:14">
      <c r="A18" s="97" t="s">
        <v>160</v>
      </c>
      <c r="B18" s="98">
        <f>D18-0.5</f>
        <v>15.5</v>
      </c>
      <c r="C18" s="98">
        <f>B18</f>
        <v>15.5</v>
      </c>
      <c r="D18" s="99">
        <v>16</v>
      </c>
      <c r="E18" s="98">
        <f>D18</f>
        <v>16</v>
      </c>
      <c r="F18" s="98">
        <f>D18+1.5</f>
        <v>17.5</v>
      </c>
      <c r="G18" s="98">
        <f t="shared" si="1"/>
        <v>17.5</v>
      </c>
      <c r="H18" s="85"/>
      <c r="I18" s="85"/>
      <c r="J18" s="85"/>
      <c r="K18" s="117" t="s">
        <v>145</v>
      </c>
      <c r="L18" s="85"/>
      <c r="M18" s="85"/>
      <c r="N18" s="85"/>
    </row>
    <row r="19" s="81" customFormat="1" ht="21" customHeight="1" spans="1:14">
      <c r="A19" s="102" t="s">
        <v>161</v>
      </c>
      <c r="B19" s="100">
        <f>C19</f>
        <v>4.5</v>
      </c>
      <c r="C19" s="100">
        <f>D19</f>
        <v>4.5</v>
      </c>
      <c r="D19" s="101">
        <v>4.5</v>
      </c>
      <c r="E19" s="101">
        <f>D19</f>
        <v>4.5</v>
      </c>
      <c r="F19" s="101">
        <f t="shared" ref="F19" si="2">E19</f>
        <v>4.5</v>
      </c>
      <c r="G19" s="101">
        <f t="shared" si="1"/>
        <v>4.5</v>
      </c>
      <c r="H19" s="85"/>
      <c r="I19" s="85"/>
      <c r="J19" s="85"/>
      <c r="K19" s="117" t="s">
        <v>162</v>
      </c>
      <c r="L19" s="85"/>
      <c r="M19" s="85"/>
      <c r="N19" s="85"/>
    </row>
    <row r="20" s="81" customFormat="1" ht="21" customHeight="1" spans="1:14">
      <c r="A20" s="103"/>
      <c r="B20" s="104"/>
      <c r="C20" s="104"/>
      <c r="D20" s="105"/>
      <c r="E20" s="104"/>
      <c r="F20" s="104"/>
      <c r="G20" s="104"/>
      <c r="H20" s="85"/>
      <c r="I20" s="85"/>
      <c r="J20" s="85"/>
      <c r="K20" s="117"/>
      <c r="L20" s="85"/>
      <c r="M20" s="85"/>
      <c r="N20" s="85"/>
    </row>
    <row r="21" s="81" customFormat="1" ht="21" customHeight="1" spans="1:14">
      <c r="A21" s="106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</row>
    <row r="22" ht="29.1" customHeight="1" spans="1:14">
      <c r="A22" s="107"/>
      <c r="B22" s="108"/>
      <c r="C22" s="109"/>
      <c r="D22" s="109"/>
      <c r="E22" s="110"/>
      <c r="F22" s="110"/>
      <c r="G22" s="111"/>
      <c r="H22" s="112"/>
      <c r="I22" s="108"/>
      <c r="J22" s="109"/>
      <c r="K22" s="109"/>
      <c r="L22" s="110"/>
      <c r="M22" s="110"/>
      <c r="N22" s="111"/>
    </row>
    <row r="23" ht="15" spans="1:14">
      <c r="A23" s="286" t="s">
        <v>108</v>
      </c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7"/>
    </row>
    <row r="24" ht="14.25" spans="1:14">
      <c r="A24" s="82" t="s">
        <v>163</v>
      </c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7"/>
    </row>
    <row r="25" ht="14.25" spans="1:13">
      <c r="A25" s="287"/>
      <c r="B25" s="287"/>
      <c r="C25" s="287"/>
      <c r="D25" s="287"/>
      <c r="E25" s="287"/>
      <c r="F25" s="287"/>
      <c r="G25" s="287"/>
      <c r="H25" s="287"/>
      <c r="I25" s="286" t="s">
        <v>164</v>
      </c>
      <c r="J25" s="290"/>
      <c r="K25" s="286" t="s">
        <v>165</v>
      </c>
      <c r="L25" s="286"/>
      <c r="M25" s="286" t="s">
        <v>166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161111111111111" right="0.161111111111111" top="0.2125" bottom="0.2125" header="0.5" footer="0.5"/>
  <pageSetup paperSize="9" scale="76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B8" sqref="B8:C8"/>
    </sheetView>
  </sheetViews>
  <sheetFormatPr defaultColWidth="10" defaultRowHeight="16.5" customHeight="1"/>
  <cols>
    <col min="1" max="1" width="10.875" style="119" customWidth="1"/>
    <col min="2" max="6" width="10" style="119"/>
    <col min="7" max="7" width="16.625" style="119" customWidth="1"/>
    <col min="8" max="16384" width="10" style="119"/>
  </cols>
  <sheetData>
    <row r="1" ht="22.5" customHeight="1" spans="1:11">
      <c r="A1" s="203" t="s">
        <v>167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ht="17.25" customHeight="1" spans="1:11">
      <c r="A2" s="204" t="s">
        <v>37</v>
      </c>
      <c r="B2" s="122" t="s">
        <v>38</v>
      </c>
      <c r="C2" s="122"/>
      <c r="D2" s="205" t="s">
        <v>39</v>
      </c>
      <c r="E2" s="205"/>
      <c r="F2" s="122" t="s">
        <v>40</v>
      </c>
      <c r="G2" s="122"/>
      <c r="H2" s="206" t="s">
        <v>41</v>
      </c>
      <c r="I2" s="269" t="s">
        <v>42</v>
      </c>
      <c r="J2" s="269"/>
      <c r="K2" s="270"/>
    </row>
    <row r="3" customHeight="1" spans="1:11">
      <c r="A3" s="207" t="s">
        <v>43</v>
      </c>
      <c r="B3" s="208"/>
      <c r="C3" s="209"/>
      <c r="D3" s="210" t="s">
        <v>44</v>
      </c>
      <c r="E3" s="211"/>
      <c r="F3" s="211"/>
      <c r="G3" s="212"/>
      <c r="H3" s="210" t="s">
        <v>45</v>
      </c>
      <c r="I3" s="211"/>
      <c r="J3" s="211"/>
      <c r="K3" s="212"/>
    </row>
    <row r="4" customHeight="1" spans="1:11">
      <c r="A4" s="213" t="s">
        <v>46</v>
      </c>
      <c r="B4" s="214" t="s">
        <v>47</v>
      </c>
      <c r="C4" s="215"/>
      <c r="D4" s="213" t="s">
        <v>48</v>
      </c>
      <c r="E4" s="216"/>
      <c r="F4" s="217">
        <v>45381</v>
      </c>
      <c r="G4" s="218"/>
      <c r="H4" s="213" t="s">
        <v>168</v>
      </c>
      <c r="I4" s="216"/>
      <c r="J4" s="214" t="s">
        <v>50</v>
      </c>
      <c r="K4" s="215" t="s">
        <v>51</v>
      </c>
    </row>
    <row r="5" customHeight="1" spans="1:11">
      <c r="A5" s="219" t="s">
        <v>52</v>
      </c>
      <c r="B5" s="214" t="s">
        <v>130</v>
      </c>
      <c r="C5" s="215"/>
      <c r="D5" s="213" t="s">
        <v>169</v>
      </c>
      <c r="E5" s="216"/>
      <c r="F5" s="217">
        <v>45341</v>
      </c>
      <c r="G5" s="218"/>
      <c r="H5" s="213" t="s">
        <v>170</v>
      </c>
      <c r="I5" s="216"/>
      <c r="J5" s="214" t="s">
        <v>50</v>
      </c>
      <c r="K5" s="215" t="s">
        <v>51</v>
      </c>
    </row>
    <row r="6" customHeight="1" spans="1:11">
      <c r="A6" s="213" t="s">
        <v>56</v>
      </c>
      <c r="B6" s="214">
        <v>2</v>
      </c>
      <c r="C6" s="215">
        <v>6</v>
      </c>
      <c r="D6" s="213" t="s">
        <v>171</v>
      </c>
      <c r="E6" s="216"/>
      <c r="F6" s="217">
        <v>45359</v>
      </c>
      <c r="G6" s="218"/>
      <c r="H6" s="220" t="s">
        <v>172</v>
      </c>
      <c r="I6" s="250"/>
      <c r="J6" s="250"/>
      <c r="K6" s="271"/>
    </row>
    <row r="7" customHeight="1" spans="1:11">
      <c r="A7" s="213" t="s">
        <v>59</v>
      </c>
      <c r="B7" s="221">
        <v>3612</v>
      </c>
      <c r="C7" s="222"/>
      <c r="D7" s="213" t="s">
        <v>173</v>
      </c>
      <c r="E7" s="216"/>
      <c r="F7" s="217">
        <v>45361</v>
      </c>
      <c r="G7" s="218"/>
      <c r="H7" s="223"/>
      <c r="I7" s="214"/>
      <c r="J7" s="214"/>
      <c r="K7" s="215"/>
    </row>
    <row r="8" ht="33.95" customHeight="1" spans="1:11">
      <c r="A8" s="224" t="s">
        <v>62</v>
      </c>
      <c r="B8" s="225" t="s">
        <v>63</v>
      </c>
      <c r="C8" s="226"/>
      <c r="D8" s="227" t="s">
        <v>64</v>
      </c>
      <c r="E8" s="228"/>
      <c r="F8" s="229">
        <v>45376</v>
      </c>
      <c r="G8" s="230"/>
      <c r="H8" s="227"/>
      <c r="I8" s="228"/>
      <c r="J8" s="228"/>
      <c r="K8" s="272"/>
    </row>
    <row r="9" customHeight="1" spans="1:11">
      <c r="A9" s="231" t="s">
        <v>174</v>
      </c>
      <c r="B9" s="231"/>
      <c r="C9" s="231"/>
      <c r="D9" s="231"/>
      <c r="E9" s="231"/>
      <c r="F9" s="231"/>
      <c r="G9" s="231"/>
      <c r="H9" s="231"/>
      <c r="I9" s="231"/>
      <c r="J9" s="231"/>
      <c r="K9" s="231"/>
    </row>
    <row r="10" customHeight="1" spans="1:11">
      <c r="A10" s="232" t="s">
        <v>68</v>
      </c>
      <c r="B10" s="233" t="s">
        <v>69</v>
      </c>
      <c r="C10" s="234" t="s">
        <v>70</v>
      </c>
      <c r="D10" s="235"/>
      <c r="E10" s="236" t="s">
        <v>73</v>
      </c>
      <c r="F10" s="233" t="s">
        <v>69</v>
      </c>
      <c r="G10" s="234" t="s">
        <v>70</v>
      </c>
      <c r="H10" s="233"/>
      <c r="I10" s="236" t="s">
        <v>71</v>
      </c>
      <c r="J10" s="233" t="s">
        <v>69</v>
      </c>
      <c r="K10" s="273" t="s">
        <v>70</v>
      </c>
    </row>
    <row r="11" customHeight="1" spans="1:11">
      <c r="A11" s="219" t="s">
        <v>74</v>
      </c>
      <c r="B11" s="237" t="s">
        <v>69</v>
      </c>
      <c r="C11" s="214" t="s">
        <v>70</v>
      </c>
      <c r="D11" s="238"/>
      <c r="E11" s="239" t="s">
        <v>76</v>
      </c>
      <c r="F11" s="237" t="s">
        <v>69</v>
      </c>
      <c r="G11" s="214" t="s">
        <v>70</v>
      </c>
      <c r="H11" s="237"/>
      <c r="I11" s="239" t="s">
        <v>81</v>
      </c>
      <c r="J11" s="237" t="s">
        <v>69</v>
      </c>
      <c r="K11" s="215" t="s">
        <v>70</v>
      </c>
    </row>
    <row r="12" customHeight="1" spans="1:11">
      <c r="A12" s="227" t="s">
        <v>108</v>
      </c>
      <c r="B12" s="228"/>
      <c r="C12" s="228"/>
      <c r="D12" s="228"/>
      <c r="E12" s="228"/>
      <c r="F12" s="228"/>
      <c r="G12" s="228"/>
      <c r="H12" s="228"/>
      <c r="I12" s="228"/>
      <c r="J12" s="228"/>
      <c r="K12" s="272"/>
    </row>
    <row r="13" customHeight="1" spans="1:11">
      <c r="A13" s="240" t="s">
        <v>175</v>
      </c>
      <c r="B13" s="240"/>
      <c r="C13" s="240"/>
      <c r="D13" s="240"/>
      <c r="E13" s="240"/>
      <c r="F13" s="240"/>
      <c r="G13" s="240"/>
      <c r="H13" s="240"/>
      <c r="I13" s="240"/>
      <c r="J13" s="240"/>
      <c r="K13" s="240"/>
    </row>
    <row r="14" customHeight="1" spans="1:11">
      <c r="A14" s="241" t="s">
        <v>176</v>
      </c>
      <c r="B14" s="242"/>
      <c r="C14" s="242"/>
      <c r="D14" s="242"/>
      <c r="E14" s="242" t="s">
        <v>177</v>
      </c>
      <c r="F14" s="242"/>
      <c r="G14" s="242"/>
      <c r="H14" s="242"/>
      <c r="I14" s="154"/>
      <c r="J14" s="154"/>
      <c r="K14" s="183"/>
    </row>
    <row r="15" customHeight="1" spans="1:11">
      <c r="A15" s="156" t="s">
        <v>178</v>
      </c>
      <c r="B15" s="157"/>
      <c r="C15" s="157"/>
      <c r="D15" s="243"/>
      <c r="E15" s="244" t="s">
        <v>179</v>
      </c>
      <c r="F15" s="157"/>
      <c r="G15" s="157"/>
      <c r="H15" s="243"/>
      <c r="I15" s="171"/>
      <c r="J15" s="274"/>
      <c r="K15" s="275"/>
    </row>
    <row r="16" customHeight="1" spans="1:11">
      <c r="A16" s="245"/>
      <c r="B16" s="246"/>
      <c r="C16" s="246"/>
      <c r="D16" s="246"/>
      <c r="E16" s="246"/>
      <c r="F16" s="246"/>
      <c r="G16" s="246"/>
      <c r="H16" s="246"/>
      <c r="I16" s="246"/>
      <c r="J16" s="246"/>
      <c r="K16" s="276"/>
    </row>
    <row r="17" customHeight="1" spans="1:11">
      <c r="A17" s="240" t="s">
        <v>180</v>
      </c>
      <c r="B17" s="240"/>
      <c r="C17" s="240"/>
      <c r="D17" s="240"/>
      <c r="E17" s="240"/>
      <c r="F17" s="240"/>
      <c r="G17" s="240"/>
      <c r="H17" s="240"/>
      <c r="I17" s="240"/>
      <c r="J17" s="240"/>
      <c r="K17" s="240"/>
    </row>
    <row r="18" customHeight="1" spans="1:11">
      <c r="A18" s="241"/>
      <c r="B18" s="242"/>
      <c r="C18" s="242"/>
      <c r="D18" s="242"/>
      <c r="E18" s="242"/>
      <c r="F18" s="242"/>
      <c r="G18" s="242"/>
      <c r="H18" s="242"/>
      <c r="I18" s="154"/>
      <c r="J18" s="154"/>
      <c r="K18" s="183"/>
    </row>
    <row r="19" customHeight="1" spans="1:11">
      <c r="A19" s="156"/>
      <c r="B19" s="157"/>
      <c r="C19" s="157"/>
      <c r="D19" s="243"/>
      <c r="E19" s="244"/>
      <c r="F19" s="157"/>
      <c r="G19" s="157"/>
      <c r="H19" s="243"/>
      <c r="I19" s="171"/>
      <c r="J19" s="274"/>
      <c r="K19" s="275"/>
    </row>
    <row r="20" customHeight="1" spans="1:11">
      <c r="A20" s="245"/>
      <c r="B20" s="246"/>
      <c r="C20" s="246"/>
      <c r="D20" s="246"/>
      <c r="E20" s="246"/>
      <c r="F20" s="246"/>
      <c r="G20" s="246"/>
      <c r="H20" s="246"/>
      <c r="I20" s="246"/>
      <c r="J20" s="246"/>
      <c r="K20" s="276"/>
    </row>
    <row r="21" customHeight="1" spans="1:11">
      <c r="A21" s="247" t="s">
        <v>105</v>
      </c>
      <c r="B21" s="247"/>
      <c r="C21" s="247"/>
      <c r="D21" s="247"/>
      <c r="E21" s="247"/>
      <c r="F21" s="247"/>
      <c r="G21" s="247"/>
      <c r="H21" s="247"/>
      <c r="I21" s="247"/>
      <c r="J21" s="247"/>
      <c r="K21" s="247"/>
    </row>
    <row r="22" customHeight="1" spans="1:11">
      <c r="A22" s="121" t="s">
        <v>106</v>
      </c>
      <c r="B22" s="154"/>
      <c r="C22" s="154"/>
      <c r="D22" s="154"/>
      <c r="E22" s="154"/>
      <c r="F22" s="154"/>
      <c r="G22" s="154"/>
      <c r="H22" s="154"/>
      <c r="I22" s="154"/>
      <c r="J22" s="154"/>
      <c r="K22" s="183"/>
    </row>
    <row r="23" customHeight="1" spans="1:11">
      <c r="A23" s="132" t="s">
        <v>107</v>
      </c>
      <c r="B23" s="134"/>
      <c r="C23" s="214" t="s">
        <v>50</v>
      </c>
      <c r="D23" s="214" t="s">
        <v>51</v>
      </c>
      <c r="E23" s="131"/>
      <c r="F23" s="131"/>
      <c r="G23" s="131"/>
      <c r="H23" s="131"/>
      <c r="I23" s="131"/>
      <c r="J23" s="131"/>
      <c r="K23" s="177"/>
    </row>
    <row r="24" customHeight="1" spans="1:11">
      <c r="A24" s="213" t="s">
        <v>181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5"/>
    </row>
    <row r="25" customHeight="1" spans="1:11">
      <c r="A25" s="248"/>
      <c r="B25" s="249"/>
      <c r="C25" s="249"/>
      <c r="D25" s="249"/>
      <c r="E25" s="249"/>
      <c r="F25" s="249"/>
      <c r="G25" s="249"/>
      <c r="H25" s="249"/>
      <c r="I25" s="249"/>
      <c r="J25" s="249"/>
      <c r="K25" s="277"/>
    </row>
    <row r="26" customHeight="1" spans="1:11">
      <c r="A26" s="231" t="s">
        <v>114</v>
      </c>
      <c r="B26" s="231"/>
      <c r="C26" s="231"/>
      <c r="D26" s="231"/>
      <c r="E26" s="231"/>
      <c r="F26" s="231"/>
      <c r="G26" s="231"/>
      <c r="H26" s="231"/>
      <c r="I26" s="231"/>
      <c r="J26" s="231"/>
      <c r="K26" s="231"/>
    </row>
    <row r="27" customHeight="1" spans="1:11">
      <c r="A27" s="207" t="s">
        <v>115</v>
      </c>
      <c r="B27" s="234" t="s">
        <v>79</v>
      </c>
      <c r="C27" s="234" t="s">
        <v>80</v>
      </c>
      <c r="D27" s="234" t="s">
        <v>72</v>
      </c>
      <c r="E27" s="208" t="s">
        <v>116</v>
      </c>
      <c r="F27" s="234" t="s">
        <v>79</v>
      </c>
      <c r="G27" s="234" t="s">
        <v>80</v>
      </c>
      <c r="H27" s="234" t="s">
        <v>72</v>
      </c>
      <c r="I27" s="208" t="s">
        <v>117</v>
      </c>
      <c r="J27" s="234" t="s">
        <v>79</v>
      </c>
      <c r="K27" s="273" t="s">
        <v>80</v>
      </c>
    </row>
    <row r="28" customHeight="1" spans="1:11">
      <c r="A28" s="220" t="s">
        <v>71</v>
      </c>
      <c r="B28" s="214" t="s">
        <v>79</v>
      </c>
      <c r="C28" s="214" t="s">
        <v>80</v>
      </c>
      <c r="D28" s="214" t="s">
        <v>72</v>
      </c>
      <c r="E28" s="250" t="s">
        <v>78</v>
      </c>
      <c r="F28" s="214" t="s">
        <v>79</v>
      </c>
      <c r="G28" s="214" t="s">
        <v>80</v>
      </c>
      <c r="H28" s="214" t="s">
        <v>72</v>
      </c>
      <c r="I28" s="250" t="s">
        <v>89</v>
      </c>
      <c r="J28" s="214" t="s">
        <v>79</v>
      </c>
      <c r="K28" s="215" t="s">
        <v>80</v>
      </c>
    </row>
    <row r="29" customHeight="1" spans="1:11">
      <c r="A29" s="213" t="s">
        <v>82</v>
      </c>
      <c r="B29" s="134"/>
      <c r="C29" s="134"/>
      <c r="D29" s="134"/>
      <c r="E29" s="134"/>
      <c r="F29" s="134"/>
      <c r="G29" s="134"/>
      <c r="H29" s="134"/>
      <c r="I29" s="134"/>
      <c r="J29" s="134"/>
      <c r="K29" s="184"/>
    </row>
    <row r="30" customHeight="1" spans="1:11">
      <c r="A30" s="251"/>
      <c r="B30" s="252"/>
      <c r="C30" s="252"/>
      <c r="D30" s="252"/>
      <c r="E30" s="252"/>
      <c r="F30" s="252"/>
      <c r="G30" s="252"/>
      <c r="H30" s="252"/>
      <c r="I30" s="252"/>
      <c r="J30" s="252"/>
      <c r="K30" s="278"/>
    </row>
    <row r="31" customHeight="1" spans="1:11">
      <c r="A31" s="231" t="s">
        <v>182</v>
      </c>
      <c r="B31" s="231"/>
      <c r="C31" s="231"/>
      <c r="D31" s="231"/>
      <c r="E31" s="231"/>
      <c r="F31" s="231"/>
      <c r="G31" s="231"/>
      <c r="H31" s="231"/>
      <c r="I31" s="231"/>
      <c r="J31" s="231"/>
      <c r="K31" s="231"/>
    </row>
    <row r="32" ht="17.25" customHeight="1" spans="1:11">
      <c r="A32" s="253" t="s">
        <v>183</v>
      </c>
      <c r="B32" s="254"/>
      <c r="C32" s="254"/>
      <c r="D32" s="254"/>
      <c r="E32" s="254"/>
      <c r="F32" s="254"/>
      <c r="G32" s="254"/>
      <c r="H32" s="254"/>
      <c r="I32" s="254"/>
      <c r="J32" s="254"/>
      <c r="K32" s="279"/>
    </row>
    <row r="33" ht="17.25" customHeight="1" spans="1:11">
      <c r="A33" s="255" t="s">
        <v>184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22"/>
    </row>
    <row r="34" ht="17.25" customHeight="1" spans="1:11">
      <c r="A34" s="255" t="s">
        <v>185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22"/>
    </row>
    <row r="35" ht="17.25" customHeight="1" spans="1:11">
      <c r="A35" s="255"/>
      <c r="B35" s="256"/>
      <c r="C35" s="256"/>
      <c r="D35" s="256"/>
      <c r="E35" s="256"/>
      <c r="F35" s="256"/>
      <c r="G35" s="256"/>
      <c r="H35" s="256"/>
      <c r="I35" s="256"/>
      <c r="J35" s="256"/>
      <c r="K35" s="222"/>
    </row>
    <row r="36" ht="17.25" customHeight="1" spans="1:11">
      <c r="A36" s="255"/>
      <c r="B36" s="256"/>
      <c r="C36" s="256"/>
      <c r="D36" s="256"/>
      <c r="E36" s="256"/>
      <c r="F36" s="256"/>
      <c r="G36" s="256"/>
      <c r="H36" s="256"/>
      <c r="I36" s="256"/>
      <c r="J36" s="256"/>
      <c r="K36" s="222"/>
    </row>
    <row r="37" ht="17.25" customHeight="1" spans="1:11">
      <c r="A37" s="255"/>
      <c r="B37" s="256"/>
      <c r="C37" s="256"/>
      <c r="D37" s="256"/>
      <c r="E37" s="256"/>
      <c r="F37" s="256"/>
      <c r="G37" s="256"/>
      <c r="H37" s="256"/>
      <c r="I37" s="256"/>
      <c r="J37" s="256"/>
      <c r="K37" s="222"/>
    </row>
    <row r="38" ht="17.25" customHeight="1" spans="1:11">
      <c r="A38" s="255"/>
      <c r="B38" s="256"/>
      <c r="C38" s="256"/>
      <c r="D38" s="256"/>
      <c r="E38" s="256"/>
      <c r="F38" s="256"/>
      <c r="G38" s="256"/>
      <c r="H38" s="256"/>
      <c r="I38" s="256"/>
      <c r="J38" s="256"/>
      <c r="K38" s="222"/>
    </row>
    <row r="39" ht="17.25" customHeight="1" spans="1:11">
      <c r="A39" s="255"/>
      <c r="B39" s="256"/>
      <c r="C39" s="256"/>
      <c r="D39" s="256"/>
      <c r="E39" s="256"/>
      <c r="F39" s="256"/>
      <c r="G39" s="256"/>
      <c r="H39" s="256"/>
      <c r="I39" s="256"/>
      <c r="J39" s="256"/>
      <c r="K39" s="222"/>
    </row>
    <row r="40" ht="17.25" customHeight="1" spans="1:11">
      <c r="A40" s="255"/>
      <c r="B40" s="256"/>
      <c r="C40" s="256"/>
      <c r="D40" s="256"/>
      <c r="E40" s="256"/>
      <c r="F40" s="256"/>
      <c r="G40" s="256"/>
      <c r="H40" s="256"/>
      <c r="I40" s="256"/>
      <c r="J40" s="256"/>
      <c r="K40" s="222"/>
    </row>
    <row r="41" ht="17.25" customHeight="1" spans="1:11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222"/>
    </row>
    <row r="42" ht="17.25" customHeight="1" spans="1:11">
      <c r="A42" s="255"/>
      <c r="B42" s="256"/>
      <c r="C42" s="256"/>
      <c r="D42" s="256"/>
      <c r="E42" s="256"/>
      <c r="F42" s="256"/>
      <c r="G42" s="256"/>
      <c r="H42" s="256"/>
      <c r="I42" s="256"/>
      <c r="J42" s="256"/>
      <c r="K42" s="222"/>
    </row>
    <row r="43" ht="17.25" customHeight="1" spans="1:11">
      <c r="A43" s="251" t="s">
        <v>113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78"/>
    </row>
    <row r="44" customHeight="1" spans="1:11">
      <c r="A44" s="231" t="s">
        <v>186</v>
      </c>
      <c r="B44" s="231"/>
      <c r="C44" s="231"/>
      <c r="D44" s="231"/>
      <c r="E44" s="231"/>
      <c r="F44" s="231"/>
      <c r="G44" s="231"/>
      <c r="H44" s="231"/>
      <c r="I44" s="231"/>
      <c r="J44" s="231"/>
      <c r="K44" s="231"/>
    </row>
    <row r="45" ht="18" customHeight="1" spans="1:11">
      <c r="A45" s="152" t="s">
        <v>108</v>
      </c>
      <c r="B45" s="153"/>
      <c r="C45" s="153"/>
      <c r="D45" s="153"/>
      <c r="E45" s="153"/>
      <c r="F45" s="153"/>
      <c r="G45" s="153"/>
      <c r="H45" s="153"/>
      <c r="I45" s="153"/>
      <c r="J45" s="153"/>
      <c r="K45" s="182"/>
    </row>
    <row r="46" ht="18" customHeight="1" spans="1:11">
      <c r="A46" s="152"/>
      <c r="B46" s="153"/>
      <c r="C46" s="153"/>
      <c r="D46" s="153"/>
      <c r="E46" s="153"/>
      <c r="F46" s="153"/>
      <c r="G46" s="153"/>
      <c r="H46" s="153"/>
      <c r="I46" s="153"/>
      <c r="J46" s="153"/>
      <c r="K46" s="182"/>
    </row>
    <row r="47" ht="18" customHeight="1" spans="1:11">
      <c r="A47" s="248"/>
      <c r="B47" s="249"/>
      <c r="C47" s="249"/>
      <c r="D47" s="249"/>
      <c r="E47" s="249"/>
      <c r="F47" s="249"/>
      <c r="G47" s="249"/>
      <c r="H47" s="249"/>
      <c r="I47" s="249"/>
      <c r="J47" s="249"/>
      <c r="K47" s="277"/>
    </row>
    <row r="48" ht="21" customHeight="1" spans="1:11">
      <c r="A48" s="257" t="s">
        <v>119</v>
      </c>
      <c r="B48" s="258" t="s">
        <v>120</v>
      </c>
      <c r="C48" s="258"/>
      <c r="D48" s="259" t="s">
        <v>121</v>
      </c>
      <c r="E48" s="260" t="s">
        <v>187</v>
      </c>
      <c r="F48" s="259" t="s">
        <v>123</v>
      </c>
      <c r="G48" s="261">
        <v>45258</v>
      </c>
      <c r="H48" s="262" t="s">
        <v>124</v>
      </c>
      <c r="I48" s="262"/>
      <c r="J48" s="258" t="s">
        <v>125</v>
      </c>
      <c r="K48" s="280"/>
    </row>
    <row r="49" customHeight="1" spans="1:11">
      <c r="A49" s="263" t="s">
        <v>126</v>
      </c>
      <c r="B49" s="264"/>
      <c r="C49" s="264"/>
      <c r="D49" s="264"/>
      <c r="E49" s="264"/>
      <c r="F49" s="264"/>
      <c r="G49" s="264"/>
      <c r="H49" s="264"/>
      <c r="I49" s="264"/>
      <c r="J49" s="264"/>
      <c r="K49" s="281"/>
    </row>
    <row r="50" customHeight="1" spans="1:11">
      <c r="A50" s="265"/>
      <c r="B50" s="266"/>
      <c r="C50" s="266"/>
      <c r="D50" s="266"/>
      <c r="E50" s="266"/>
      <c r="F50" s="266"/>
      <c r="G50" s="266"/>
      <c r="H50" s="266"/>
      <c r="I50" s="266"/>
      <c r="J50" s="266"/>
      <c r="K50" s="282"/>
    </row>
    <row r="51" customHeight="1" spans="1:11">
      <c r="A51" s="267"/>
      <c r="B51" s="268"/>
      <c r="C51" s="268"/>
      <c r="D51" s="268"/>
      <c r="E51" s="268"/>
      <c r="F51" s="268"/>
      <c r="G51" s="268"/>
      <c r="H51" s="268"/>
      <c r="I51" s="268"/>
      <c r="J51" s="268"/>
      <c r="K51" s="283"/>
    </row>
    <row r="52" ht="21" customHeight="1" spans="1:11">
      <c r="A52" s="257" t="s">
        <v>119</v>
      </c>
      <c r="B52" s="258" t="s">
        <v>120</v>
      </c>
      <c r="C52" s="258"/>
      <c r="D52" s="259" t="s">
        <v>121</v>
      </c>
      <c r="E52" s="259"/>
      <c r="F52" s="259" t="s">
        <v>123</v>
      </c>
      <c r="G52" s="259"/>
      <c r="H52" s="262" t="s">
        <v>124</v>
      </c>
      <c r="I52" s="262"/>
      <c r="J52" s="284"/>
      <c r="K52" s="28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6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view="pageBreakPreview" zoomScale="80" zoomScaleNormal="90" workbookViewId="0">
      <selection activeCell="J22" sqref="J22"/>
    </sheetView>
  </sheetViews>
  <sheetFormatPr defaultColWidth="9" defaultRowHeight="26.1" customHeight="1"/>
  <cols>
    <col min="1" max="1" width="16.5" style="192" customWidth="1"/>
    <col min="2" max="2" width="10.75" style="82" customWidth="1"/>
    <col min="3" max="3" width="10.625" style="82" customWidth="1"/>
    <col min="4" max="4" width="10" style="82" customWidth="1"/>
    <col min="5" max="5" width="10.375" style="82" customWidth="1"/>
    <col min="6" max="6" width="10" style="82" customWidth="1"/>
    <col min="7" max="7" width="10.875" style="82" customWidth="1"/>
    <col min="8" max="8" width="9" style="82"/>
    <col min="9" max="9" width="14.125" style="82" customWidth="1"/>
    <col min="10" max="12" width="14" style="82" customWidth="1"/>
    <col min="13" max="13" width="15.125" style="82" customWidth="1"/>
    <col min="14" max="14" width="13.125" style="82" customWidth="1"/>
    <col min="15" max="15" width="15" style="193" customWidth="1"/>
    <col min="16" max="16384" width="9" style="82"/>
  </cols>
  <sheetData>
    <row r="1" ht="30" customHeight="1" spans="1:15">
      <c r="A1" s="194" t="s">
        <v>128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8"/>
    </row>
    <row r="2" s="81" customFormat="1" ht="24.95" customHeight="1" spans="1:15">
      <c r="A2" s="85" t="s">
        <v>46</v>
      </c>
      <c r="B2" s="86" t="s">
        <v>47</v>
      </c>
      <c r="C2" s="87"/>
      <c r="D2" s="88" t="s">
        <v>129</v>
      </c>
      <c r="E2" s="89" t="s">
        <v>130</v>
      </c>
      <c r="F2" s="89"/>
      <c r="G2" s="89"/>
      <c r="H2" s="196"/>
      <c r="I2" s="113" t="s">
        <v>41</v>
      </c>
      <c r="J2" s="114" t="s">
        <v>131</v>
      </c>
      <c r="K2" s="115"/>
      <c r="L2" s="115"/>
      <c r="M2" s="115"/>
      <c r="N2" s="115"/>
      <c r="O2" s="116"/>
    </row>
    <row r="3" s="81" customFormat="1" ht="23.1" customHeight="1" spans="1:15">
      <c r="A3" s="91" t="s">
        <v>132</v>
      </c>
      <c r="B3" s="92" t="s">
        <v>133</v>
      </c>
      <c r="C3" s="91"/>
      <c r="D3" s="91"/>
      <c r="E3" s="91"/>
      <c r="F3" s="91"/>
      <c r="G3" s="91"/>
      <c r="H3" s="85"/>
      <c r="I3" s="92" t="s">
        <v>134</v>
      </c>
      <c r="J3" s="91"/>
      <c r="K3" s="91"/>
      <c r="L3" s="91"/>
      <c r="M3" s="91"/>
      <c r="N3" s="91"/>
      <c r="O3" s="91"/>
    </row>
    <row r="4" s="81" customFormat="1" ht="23.1" customHeight="1" spans="1:15">
      <c r="A4" s="91"/>
      <c r="B4" s="93" t="s">
        <v>94</v>
      </c>
      <c r="C4" s="94" t="s">
        <v>95</v>
      </c>
      <c r="D4" s="94" t="s">
        <v>96</v>
      </c>
      <c r="E4" s="94" t="s">
        <v>97</v>
      </c>
      <c r="F4" s="94" t="s">
        <v>98</v>
      </c>
      <c r="G4" s="94" t="s">
        <v>99</v>
      </c>
      <c r="H4" s="85"/>
      <c r="I4" s="93" t="s">
        <v>94</v>
      </c>
      <c r="J4" s="94" t="s">
        <v>95</v>
      </c>
      <c r="K4" s="199" t="s">
        <v>96</v>
      </c>
      <c r="L4" s="200" t="s">
        <v>96</v>
      </c>
      <c r="M4" s="94" t="s">
        <v>97</v>
      </c>
      <c r="N4" s="94" t="s">
        <v>98</v>
      </c>
      <c r="O4" s="94" t="s">
        <v>99</v>
      </c>
    </row>
    <row r="5" s="81" customFormat="1" ht="23.1" customHeight="1" spans="1:15">
      <c r="A5" s="91"/>
      <c r="B5" s="95" t="s">
        <v>135</v>
      </c>
      <c r="C5" s="95" t="s">
        <v>136</v>
      </c>
      <c r="D5" s="96" t="s">
        <v>137</v>
      </c>
      <c r="E5" s="95" t="s">
        <v>138</v>
      </c>
      <c r="F5" s="95" t="s">
        <v>139</v>
      </c>
      <c r="G5" s="95" t="s">
        <v>140</v>
      </c>
      <c r="H5" s="85"/>
      <c r="I5" s="104" t="s">
        <v>135</v>
      </c>
      <c r="J5" s="104" t="s">
        <v>136</v>
      </c>
      <c r="K5" s="104" t="s">
        <v>137</v>
      </c>
      <c r="L5" s="104" t="s">
        <v>137</v>
      </c>
      <c r="M5" s="104" t="s">
        <v>138</v>
      </c>
      <c r="N5" s="104" t="s">
        <v>139</v>
      </c>
      <c r="O5" s="104" t="s">
        <v>140</v>
      </c>
    </row>
    <row r="6" s="81" customFormat="1" ht="21" customHeight="1" spans="1:15">
      <c r="A6" s="97" t="s">
        <v>141</v>
      </c>
      <c r="B6" s="98">
        <f>C6-2.1</f>
        <v>98.8</v>
      </c>
      <c r="C6" s="98">
        <f>D6-2.1</f>
        <v>100.9</v>
      </c>
      <c r="D6" s="99">
        <v>103</v>
      </c>
      <c r="E6" s="98">
        <f>D6+2.1</f>
        <v>105.1</v>
      </c>
      <c r="F6" s="98">
        <f>E6+2.1</f>
        <v>107.2</v>
      </c>
      <c r="G6" s="98">
        <f>F6+2.1</f>
        <v>109.3</v>
      </c>
      <c r="H6" s="85"/>
      <c r="I6" s="117" t="s">
        <v>188</v>
      </c>
      <c r="J6" s="117" t="s">
        <v>189</v>
      </c>
      <c r="K6" s="117" t="s">
        <v>190</v>
      </c>
      <c r="L6" s="117" t="s">
        <v>191</v>
      </c>
      <c r="M6" s="117" t="s">
        <v>192</v>
      </c>
      <c r="N6" s="201" t="s">
        <v>193</v>
      </c>
      <c r="O6" s="117" t="s">
        <v>194</v>
      </c>
    </row>
    <row r="7" s="81" customFormat="1" ht="21" customHeight="1" spans="1:15">
      <c r="A7" s="97" t="s">
        <v>143</v>
      </c>
      <c r="B7" s="98">
        <f>C7-1.5</f>
        <v>71</v>
      </c>
      <c r="C7" s="98">
        <f>D7-1.5</f>
        <v>72.5</v>
      </c>
      <c r="D7" s="99">
        <v>74</v>
      </c>
      <c r="E7" s="98">
        <f>D7+1.5</f>
        <v>75.5</v>
      </c>
      <c r="F7" s="98">
        <f>E7+1.5</f>
        <v>77</v>
      </c>
      <c r="G7" s="98">
        <f>F7+1.5</f>
        <v>78.5</v>
      </c>
      <c r="H7" s="85"/>
      <c r="I7" s="117" t="s">
        <v>195</v>
      </c>
      <c r="J7" s="117" t="s">
        <v>196</v>
      </c>
      <c r="K7" s="117" t="s">
        <v>197</v>
      </c>
      <c r="L7" s="85" t="s">
        <v>198</v>
      </c>
      <c r="M7" s="117" t="s">
        <v>199</v>
      </c>
      <c r="N7" s="117" t="s">
        <v>200</v>
      </c>
      <c r="O7" s="117" t="s">
        <v>193</v>
      </c>
    </row>
    <row r="8" s="81" customFormat="1" ht="21" customHeight="1" spans="1:15">
      <c r="A8" s="97" t="s">
        <v>144</v>
      </c>
      <c r="B8" s="98">
        <f>C8-4</f>
        <v>76</v>
      </c>
      <c r="C8" s="98">
        <f>D8-4</f>
        <v>80</v>
      </c>
      <c r="D8" s="99">
        <v>84</v>
      </c>
      <c r="E8" s="98">
        <f>D8+4</f>
        <v>88</v>
      </c>
      <c r="F8" s="98">
        <f>E8+5</f>
        <v>93</v>
      </c>
      <c r="G8" s="98">
        <f>F8+6</f>
        <v>99</v>
      </c>
      <c r="H8" s="85"/>
      <c r="I8" s="118" t="s">
        <v>190</v>
      </c>
      <c r="J8" s="202" t="s">
        <v>201</v>
      </c>
      <c r="K8" s="117" t="s">
        <v>202</v>
      </c>
      <c r="L8" s="117" t="s">
        <v>199</v>
      </c>
      <c r="M8" s="201" t="s">
        <v>203</v>
      </c>
      <c r="N8" s="117" t="s">
        <v>204</v>
      </c>
      <c r="O8" s="201" t="s">
        <v>190</v>
      </c>
    </row>
    <row r="9" s="81" customFormat="1" ht="21" customHeight="1" spans="1:15">
      <c r="A9" s="97" t="s">
        <v>146</v>
      </c>
      <c r="B9" s="98">
        <f>C9-4</f>
        <v>84</v>
      </c>
      <c r="C9" s="98">
        <f>D9-4</f>
        <v>88</v>
      </c>
      <c r="D9" s="99">
        <v>92</v>
      </c>
      <c r="E9" s="98">
        <f>D9+4</f>
        <v>96</v>
      </c>
      <c r="F9" s="98">
        <f>E9+5</f>
        <v>101</v>
      </c>
      <c r="G9" s="98">
        <f>F9+6</f>
        <v>107</v>
      </c>
      <c r="H9" s="85"/>
      <c r="I9" s="201" t="s">
        <v>199</v>
      </c>
      <c r="J9" s="117" t="s">
        <v>199</v>
      </c>
      <c r="K9" s="118" t="s">
        <v>199</v>
      </c>
      <c r="L9" s="117" t="s">
        <v>199</v>
      </c>
      <c r="M9" s="117" t="s">
        <v>199</v>
      </c>
      <c r="N9" s="117" t="s">
        <v>199</v>
      </c>
      <c r="O9" s="118" t="s">
        <v>199</v>
      </c>
    </row>
    <row r="10" s="81" customFormat="1" ht="21" customHeight="1" spans="1:15">
      <c r="A10" s="97" t="s">
        <v>147</v>
      </c>
      <c r="B10" s="100">
        <f>C10-3.6</f>
        <v>98.8</v>
      </c>
      <c r="C10" s="100">
        <f>D10-3.6</f>
        <v>102.4</v>
      </c>
      <c r="D10" s="101">
        <v>106</v>
      </c>
      <c r="E10" s="100">
        <f>D10+4</f>
        <v>110</v>
      </c>
      <c r="F10" s="100">
        <f>E10+4</f>
        <v>114</v>
      </c>
      <c r="G10" s="100">
        <f>F10+4</f>
        <v>118</v>
      </c>
      <c r="H10" s="85"/>
      <c r="I10" s="201" t="s">
        <v>205</v>
      </c>
      <c r="J10" s="117" t="s">
        <v>206</v>
      </c>
      <c r="K10" s="117" t="s">
        <v>206</v>
      </c>
      <c r="L10" s="117" t="s">
        <v>205</v>
      </c>
      <c r="M10" s="117" t="s">
        <v>195</v>
      </c>
      <c r="N10" s="117" t="s">
        <v>207</v>
      </c>
      <c r="O10" s="201" t="s">
        <v>206</v>
      </c>
    </row>
    <row r="11" s="81" customFormat="1" ht="21" customHeight="1" spans="1:15">
      <c r="A11" s="97" t="s">
        <v>149</v>
      </c>
      <c r="B11" s="98">
        <f>C11-2.3/2</f>
        <v>29.7</v>
      </c>
      <c r="C11" s="98">
        <f>D11-2.3/2</f>
        <v>30.85</v>
      </c>
      <c r="D11" s="99">
        <v>32</v>
      </c>
      <c r="E11" s="98">
        <f>D11+2.6/2</f>
        <v>33.3</v>
      </c>
      <c r="F11" s="98">
        <f>E11+2.6/2</f>
        <v>34.6</v>
      </c>
      <c r="G11" s="98">
        <f>F11+2.6/2</f>
        <v>35.9</v>
      </c>
      <c r="H11" s="85"/>
      <c r="I11" s="117" t="s">
        <v>208</v>
      </c>
      <c r="J11" s="117" t="s">
        <v>205</v>
      </c>
      <c r="K11" s="117" t="s">
        <v>193</v>
      </c>
      <c r="L11" s="117" t="s">
        <v>209</v>
      </c>
      <c r="M11" s="117" t="s">
        <v>200</v>
      </c>
      <c r="N11" s="117" t="s">
        <v>197</v>
      </c>
      <c r="O11" s="118" t="s">
        <v>197</v>
      </c>
    </row>
    <row r="12" s="81" customFormat="1" ht="21" customHeight="1" spans="1:15">
      <c r="A12" s="97" t="s">
        <v>151</v>
      </c>
      <c r="B12" s="98">
        <f>C12-0.7</f>
        <v>21.1</v>
      </c>
      <c r="C12" s="98">
        <f>D12-0.7</f>
        <v>21.8</v>
      </c>
      <c r="D12" s="99">
        <v>22.5</v>
      </c>
      <c r="E12" s="98">
        <f>D12+0.7</f>
        <v>23.2</v>
      </c>
      <c r="F12" s="98">
        <f>E12+0.7</f>
        <v>23.9</v>
      </c>
      <c r="G12" s="98">
        <f>F12+0.9</f>
        <v>24.8</v>
      </c>
      <c r="H12" s="85"/>
      <c r="I12" s="201" t="s">
        <v>210</v>
      </c>
      <c r="J12" s="201" t="s">
        <v>211</v>
      </c>
      <c r="K12" s="201" t="s">
        <v>212</v>
      </c>
      <c r="L12" s="201" t="s">
        <v>213</v>
      </c>
      <c r="M12" s="201" t="s">
        <v>199</v>
      </c>
      <c r="N12" s="201" t="s">
        <v>199</v>
      </c>
      <c r="O12" s="201" t="s">
        <v>214</v>
      </c>
    </row>
    <row r="13" s="81" customFormat="1" ht="21" customHeight="1" spans="1:15">
      <c r="A13" s="97" t="s">
        <v>152</v>
      </c>
      <c r="B13" s="98">
        <f>C13-0.5</f>
        <v>19</v>
      </c>
      <c r="C13" s="98">
        <f>D13-0.5</f>
        <v>19.5</v>
      </c>
      <c r="D13" s="99">
        <v>20</v>
      </c>
      <c r="E13" s="98">
        <f t="shared" ref="E13:F13" si="0">D13+0.5</f>
        <v>20.5</v>
      </c>
      <c r="F13" s="98">
        <f t="shared" si="0"/>
        <v>21</v>
      </c>
      <c r="G13" s="98">
        <f>F13+0.7</f>
        <v>21.7</v>
      </c>
      <c r="H13" s="85"/>
      <c r="I13" s="117" t="s">
        <v>193</v>
      </c>
      <c r="J13" s="117" t="s">
        <v>215</v>
      </c>
      <c r="K13" s="117" t="s">
        <v>212</v>
      </c>
      <c r="L13" s="117" t="s">
        <v>197</v>
      </c>
      <c r="M13" s="117" t="s">
        <v>216</v>
      </c>
      <c r="N13" s="117" t="s">
        <v>217</v>
      </c>
      <c r="O13" s="117" t="s">
        <v>197</v>
      </c>
    </row>
    <row r="14" s="81" customFormat="1" ht="21" customHeight="1" spans="1:15">
      <c r="A14" s="97" t="s">
        <v>154</v>
      </c>
      <c r="B14" s="98">
        <f>C14-0.7</f>
        <v>27.7</v>
      </c>
      <c r="C14" s="98">
        <f>D14-0.6</f>
        <v>28.4</v>
      </c>
      <c r="D14" s="99">
        <v>29</v>
      </c>
      <c r="E14" s="98">
        <f>D14+0.6</f>
        <v>29.6</v>
      </c>
      <c r="F14" s="98">
        <f>E14+0.7</f>
        <v>30.3</v>
      </c>
      <c r="G14" s="98">
        <f>F14+0.6</f>
        <v>30.9</v>
      </c>
      <c r="H14" s="85"/>
      <c r="I14" s="117" t="s">
        <v>218</v>
      </c>
      <c r="J14" s="117" t="s">
        <v>219</v>
      </c>
      <c r="K14" s="117" t="s">
        <v>220</v>
      </c>
      <c r="L14" s="117" t="s">
        <v>221</v>
      </c>
      <c r="M14" s="117" t="s">
        <v>199</v>
      </c>
      <c r="N14" s="117" t="s">
        <v>222</v>
      </c>
      <c r="O14" s="117" t="s">
        <v>199</v>
      </c>
    </row>
    <row r="15" s="81" customFormat="1" ht="21" customHeight="1" spans="1:15">
      <c r="A15" s="97" t="s">
        <v>156</v>
      </c>
      <c r="B15" s="98">
        <f>C15-0.9</f>
        <v>41.2</v>
      </c>
      <c r="C15" s="98">
        <f>D15-0.9</f>
        <v>42.1</v>
      </c>
      <c r="D15" s="99">
        <v>43</v>
      </c>
      <c r="E15" s="98">
        <f>D15+1.1</f>
        <v>44.1</v>
      </c>
      <c r="F15" s="98">
        <f>E15+1.1</f>
        <v>45.2</v>
      </c>
      <c r="G15" s="98">
        <f>F15+1.1</f>
        <v>46.3</v>
      </c>
      <c r="H15" s="85"/>
      <c r="I15" s="117" t="s">
        <v>199</v>
      </c>
      <c r="J15" s="117" t="s">
        <v>223</v>
      </c>
      <c r="K15" s="117" t="s">
        <v>221</v>
      </c>
      <c r="L15" s="117" t="s">
        <v>190</v>
      </c>
      <c r="M15" s="117" t="s">
        <v>224</v>
      </c>
      <c r="N15" s="117" t="s">
        <v>225</v>
      </c>
      <c r="O15" s="201" t="s">
        <v>226</v>
      </c>
    </row>
    <row r="16" s="81" customFormat="1" ht="21" customHeight="1" spans="1:15">
      <c r="A16" s="97" t="s">
        <v>158</v>
      </c>
      <c r="B16" s="98">
        <f>D16-0.5</f>
        <v>14</v>
      </c>
      <c r="C16" s="98">
        <f>B16</f>
        <v>14</v>
      </c>
      <c r="D16" s="99">
        <v>14.5</v>
      </c>
      <c r="E16" s="98">
        <f>D16</f>
        <v>14.5</v>
      </c>
      <c r="F16" s="98">
        <f>D16+1.5</f>
        <v>16</v>
      </c>
      <c r="G16" s="98">
        <f t="shared" ref="G16:G19" si="1">F16</f>
        <v>16</v>
      </c>
      <c r="H16" s="85"/>
      <c r="I16" s="117" t="s">
        <v>199</v>
      </c>
      <c r="J16" s="117" t="s">
        <v>199</v>
      </c>
      <c r="K16" s="117" t="s">
        <v>199</v>
      </c>
      <c r="L16" s="117" t="s">
        <v>199</v>
      </c>
      <c r="M16" s="117" t="s">
        <v>199</v>
      </c>
      <c r="N16" s="201" t="s">
        <v>199</v>
      </c>
      <c r="O16" s="117" t="s">
        <v>199</v>
      </c>
    </row>
    <row r="17" s="81" customFormat="1" ht="21" customHeight="1" spans="1:15">
      <c r="A17" s="97" t="s">
        <v>159</v>
      </c>
      <c r="B17" s="98">
        <f>D17-0.5</f>
        <v>15.5</v>
      </c>
      <c r="C17" s="98">
        <f>B17</f>
        <v>15.5</v>
      </c>
      <c r="D17" s="99">
        <v>16</v>
      </c>
      <c r="E17" s="98">
        <f>D17</f>
        <v>16</v>
      </c>
      <c r="F17" s="98">
        <f>D17+1.5</f>
        <v>17.5</v>
      </c>
      <c r="G17" s="98">
        <f t="shared" si="1"/>
        <v>17.5</v>
      </c>
      <c r="H17" s="85"/>
      <c r="I17" s="117" t="s">
        <v>199</v>
      </c>
      <c r="J17" s="117" t="s">
        <v>199</v>
      </c>
      <c r="K17" s="117" t="s">
        <v>199</v>
      </c>
      <c r="L17" s="117" t="s">
        <v>199</v>
      </c>
      <c r="M17" s="117" t="s">
        <v>199</v>
      </c>
      <c r="N17" s="117" t="s">
        <v>199</v>
      </c>
      <c r="O17" s="117" t="s">
        <v>199</v>
      </c>
    </row>
    <row r="18" s="81" customFormat="1" ht="21" customHeight="1" spans="1:15">
      <c r="A18" s="97" t="s">
        <v>160</v>
      </c>
      <c r="B18" s="98">
        <f>D18-0.5</f>
        <v>15.5</v>
      </c>
      <c r="C18" s="98">
        <f>B18</f>
        <v>15.5</v>
      </c>
      <c r="D18" s="99">
        <v>16</v>
      </c>
      <c r="E18" s="98">
        <f>D18</f>
        <v>16</v>
      </c>
      <c r="F18" s="98">
        <f>D18+1.5</f>
        <v>17.5</v>
      </c>
      <c r="G18" s="98">
        <f t="shared" si="1"/>
        <v>17.5</v>
      </c>
      <c r="H18" s="85"/>
      <c r="I18" s="117" t="s">
        <v>199</v>
      </c>
      <c r="J18" s="117" t="s">
        <v>199</v>
      </c>
      <c r="K18" s="117" t="s">
        <v>199</v>
      </c>
      <c r="L18" s="117" t="s">
        <v>199</v>
      </c>
      <c r="M18" s="117" t="s">
        <v>199</v>
      </c>
      <c r="N18" s="117" t="s">
        <v>199</v>
      </c>
      <c r="O18" s="117" t="s">
        <v>199</v>
      </c>
    </row>
    <row r="19" s="81" customFormat="1" ht="21" customHeight="1" spans="1:15">
      <c r="A19" s="102" t="s">
        <v>161</v>
      </c>
      <c r="B19" s="100">
        <f>C19</f>
        <v>4.5</v>
      </c>
      <c r="C19" s="100">
        <f>D19</f>
        <v>4.5</v>
      </c>
      <c r="D19" s="101">
        <v>4.5</v>
      </c>
      <c r="E19" s="101">
        <f>D19</f>
        <v>4.5</v>
      </c>
      <c r="F19" s="101">
        <f t="shared" ref="F19" si="2">E19</f>
        <v>4.5</v>
      </c>
      <c r="G19" s="101">
        <f t="shared" si="1"/>
        <v>4.5</v>
      </c>
      <c r="H19" s="85"/>
      <c r="I19" s="117" t="s">
        <v>199</v>
      </c>
      <c r="J19" s="117" t="s">
        <v>199</v>
      </c>
      <c r="K19" s="117" t="s">
        <v>199</v>
      </c>
      <c r="L19" s="117" t="s">
        <v>227</v>
      </c>
      <c r="M19" s="117" t="s">
        <v>199</v>
      </c>
      <c r="N19" s="117" t="s">
        <v>199</v>
      </c>
      <c r="O19" s="117" t="s">
        <v>199</v>
      </c>
    </row>
    <row r="20" s="81" customFormat="1" ht="21" customHeight="1" spans="1:15">
      <c r="A20" s="103"/>
      <c r="B20" s="104"/>
      <c r="C20" s="104"/>
      <c r="D20" s="105"/>
      <c r="E20" s="104"/>
      <c r="F20" s="104"/>
      <c r="G20" s="104"/>
      <c r="H20" s="85"/>
      <c r="I20" s="117"/>
      <c r="J20" s="117"/>
      <c r="K20" s="117"/>
      <c r="L20" s="117"/>
      <c r="M20" s="117"/>
      <c r="N20" s="117"/>
      <c r="O20" s="117"/>
    </row>
    <row r="21" s="81" customFormat="1" ht="21" customHeight="1" spans="1:15">
      <c r="A21" s="106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</row>
    <row r="22" ht="29.1" customHeight="1" spans="1:15">
      <c r="A22" s="197"/>
      <c r="B22" s="108"/>
      <c r="C22" s="109"/>
      <c r="D22" s="109"/>
      <c r="E22" s="110"/>
      <c r="F22" s="110"/>
      <c r="G22" s="111"/>
      <c r="H22" s="112"/>
      <c r="I22" s="108"/>
      <c r="J22" s="109"/>
      <c r="K22" s="109"/>
      <c r="L22" s="109"/>
      <c r="M22" s="110"/>
      <c r="N22" s="110"/>
      <c r="O22" s="111"/>
    </row>
    <row r="23" ht="15"/>
    <row r="24" ht="14.25"/>
    <row r="25" ht="14.25"/>
  </sheetData>
  <mergeCells count="8">
    <mergeCell ref="A1:O1"/>
    <mergeCell ref="B2:C2"/>
    <mergeCell ref="E2:G2"/>
    <mergeCell ref="J2:O2"/>
    <mergeCell ref="B3:G3"/>
    <mergeCell ref="I3:O3"/>
    <mergeCell ref="A3:A5"/>
    <mergeCell ref="H2:H22"/>
  </mergeCells>
  <pageMargins left="0.751388888888889" right="0.751388888888889" top="1" bottom="1" header="0.5" footer="0.5"/>
  <pageSetup paperSize="9" scale="65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zoomScale="110" zoomScaleNormal="110" workbookViewId="0">
      <selection activeCell="A31" sqref="A31:K31"/>
    </sheetView>
  </sheetViews>
  <sheetFormatPr defaultColWidth="10.125" defaultRowHeight="14.25"/>
  <cols>
    <col min="1" max="1" width="9.625" style="119" customWidth="1"/>
    <col min="2" max="2" width="11.125" style="119" customWidth="1"/>
    <col min="3" max="3" width="9.125" style="119" customWidth="1"/>
    <col min="4" max="4" width="9.5" style="119" customWidth="1"/>
    <col min="5" max="5" width="10.625" style="119" customWidth="1"/>
    <col min="6" max="6" width="10.375" style="119" customWidth="1"/>
    <col min="7" max="7" width="9.5" style="119" customWidth="1"/>
    <col min="8" max="8" width="9.125" style="119" customWidth="1"/>
    <col min="9" max="9" width="8.125" style="119" customWidth="1"/>
    <col min="10" max="10" width="10.5" style="119" customWidth="1"/>
    <col min="11" max="11" width="12.125" style="119" customWidth="1"/>
    <col min="12" max="16384" width="10.125" style="119"/>
  </cols>
  <sheetData>
    <row r="1" ht="26.25" spans="1:11">
      <c r="A1" s="120" t="s">
        <v>228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ht="15" spans="1:11">
      <c r="A2" s="121" t="s">
        <v>37</v>
      </c>
      <c r="B2" s="122" t="s">
        <v>38</v>
      </c>
      <c r="C2" s="122"/>
      <c r="D2" s="123" t="s">
        <v>46</v>
      </c>
      <c r="E2" s="124" t="s">
        <v>47</v>
      </c>
      <c r="F2" s="125" t="s">
        <v>229</v>
      </c>
      <c r="G2" s="126" t="s">
        <v>130</v>
      </c>
      <c r="H2" s="126"/>
      <c r="I2" s="154" t="s">
        <v>41</v>
      </c>
      <c r="J2" s="126" t="s">
        <v>42</v>
      </c>
      <c r="K2" s="176"/>
    </row>
    <row r="3" spans="1:11">
      <c r="A3" s="127" t="s">
        <v>59</v>
      </c>
      <c r="B3" s="128">
        <v>3612</v>
      </c>
      <c r="C3" s="128"/>
      <c r="D3" s="129" t="s">
        <v>230</v>
      </c>
      <c r="E3" s="130">
        <v>45371</v>
      </c>
      <c r="F3" s="130"/>
      <c r="G3" s="130"/>
      <c r="H3" s="131" t="s">
        <v>231</v>
      </c>
      <c r="I3" s="131"/>
      <c r="J3" s="131"/>
      <c r="K3" s="177"/>
    </row>
    <row r="4" spans="1:11">
      <c r="A4" s="132" t="s">
        <v>56</v>
      </c>
      <c r="B4" s="133">
        <v>2</v>
      </c>
      <c r="C4" s="133">
        <v>6</v>
      </c>
      <c r="D4" s="134" t="s">
        <v>232</v>
      </c>
      <c r="E4" s="135" t="s">
        <v>233</v>
      </c>
      <c r="F4" s="135"/>
      <c r="G4" s="135"/>
      <c r="H4" s="134" t="s">
        <v>234</v>
      </c>
      <c r="I4" s="134"/>
      <c r="J4" s="148" t="s">
        <v>50</v>
      </c>
      <c r="K4" s="178" t="s">
        <v>51</v>
      </c>
    </row>
    <row r="5" spans="1:11">
      <c r="A5" s="132" t="s">
        <v>235</v>
      </c>
      <c r="B5" s="128">
        <v>1</v>
      </c>
      <c r="C5" s="128"/>
      <c r="D5" s="129" t="s">
        <v>236</v>
      </c>
      <c r="E5" s="129"/>
      <c r="F5" s="129"/>
      <c r="G5" s="129"/>
      <c r="H5" s="134" t="s">
        <v>237</v>
      </c>
      <c r="I5" s="134"/>
      <c r="J5" s="148" t="s">
        <v>50</v>
      </c>
      <c r="K5" s="178" t="s">
        <v>51</v>
      </c>
    </row>
    <row r="6" ht="15" spans="1:11">
      <c r="A6" s="136" t="s">
        <v>238</v>
      </c>
      <c r="B6" s="137">
        <v>200</v>
      </c>
      <c r="C6" s="137"/>
      <c r="D6" s="138" t="s">
        <v>239</v>
      </c>
      <c r="E6" s="139">
        <v>3612</v>
      </c>
      <c r="F6" s="140"/>
      <c r="G6" s="138"/>
      <c r="H6" s="141" t="s">
        <v>240</v>
      </c>
      <c r="I6" s="141"/>
      <c r="J6" s="140" t="s">
        <v>50</v>
      </c>
      <c r="K6" s="179" t="s">
        <v>51</v>
      </c>
    </row>
    <row r="7" ht="15" spans="1:11">
      <c r="A7" s="142"/>
      <c r="B7" s="143"/>
      <c r="C7" s="143"/>
      <c r="D7" s="142"/>
      <c r="E7" s="143"/>
      <c r="F7" s="144"/>
      <c r="G7" s="142"/>
      <c r="H7" s="144"/>
      <c r="I7" s="143"/>
      <c r="J7" s="143"/>
      <c r="K7" s="143"/>
    </row>
    <row r="8" spans="1:11">
      <c r="A8" s="145" t="s">
        <v>241</v>
      </c>
      <c r="B8" s="125" t="s">
        <v>242</v>
      </c>
      <c r="C8" s="125" t="s">
        <v>243</v>
      </c>
      <c r="D8" s="125" t="s">
        <v>244</v>
      </c>
      <c r="E8" s="125" t="s">
        <v>245</v>
      </c>
      <c r="F8" s="125" t="s">
        <v>246</v>
      </c>
      <c r="G8" s="146" t="s">
        <v>247</v>
      </c>
      <c r="H8" s="147"/>
      <c r="I8" s="147"/>
      <c r="J8" s="147"/>
      <c r="K8" s="180"/>
    </row>
    <row r="9" spans="1:11">
      <c r="A9" s="132" t="s">
        <v>248</v>
      </c>
      <c r="B9" s="134"/>
      <c r="C9" s="148" t="s">
        <v>50</v>
      </c>
      <c r="D9" s="148" t="s">
        <v>51</v>
      </c>
      <c r="E9" s="129" t="s">
        <v>249</v>
      </c>
      <c r="F9" s="149" t="s">
        <v>250</v>
      </c>
      <c r="G9" s="150"/>
      <c r="H9" s="151"/>
      <c r="I9" s="151"/>
      <c r="J9" s="151"/>
      <c r="K9" s="181"/>
    </row>
    <row r="10" spans="1:11">
      <c r="A10" s="132" t="s">
        <v>251</v>
      </c>
      <c r="B10" s="134"/>
      <c r="C10" s="148" t="s">
        <v>50</v>
      </c>
      <c r="D10" s="148" t="s">
        <v>51</v>
      </c>
      <c r="E10" s="129" t="s">
        <v>252</v>
      </c>
      <c r="F10" s="149" t="s">
        <v>253</v>
      </c>
      <c r="G10" s="150" t="s">
        <v>254</v>
      </c>
      <c r="H10" s="151"/>
      <c r="I10" s="151"/>
      <c r="J10" s="151"/>
      <c r="K10" s="181"/>
    </row>
    <row r="11" spans="1:11">
      <c r="A11" s="152" t="s">
        <v>174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82"/>
    </row>
    <row r="12" spans="1:11">
      <c r="A12" s="127" t="s">
        <v>73</v>
      </c>
      <c r="B12" s="148" t="s">
        <v>69</v>
      </c>
      <c r="C12" s="148" t="s">
        <v>70</v>
      </c>
      <c r="D12" s="149"/>
      <c r="E12" s="129" t="s">
        <v>71</v>
      </c>
      <c r="F12" s="148" t="s">
        <v>69</v>
      </c>
      <c r="G12" s="148" t="s">
        <v>70</v>
      </c>
      <c r="H12" s="148"/>
      <c r="I12" s="129" t="s">
        <v>255</v>
      </c>
      <c r="J12" s="148" t="s">
        <v>69</v>
      </c>
      <c r="K12" s="178" t="s">
        <v>70</v>
      </c>
    </row>
    <row r="13" spans="1:11">
      <c r="A13" s="127" t="s">
        <v>76</v>
      </c>
      <c r="B13" s="148" t="s">
        <v>69</v>
      </c>
      <c r="C13" s="148" t="s">
        <v>70</v>
      </c>
      <c r="D13" s="149"/>
      <c r="E13" s="129" t="s">
        <v>81</v>
      </c>
      <c r="F13" s="148" t="s">
        <v>69</v>
      </c>
      <c r="G13" s="148" t="s">
        <v>70</v>
      </c>
      <c r="H13" s="148"/>
      <c r="I13" s="129" t="s">
        <v>256</v>
      </c>
      <c r="J13" s="148" t="s">
        <v>69</v>
      </c>
      <c r="K13" s="178" t="s">
        <v>70</v>
      </c>
    </row>
    <row r="14" ht="15" spans="1:11">
      <c r="A14" s="136" t="s">
        <v>257</v>
      </c>
      <c r="B14" s="140" t="s">
        <v>69</v>
      </c>
      <c r="C14" s="140" t="s">
        <v>70</v>
      </c>
      <c r="D14" s="139"/>
      <c r="E14" s="138" t="s">
        <v>258</v>
      </c>
      <c r="F14" s="140" t="s">
        <v>69</v>
      </c>
      <c r="G14" s="140" t="s">
        <v>70</v>
      </c>
      <c r="H14" s="140"/>
      <c r="I14" s="138" t="s">
        <v>259</v>
      </c>
      <c r="J14" s="140" t="s">
        <v>69</v>
      </c>
      <c r="K14" s="179" t="s">
        <v>70</v>
      </c>
    </row>
    <row r="15" ht="15" spans="1:11">
      <c r="A15" s="142"/>
      <c r="B15" s="144"/>
      <c r="C15" s="144"/>
      <c r="D15" s="143"/>
      <c r="E15" s="142"/>
      <c r="F15" s="144"/>
      <c r="G15" s="144"/>
      <c r="H15" s="144"/>
      <c r="I15" s="142"/>
      <c r="J15" s="144"/>
      <c r="K15" s="144"/>
    </row>
    <row r="16" spans="1:11">
      <c r="A16" s="121" t="s">
        <v>260</v>
      </c>
      <c r="B16" s="154"/>
      <c r="C16" s="154"/>
      <c r="D16" s="154"/>
      <c r="E16" s="154"/>
      <c r="F16" s="154"/>
      <c r="G16" s="154"/>
      <c r="H16" s="154"/>
      <c r="I16" s="154"/>
      <c r="J16" s="154"/>
      <c r="K16" s="183"/>
    </row>
    <row r="17" spans="1:11">
      <c r="A17" s="132" t="s">
        <v>261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84"/>
    </row>
    <row r="18" spans="1:11">
      <c r="A18" s="132" t="s">
        <v>262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84"/>
    </row>
    <row r="19" ht="16.5" spans="1:11">
      <c r="A19" s="155" t="s">
        <v>263</v>
      </c>
      <c r="B19" s="148"/>
      <c r="C19" s="148"/>
      <c r="D19" s="148"/>
      <c r="E19" s="148"/>
      <c r="F19" s="148"/>
      <c r="G19" s="148"/>
      <c r="H19" s="148"/>
      <c r="I19" s="148"/>
      <c r="J19" s="148"/>
      <c r="K19" s="178"/>
    </row>
    <row r="20" ht="16.5" spans="1:11">
      <c r="A20" s="156" t="s">
        <v>264</v>
      </c>
      <c r="B20" s="157"/>
      <c r="C20" s="157"/>
      <c r="D20" s="157"/>
      <c r="E20" s="157"/>
      <c r="F20" s="157"/>
      <c r="G20" s="157"/>
      <c r="H20" s="157"/>
      <c r="I20" s="157"/>
      <c r="J20" s="157"/>
      <c r="K20" s="185"/>
    </row>
    <row r="21" spans="1:11">
      <c r="A21" s="156"/>
      <c r="B21" s="157"/>
      <c r="C21" s="157"/>
      <c r="D21" s="157"/>
      <c r="E21" s="157"/>
      <c r="F21" s="157"/>
      <c r="G21" s="157"/>
      <c r="H21" s="157"/>
      <c r="I21" s="157"/>
      <c r="J21" s="157"/>
      <c r="K21" s="185"/>
    </row>
    <row r="22" spans="1:11">
      <c r="A22" s="156"/>
      <c r="B22" s="157"/>
      <c r="C22" s="157"/>
      <c r="D22" s="157"/>
      <c r="E22" s="157"/>
      <c r="F22" s="157"/>
      <c r="G22" s="157"/>
      <c r="H22" s="157"/>
      <c r="I22" s="157"/>
      <c r="J22" s="157"/>
      <c r="K22" s="185"/>
    </row>
    <row r="23" spans="1:11">
      <c r="A23" s="158"/>
      <c r="B23" s="159"/>
      <c r="C23" s="159"/>
      <c r="D23" s="159"/>
      <c r="E23" s="159"/>
      <c r="F23" s="159"/>
      <c r="G23" s="159"/>
      <c r="H23" s="159"/>
      <c r="I23" s="159"/>
      <c r="J23" s="159"/>
      <c r="K23" s="186"/>
    </row>
    <row r="24" spans="1:11">
      <c r="A24" s="132" t="s">
        <v>107</v>
      </c>
      <c r="B24" s="134"/>
      <c r="C24" s="148" t="s">
        <v>50</v>
      </c>
      <c r="D24" s="148" t="s">
        <v>51</v>
      </c>
      <c r="E24" s="131"/>
      <c r="F24" s="131"/>
      <c r="G24" s="131"/>
      <c r="H24" s="131"/>
      <c r="I24" s="131"/>
      <c r="J24" s="131"/>
      <c r="K24" s="177"/>
    </row>
    <row r="25" ht="15" spans="1:11">
      <c r="A25" s="160" t="s">
        <v>265</v>
      </c>
      <c r="B25" s="161"/>
      <c r="C25" s="161"/>
      <c r="D25" s="161"/>
      <c r="E25" s="161"/>
      <c r="F25" s="161"/>
      <c r="G25" s="161"/>
      <c r="H25" s="161"/>
      <c r="I25" s="161"/>
      <c r="J25" s="161"/>
      <c r="K25" s="187"/>
    </row>
    <row r="26" ht="15" spans="1:11">
      <c r="A26" s="162"/>
      <c r="B26" s="162"/>
      <c r="C26" s="162"/>
      <c r="D26" s="162"/>
      <c r="E26" s="162"/>
      <c r="F26" s="162"/>
      <c r="G26" s="162"/>
      <c r="H26" s="162"/>
      <c r="I26" s="162"/>
      <c r="J26" s="162"/>
      <c r="K26" s="162"/>
    </row>
    <row r="27" spans="1:11">
      <c r="A27" s="163" t="s">
        <v>266</v>
      </c>
      <c r="B27" s="147"/>
      <c r="C27" s="147"/>
      <c r="D27" s="147"/>
      <c r="E27" s="147"/>
      <c r="F27" s="147"/>
      <c r="G27" s="147"/>
      <c r="H27" s="147"/>
      <c r="I27" s="147"/>
      <c r="J27" s="147"/>
      <c r="K27" s="180"/>
    </row>
    <row r="28" spans="1:11">
      <c r="A28" s="164" t="s">
        <v>267</v>
      </c>
      <c r="B28" s="165"/>
      <c r="C28" s="165"/>
      <c r="D28" s="165"/>
      <c r="E28" s="165"/>
      <c r="F28" s="165"/>
      <c r="G28" s="165"/>
      <c r="H28" s="165"/>
      <c r="I28" s="165"/>
      <c r="J28" s="165"/>
      <c r="K28" s="188"/>
    </row>
    <row r="29" spans="1:11">
      <c r="A29" s="164" t="s">
        <v>268</v>
      </c>
      <c r="B29" s="165"/>
      <c r="C29" s="165"/>
      <c r="D29" s="165"/>
      <c r="E29" s="165"/>
      <c r="F29" s="165"/>
      <c r="G29" s="165"/>
      <c r="H29" s="165"/>
      <c r="I29" s="165"/>
      <c r="J29" s="165"/>
      <c r="K29" s="188"/>
    </row>
    <row r="30" spans="1:11">
      <c r="A30" s="164"/>
      <c r="B30" s="165"/>
      <c r="C30" s="165"/>
      <c r="D30" s="165"/>
      <c r="E30" s="165"/>
      <c r="F30" s="165"/>
      <c r="G30" s="165"/>
      <c r="H30" s="165"/>
      <c r="I30" s="165"/>
      <c r="J30" s="165"/>
      <c r="K30" s="188"/>
    </row>
    <row r="31" spans="1:11">
      <c r="A31" s="164"/>
      <c r="B31" s="165"/>
      <c r="C31" s="165"/>
      <c r="D31" s="165"/>
      <c r="E31" s="165"/>
      <c r="F31" s="165"/>
      <c r="G31" s="165"/>
      <c r="H31" s="165"/>
      <c r="I31" s="165"/>
      <c r="J31" s="165"/>
      <c r="K31" s="188"/>
    </row>
    <row r="32" spans="1:11">
      <c r="A32" s="164"/>
      <c r="B32" s="165"/>
      <c r="C32" s="165"/>
      <c r="D32" s="165"/>
      <c r="E32" s="165"/>
      <c r="F32" s="165"/>
      <c r="G32" s="165"/>
      <c r="H32" s="165"/>
      <c r="I32" s="165"/>
      <c r="J32" s="165"/>
      <c r="K32" s="188"/>
    </row>
    <row r="33" ht="23.1" customHeight="1" spans="1:11">
      <c r="A33" s="164"/>
      <c r="B33" s="165"/>
      <c r="C33" s="165"/>
      <c r="D33" s="165"/>
      <c r="E33" s="165"/>
      <c r="F33" s="165"/>
      <c r="G33" s="165"/>
      <c r="H33" s="165"/>
      <c r="I33" s="165"/>
      <c r="J33" s="165"/>
      <c r="K33" s="188"/>
    </row>
    <row r="34" ht="23.1" customHeight="1" spans="1:11">
      <c r="A34" s="156"/>
      <c r="B34" s="157"/>
      <c r="C34" s="157"/>
      <c r="D34" s="157"/>
      <c r="E34" s="157"/>
      <c r="F34" s="157"/>
      <c r="G34" s="157"/>
      <c r="H34" s="157"/>
      <c r="I34" s="157"/>
      <c r="J34" s="157"/>
      <c r="K34" s="185"/>
    </row>
    <row r="35" ht="23.1" customHeight="1" spans="1:11">
      <c r="A35" s="166"/>
      <c r="B35" s="157"/>
      <c r="C35" s="157"/>
      <c r="D35" s="157"/>
      <c r="E35" s="157"/>
      <c r="F35" s="157"/>
      <c r="G35" s="157"/>
      <c r="H35" s="157"/>
      <c r="I35" s="157"/>
      <c r="J35" s="157"/>
      <c r="K35" s="185"/>
    </row>
    <row r="36" ht="23.1" customHeight="1" spans="1:11">
      <c r="A36" s="167"/>
      <c r="B36" s="168"/>
      <c r="C36" s="168"/>
      <c r="D36" s="168"/>
      <c r="E36" s="168"/>
      <c r="F36" s="168"/>
      <c r="G36" s="168"/>
      <c r="H36" s="168"/>
      <c r="I36" s="168"/>
      <c r="J36" s="168"/>
      <c r="K36" s="189"/>
    </row>
    <row r="37" ht="18.75" customHeight="1" spans="1:11">
      <c r="A37" s="169" t="s">
        <v>269</v>
      </c>
      <c r="B37" s="170"/>
      <c r="C37" s="170"/>
      <c r="D37" s="170"/>
      <c r="E37" s="170"/>
      <c r="F37" s="170"/>
      <c r="G37" s="170"/>
      <c r="H37" s="170"/>
      <c r="I37" s="170"/>
      <c r="J37" s="170"/>
      <c r="K37" s="190"/>
    </row>
    <row r="38" ht="18.75" customHeight="1" spans="1:11">
      <c r="A38" s="132" t="s">
        <v>270</v>
      </c>
      <c r="B38" s="134"/>
      <c r="C38" s="134"/>
      <c r="D38" s="131" t="s">
        <v>271</v>
      </c>
      <c r="E38" s="131"/>
      <c r="F38" s="171" t="s">
        <v>272</v>
      </c>
      <c r="G38" s="172"/>
      <c r="H38" s="134" t="s">
        <v>273</v>
      </c>
      <c r="I38" s="134"/>
      <c r="J38" s="134" t="s">
        <v>274</v>
      </c>
      <c r="K38" s="184"/>
    </row>
    <row r="39" ht="18.75" customHeight="1" spans="1:11">
      <c r="A39" s="132" t="s">
        <v>108</v>
      </c>
      <c r="B39" s="134" t="s">
        <v>275</v>
      </c>
      <c r="C39" s="134"/>
      <c r="D39" s="134"/>
      <c r="E39" s="134"/>
      <c r="F39" s="134"/>
      <c r="G39" s="134"/>
      <c r="H39" s="134"/>
      <c r="I39" s="134"/>
      <c r="J39" s="134"/>
      <c r="K39" s="184"/>
    </row>
    <row r="40" ht="30.95" customHeight="1" spans="1:11">
      <c r="A40" s="132"/>
      <c r="B40" s="134"/>
      <c r="C40" s="134"/>
      <c r="D40" s="134"/>
      <c r="E40" s="134"/>
      <c r="F40" s="134"/>
      <c r="G40" s="134"/>
      <c r="H40" s="134"/>
      <c r="I40" s="134"/>
      <c r="J40" s="134"/>
      <c r="K40" s="184"/>
    </row>
    <row r="41" ht="18.75" customHeight="1" spans="1:11">
      <c r="A41" s="132"/>
      <c r="B41" s="134"/>
      <c r="C41" s="134"/>
      <c r="D41" s="134"/>
      <c r="E41" s="134"/>
      <c r="F41" s="134"/>
      <c r="G41" s="134"/>
      <c r="H41" s="134"/>
      <c r="I41" s="134"/>
      <c r="J41" s="134"/>
      <c r="K41" s="184"/>
    </row>
    <row r="42" ht="32.1" customHeight="1" spans="1:11">
      <c r="A42" s="136" t="s">
        <v>119</v>
      </c>
      <c r="B42" s="173" t="s">
        <v>276</v>
      </c>
      <c r="C42" s="173"/>
      <c r="D42" s="138" t="s">
        <v>277</v>
      </c>
      <c r="E42" s="139" t="s">
        <v>278</v>
      </c>
      <c r="F42" s="138" t="s">
        <v>123</v>
      </c>
      <c r="G42" s="174"/>
      <c r="H42" s="175" t="s">
        <v>124</v>
      </c>
      <c r="I42" s="175"/>
      <c r="J42" s="173" t="s">
        <v>125</v>
      </c>
      <c r="K42" s="19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zoomScale="80" zoomScaleNormal="80" workbookViewId="0">
      <selection activeCell="M28" sqref="M28"/>
    </sheetView>
  </sheetViews>
  <sheetFormatPr defaultColWidth="9" defaultRowHeight="26.1" customHeight="1"/>
  <cols>
    <col min="1" max="1" width="16.125" style="82" customWidth="1"/>
    <col min="2" max="8" width="9" style="82"/>
    <col min="9" max="9" width="12.625" style="82" customWidth="1"/>
    <col min="10" max="10" width="11.625" style="82" customWidth="1"/>
    <col min="11" max="11" width="11.375" style="82" customWidth="1"/>
    <col min="12" max="12" width="11.875" style="82" customWidth="1"/>
    <col min="13" max="13" width="11.25" style="82" customWidth="1"/>
    <col min="14" max="14" width="11.375" style="82" customWidth="1"/>
    <col min="15" max="16384" width="9" style="82"/>
  </cols>
  <sheetData>
    <row r="1" ht="30" customHeight="1" spans="1:14">
      <c r="A1" s="83" t="s">
        <v>128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="81" customFormat="1" ht="24.95" customHeight="1" spans="1:14">
      <c r="A2" s="85" t="s">
        <v>46</v>
      </c>
      <c r="B2" s="86" t="s">
        <v>47</v>
      </c>
      <c r="C2" s="87"/>
      <c r="D2" s="88" t="s">
        <v>129</v>
      </c>
      <c r="E2" s="89" t="s">
        <v>130</v>
      </c>
      <c r="F2" s="89"/>
      <c r="G2" s="89"/>
      <c r="H2" s="90" t="s">
        <v>279</v>
      </c>
      <c r="I2" s="113" t="s">
        <v>41</v>
      </c>
      <c r="J2" s="114" t="s">
        <v>131</v>
      </c>
      <c r="K2" s="115"/>
      <c r="L2" s="115"/>
      <c r="M2" s="115"/>
      <c r="N2" s="116"/>
    </row>
    <row r="3" s="81" customFormat="1" ht="23.1" customHeight="1" spans="1:14">
      <c r="A3" s="91" t="s">
        <v>132</v>
      </c>
      <c r="B3" s="92" t="s">
        <v>133</v>
      </c>
      <c r="C3" s="91"/>
      <c r="D3" s="91"/>
      <c r="E3" s="91"/>
      <c r="F3" s="91"/>
      <c r="G3" s="91"/>
      <c r="H3" s="85"/>
      <c r="I3" s="92" t="s">
        <v>134</v>
      </c>
      <c r="J3" s="91"/>
      <c r="K3" s="91"/>
      <c r="L3" s="91"/>
      <c r="M3" s="91"/>
      <c r="N3" s="91"/>
    </row>
    <row r="4" s="81" customFormat="1" ht="23.1" customHeight="1" spans="1:14">
      <c r="A4" s="91"/>
      <c r="B4" s="93" t="s">
        <v>94</v>
      </c>
      <c r="C4" s="94" t="s">
        <v>95</v>
      </c>
      <c r="D4" s="94" t="s">
        <v>96</v>
      </c>
      <c r="E4" s="94" t="s">
        <v>97</v>
      </c>
      <c r="F4" s="94" t="s">
        <v>98</v>
      </c>
      <c r="G4" s="94" t="s">
        <v>99</v>
      </c>
      <c r="H4" s="85"/>
      <c r="I4" s="93" t="s">
        <v>94</v>
      </c>
      <c r="J4" s="94" t="s">
        <v>95</v>
      </c>
      <c r="K4" s="94" t="s">
        <v>96</v>
      </c>
      <c r="L4" s="94" t="s">
        <v>97</v>
      </c>
      <c r="M4" s="94" t="s">
        <v>98</v>
      </c>
      <c r="N4" s="94" t="s">
        <v>99</v>
      </c>
    </row>
    <row r="5" s="81" customFormat="1" ht="23.1" customHeight="1" spans="1:14">
      <c r="A5" s="91"/>
      <c r="B5" s="95" t="s">
        <v>135</v>
      </c>
      <c r="C5" s="95" t="s">
        <v>136</v>
      </c>
      <c r="D5" s="96" t="s">
        <v>137</v>
      </c>
      <c r="E5" s="95" t="s">
        <v>138</v>
      </c>
      <c r="F5" s="95" t="s">
        <v>139</v>
      </c>
      <c r="G5" s="95" t="s">
        <v>140</v>
      </c>
      <c r="H5" s="85"/>
      <c r="I5" s="104" t="s">
        <v>135</v>
      </c>
      <c r="J5" s="104" t="s">
        <v>136</v>
      </c>
      <c r="K5" s="105" t="s">
        <v>137</v>
      </c>
      <c r="L5" s="104" t="s">
        <v>138</v>
      </c>
      <c r="M5" s="104" t="s">
        <v>139</v>
      </c>
      <c r="N5" s="104" t="s">
        <v>140</v>
      </c>
    </row>
    <row r="6" s="81" customFormat="1" ht="21" customHeight="1" spans="1:14">
      <c r="A6" s="97" t="s">
        <v>141</v>
      </c>
      <c r="B6" s="98">
        <f>C6-2.1</f>
        <v>98.8</v>
      </c>
      <c r="C6" s="98">
        <f>D6-2.1</f>
        <v>100.9</v>
      </c>
      <c r="D6" s="99">
        <v>103</v>
      </c>
      <c r="E6" s="98">
        <f>D6+2.1</f>
        <v>105.1</v>
      </c>
      <c r="F6" s="98">
        <f>E6+2.1</f>
        <v>107.2</v>
      </c>
      <c r="G6" s="98">
        <f>F6+2.1</f>
        <v>109.3</v>
      </c>
      <c r="H6" s="85"/>
      <c r="I6" s="117" t="s">
        <v>280</v>
      </c>
      <c r="J6" s="117" t="s">
        <v>220</v>
      </c>
      <c r="K6" s="117" t="s">
        <v>281</v>
      </c>
      <c r="L6" s="117" t="s">
        <v>205</v>
      </c>
      <c r="M6" s="117" t="s">
        <v>282</v>
      </c>
      <c r="N6" s="117" t="s">
        <v>283</v>
      </c>
    </row>
    <row r="7" s="81" customFormat="1" ht="21" customHeight="1" spans="1:14">
      <c r="A7" s="97" t="s">
        <v>143</v>
      </c>
      <c r="B7" s="98">
        <f>C7-1.5</f>
        <v>71</v>
      </c>
      <c r="C7" s="98">
        <f>D7-1.5</f>
        <v>72.5</v>
      </c>
      <c r="D7" s="99">
        <v>74</v>
      </c>
      <c r="E7" s="98">
        <f>D7+1.5</f>
        <v>75.5</v>
      </c>
      <c r="F7" s="98">
        <f>E7+1.5</f>
        <v>77</v>
      </c>
      <c r="G7" s="98">
        <f>F7+1.5</f>
        <v>78.5</v>
      </c>
      <c r="H7" s="85"/>
      <c r="I7" s="117" t="s">
        <v>199</v>
      </c>
      <c r="J7" s="117" t="s">
        <v>284</v>
      </c>
      <c r="K7" s="117" t="s">
        <v>221</v>
      </c>
      <c r="L7" s="117" t="s">
        <v>199</v>
      </c>
      <c r="M7" s="117" t="s">
        <v>199</v>
      </c>
      <c r="N7" s="117" t="s">
        <v>202</v>
      </c>
    </row>
    <row r="8" s="81" customFormat="1" ht="21" customHeight="1" spans="1:14">
      <c r="A8" s="97" t="s">
        <v>144</v>
      </c>
      <c r="B8" s="98">
        <f>C8-4</f>
        <v>76</v>
      </c>
      <c r="C8" s="98">
        <f>D8-4</f>
        <v>80</v>
      </c>
      <c r="D8" s="99">
        <v>84</v>
      </c>
      <c r="E8" s="98">
        <f>D8+4</f>
        <v>88</v>
      </c>
      <c r="F8" s="98">
        <f>E8+5</f>
        <v>93</v>
      </c>
      <c r="G8" s="98">
        <f>F8+6</f>
        <v>99</v>
      </c>
      <c r="H8" s="85"/>
      <c r="I8" s="117" t="s">
        <v>199</v>
      </c>
      <c r="J8" s="117" t="s">
        <v>285</v>
      </c>
      <c r="K8" s="117" t="s">
        <v>199</v>
      </c>
      <c r="L8" s="117" t="s">
        <v>199</v>
      </c>
      <c r="M8" s="117" t="s">
        <v>188</v>
      </c>
      <c r="N8" s="117" t="s">
        <v>188</v>
      </c>
    </row>
    <row r="9" s="81" customFormat="1" ht="21" customHeight="1" spans="1:14">
      <c r="A9" s="97" t="s">
        <v>146</v>
      </c>
      <c r="B9" s="98">
        <f>C9-4</f>
        <v>84</v>
      </c>
      <c r="C9" s="98">
        <f>D9-4</f>
        <v>88</v>
      </c>
      <c r="D9" s="99">
        <v>92</v>
      </c>
      <c r="E9" s="98">
        <f>D9+4</f>
        <v>96</v>
      </c>
      <c r="F9" s="98">
        <f>E9+5</f>
        <v>101</v>
      </c>
      <c r="G9" s="98">
        <f>F9+6</f>
        <v>107</v>
      </c>
      <c r="H9" s="85"/>
      <c r="I9" s="117" t="s">
        <v>199</v>
      </c>
      <c r="J9" s="117" t="s">
        <v>199</v>
      </c>
      <c r="K9" s="117" t="s">
        <v>199</v>
      </c>
      <c r="L9" s="117" t="s">
        <v>199</v>
      </c>
      <c r="M9" s="118" t="s">
        <v>199</v>
      </c>
      <c r="N9" s="117" t="s">
        <v>199</v>
      </c>
    </row>
    <row r="10" s="81" customFormat="1" ht="21" customHeight="1" spans="1:14">
      <c r="A10" s="97" t="s">
        <v>147</v>
      </c>
      <c r="B10" s="100">
        <f>C10-3.6</f>
        <v>98.8</v>
      </c>
      <c r="C10" s="100">
        <f>D10-3.6</f>
        <v>102.4</v>
      </c>
      <c r="D10" s="101">
        <v>106</v>
      </c>
      <c r="E10" s="100">
        <f>D10+4</f>
        <v>110</v>
      </c>
      <c r="F10" s="100">
        <f>E10+4</f>
        <v>114</v>
      </c>
      <c r="G10" s="100">
        <f>F10+4</f>
        <v>118</v>
      </c>
      <c r="H10" s="85"/>
      <c r="I10" s="117" t="s">
        <v>194</v>
      </c>
      <c r="J10" s="117" t="s">
        <v>286</v>
      </c>
      <c r="K10" s="118" t="s">
        <v>203</v>
      </c>
      <c r="L10" s="117" t="s">
        <v>203</v>
      </c>
      <c r="M10" s="117" t="s">
        <v>287</v>
      </c>
      <c r="N10" s="117" t="s">
        <v>287</v>
      </c>
    </row>
    <row r="11" s="81" customFormat="1" ht="21" customHeight="1" spans="1:14">
      <c r="A11" s="97" t="s">
        <v>149</v>
      </c>
      <c r="B11" s="98">
        <f>C11-2.3/2</f>
        <v>29.7</v>
      </c>
      <c r="C11" s="98">
        <f>D11-2.3/2</f>
        <v>30.85</v>
      </c>
      <c r="D11" s="99">
        <v>32</v>
      </c>
      <c r="E11" s="98">
        <f>D11+2.6/2</f>
        <v>33.3</v>
      </c>
      <c r="F11" s="98">
        <f>E11+2.6/2</f>
        <v>34.6</v>
      </c>
      <c r="G11" s="98">
        <f>F11+2.6/2</f>
        <v>35.9</v>
      </c>
      <c r="H11" s="85"/>
      <c r="I11" s="117" t="s">
        <v>288</v>
      </c>
      <c r="J11" s="117" t="s">
        <v>289</v>
      </c>
      <c r="K11" s="117" t="s">
        <v>290</v>
      </c>
      <c r="L11" s="117" t="s">
        <v>217</v>
      </c>
      <c r="M11" s="117" t="s">
        <v>291</v>
      </c>
      <c r="N11" s="117" t="s">
        <v>292</v>
      </c>
    </row>
    <row r="12" s="81" customFormat="1" ht="21" customHeight="1" spans="1:14">
      <c r="A12" s="97" t="s">
        <v>151</v>
      </c>
      <c r="B12" s="98">
        <f>C12-0.7</f>
        <v>21.1</v>
      </c>
      <c r="C12" s="98">
        <f>D12-0.7</f>
        <v>21.8</v>
      </c>
      <c r="D12" s="99">
        <v>22.5</v>
      </c>
      <c r="E12" s="98">
        <f>D12+0.7</f>
        <v>23.2</v>
      </c>
      <c r="F12" s="98">
        <f>E12+0.7</f>
        <v>23.9</v>
      </c>
      <c r="G12" s="98">
        <f>F12+0.9</f>
        <v>24.8</v>
      </c>
      <c r="H12" s="85"/>
      <c r="I12" s="117" t="s">
        <v>293</v>
      </c>
      <c r="J12" s="117" t="s">
        <v>294</v>
      </c>
      <c r="K12" s="117" t="s">
        <v>217</v>
      </c>
      <c r="L12" s="117" t="s">
        <v>196</v>
      </c>
      <c r="M12" s="117" t="s">
        <v>199</v>
      </c>
      <c r="N12" s="117" t="s">
        <v>280</v>
      </c>
    </row>
    <row r="13" s="81" customFormat="1" ht="21" customHeight="1" spans="1:14">
      <c r="A13" s="97" t="s">
        <v>152</v>
      </c>
      <c r="B13" s="98">
        <f>C13-0.5</f>
        <v>19</v>
      </c>
      <c r="C13" s="98">
        <f>D13-0.5</f>
        <v>19.5</v>
      </c>
      <c r="D13" s="99">
        <v>20</v>
      </c>
      <c r="E13" s="98">
        <f t="shared" ref="E13:F13" si="0">D13+0.5</f>
        <v>20.5</v>
      </c>
      <c r="F13" s="98">
        <f t="shared" si="0"/>
        <v>21</v>
      </c>
      <c r="G13" s="98">
        <f>F13+0.7</f>
        <v>21.7</v>
      </c>
      <c r="H13" s="85"/>
      <c r="I13" s="117" t="s">
        <v>295</v>
      </c>
      <c r="J13" s="117" t="s">
        <v>205</v>
      </c>
      <c r="K13" s="117" t="s">
        <v>196</v>
      </c>
      <c r="L13" s="118" t="s">
        <v>205</v>
      </c>
      <c r="M13" s="117" t="s">
        <v>193</v>
      </c>
      <c r="N13" s="117" t="s">
        <v>296</v>
      </c>
    </row>
    <row r="14" s="81" customFormat="1" ht="21" customHeight="1" spans="1:14">
      <c r="A14" s="97" t="s">
        <v>154</v>
      </c>
      <c r="B14" s="98">
        <f>C14-0.7</f>
        <v>27.7</v>
      </c>
      <c r="C14" s="98">
        <f>D14-0.6</f>
        <v>28.4</v>
      </c>
      <c r="D14" s="99">
        <v>29</v>
      </c>
      <c r="E14" s="98">
        <f>D14+0.6</f>
        <v>29.6</v>
      </c>
      <c r="F14" s="98">
        <f>E14+0.7</f>
        <v>30.3</v>
      </c>
      <c r="G14" s="98">
        <f>F14+0.6</f>
        <v>30.9</v>
      </c>
      <c r="H14" s="85"/>
      <c r="I14" s="117" t="s">
        <v>199</v>
      </c>
      <c r="J14" s="117" t="s">
        <v>214</v>
      </c>
      <c r="K14" s="117" t="s">
        <v>205</v>
      </c>
      <c r="L14" s="117" t="s">
        <v>199</v>
      </c>
      <c r="M14" s="117" t="s">
        <v>199</v>
      </c>
      <c r="N14" s="117" t="s">
        <v>200</v>
      </c>
    </row>
    <row r="15" s="81" customFormat="1" ht="21" customHeight="1" spans="1:14">
      <c r="A15" s="97" t="s">
        <v>156</v>
      </c>
      <c r="B15" s="98">
        <f>C15-0.9</f>
        <v>41.2</v>
      </c>
      <c r="C15" s="98">
        <f>D15-0.9</f>
        <v>42.1</v>
      </c>
      <c r="D15" s="99">
        <v>43</v>
      </c>
      <c r="E15" s="98">
        <f>D15+1.1</f>
        <v>44.1</v>
      </c>
      <c r="F15" s="98">
        <f>E15+1.1</f>
        <v>45.2</v>
      </c>
      <c r="G15" s="98">
        <f>F15+1.1</f>
        <v>46.3</v>
      </c>
      <c r="H15" s="85"/>
      <c r="I15" s="117" t="s">
        <v>196</v>
      </c>
      <c r="J15" s="117" t="s">
        <v>199</v>
      </c>
      <c r="K15" s="117" t="s">
        <v>199</v>
      </c>
      <c r="L15" s="117" t="s">
        <v>223</v>
      </c>
      <c r="M15" s="117" t="s">
        <v>200</v>
      </c>
      <c r="N15" s="117" t="s">
        <v>200</v>
      </c>
    </row>
    <row r="16" s="81" customFormat="1" ht="21" customHeight="1" spans="1:14">
      <c r="A16" s="97" t="s">
        <v>158</v>
      </c>
      <c r="B16" s="98">
        <f>D16-0.5</f>
        <v>14</v>
      </c>
      <c r="C16" s="98">
        <f>B16</f>
        <v>14</v>
      </c>
      <c r="D16" s="99">
        <v>14.5</v>
      </c>
      <c r="E16" s="98">
        <f>D16</f>
        <v>14.5</v>
      </c>
      <c r="F16" s="98">
        <f>D16+1.5</f>
        <v>16</v>
      </c>
      <c r="G16" s="98">
        <f t="shared" ref="G16:G19" si="1">F16</f>
        <v>16</v>
      </c>
      <c r="H16" s="85"/>
      <c r="I16" s="117" t="s">
        <v>199</v>
      </c>
      <c r="J16" s="117" t="s">
        <v>200</v>
      </c>
      <c r="K16" s="117" t="s">
        <v>199</v>
      </c>
      <c r="L16" s="117" t="s">
        <v>199</v>
      </c>
      <c r="M16" s="117" t="s">
        <v>199</v>
      </c>
      <c r="N16" s="117" t="s">
        <v>199</v>
      </c>
    </row>
    <row r="17" s="81" customFormat="1" ht="21" customHeight="1" spans="1:14">
      <c r="A17" s="97" t="s">
        <v>159</v>
      </c>
      <c r="B17" s="98">
        <f>D17-0.5</f>
        <v>15.5</v>
      </c>
      <c r="C17" s="98">
        <f>B17</f>
        <v>15.5</v>
      </c>
      <c r="D17" s="99">
        <v>16</v>
      </c>
      <c r="E17" s="98">
        <f>D17</f>
        <v>16</v>
      </c>
      <c r="F17" s="98">
        <f>D17+1.5</f>
        <v>17.5</v>
      </c>
      <c r="G17" s="98">
        <f t="shared" si="1"/>
        <v>17.5</v>
      </c>
      <c r="H17" s="85"/>
      <c r="I17" s="117" t="s">
        <v>199</v>
      </c>
      <c r="J17" s="117" t="s">
        <v>199</v>
      </c>
      <c r="K17" s="117" t="s">
        <v>199</v>
      </c>
      <c r="L17" s="117" t="s">
        <v>199</v>
      </c>
      <c r="M17" s="117" t="s">
        <v>199</v>
      </c>
      <c r="N17" s="117" t="s">
        <v>199</v>
      </c>
    </row>
    <row r="18" s="81" customFormat="1" ht="21" customHeight="1" spans="1:14">
      <c r="A18" s="97" t="s">
        <v>160</v>
      </c>
      <c r="B18" s="98">
        <f>D18-0.5</f>
        <v>15.5</v>
      </c>
      <c r="C18" s="98">
        <f>B18</f>
        <v>15.5</v>
      </c>
      <c r="D18" s="99">
        <v>16</v>
      </c>
      <c r="E18" s="98">
        <f>D18</f>
        <v>16</v>
      </c>
      <c r="F18" s="98">
        <f>D18+1.5</f>
        <v>17.5</v>
      </c>
      <c r="G18" s="98">
        <f t="shared" si="1"/>
        <v>17.5</v>
      </c>
      <c r="H18" s="85"/>
      <c r="I18" s="117" t="s">
        <v>199</v>
      </c>
      <c r="J18" s="117" t="s">
        <v>199</v>
      </c>
      <c r="K18" s="117" t="s">
        <v>199</v>
      </c>
      <c r="L18" s="117" t="s">
        <v>199</v>
      </c>
      <c r="M18" s="117" t="s">
        <v>199</v>
      </c>
      <c r="N18" s="117" t="s">
        <v>199</v>
      </c>
    </row>
    <row r="19" s="81" customFormat="1" ht="21" customHeight="1" spans="1:14">
      <c r="A19" s="102" t="s">
        <v>161</v>
      </c>
      <c r="B19" s="100">
        <f>C19</f>
        <v>4.5</v>
      </c>
      <c r="C19" s="100">
        <f>D19</f>
        <v>4.5</v>
      </c>
      <c r="D19" s="101">
        <v>4.5</v>
      </c>
      <c r="E19" s="101">
        <f>D19</f>
        <v>4.5</v>
      </c>
      <c r="F19" s="101">
        <f t="shared" ref="F19" si="2">E19</f>
        <v>4.5</v>
      </c>
      <c r="G19" s="101">
        <f t="shared" si="1"/>
        <v>4.5</v>
      </c>
      <c r="H19" s="85"/>
      <c r="I19" s="117" t="s">
        <v>199</v>
      </c>
      <c r="J19" s="117" t="s">
        <v>199</v>
      </c>
      <c r="K19" s="117" t="s">
        <v>199</v>
      </c>
      <c r="L19" s="117" t="s">
        <v>199</v>
      </c>
      <c r="M19" s="117" t="s">
        <v>199</v>
      </c>
      <c r="N19" s="117" t="s">
        <v>199</v>
      </c>
    </row>
    <row r="20" s="81" customFormat="1" ht="21" customHeight="1" spans="1:14">
      <c r="A20" s="103"/>
      <c r="B20" s="104"/>
      <c r="C20" s="104"/>
      <c r="D20" s="105"/>
      <c r="E20" s="104"/>
      <c r="F20" s="104"/>
      <c r="G20" s="104"/>
      <c r="H20" s="85"/>
      <c r="I20" s="117"/>
      <c r="J20" s="117"/>
      <c r="K20" s="117"/>
      <c r="L20" s="117"/>
      <c r="M20" s="117"/>
      <c r="N20" s="117"/>
    </row>
    <row r="21" s="81" customFormat="1" ht="21" customHeight="1" spans="1:14">
      <c r="A21" s="106"/>
      <c r="B21" s="85"/>
      <c r="C21" s="85"/>
      <c r="D21" s="85"/>
      <c r="E21" s="85"/>
      <c r="F21" s="85"/>
      <c r="G21" s="85"/>
      <c r="H21" s="85"/>
      <c r="I21" s="117"/>
      <c r="J21" s="117"/>
      <c r="K21" s="117"/>
      <c r="L21" s="117"/>
      <c r="M21" s="117"/>
      <c r="N21" s="117"/>
    </row>
    <row r="22" ht="29.1" customHeight="1" spans="1:14">
      <c r="A22" s="107"/>
      <c r="B22" s="108"/>
      <c r="C22" s="109"/>
      <c r="D22" s="109"/>
      <c r="E22" s="110"/>
      <c r="F22" s="110"/>
      <c r="G22" s="111"/>
      <c r="H22" s="112"/>
      <c r="I22" s="108"/>
      <c r="J22" s="109"/>
      <c r="K22" s="109"/>
      <c r="L22" s="110"/>
      <c r="M22" s="110"/>
      <c r="N22" s="111"/>
    </row>
    <row r="23" ht="15"/>
    <row r="24" ht="14.25"/>
    <row r="25" ht="14.25"/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0"/>
  <sheetViews>
    <sheetView workbookViewId="0">
      <selection activeCell="C30" sqref="C30"/>
    </sheetView>
  </sheetViews>
  <sheetFormatPr defaultColWidth="9" defaultRowHeight="14.25"/>
  <cols>
    <col min="1" max="1" width="7" customWidth="1"/>
    <col min="2" max="2" width="12.125" customWidth="1"/>
    <col min="3" max="3" width="16.75" customWidth="1"/>
    <col min="4" max="4" width="11.5" customWidth="1"/>
    <col min="5" max="5" width="20.25" customWidth="1"/>
    <col min="6" max="6" width="35.12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297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298</v>
      </c>
      <c r="B2" s="5" t="s">
        <v>299</v>
      </c>
      <c r="C2" s="5" t="s">
        <v>300</v>
      </c>
      <c r="D2" s="5" t="s">
        <v>301</v>
      </c>
      <c r="E2" s="5" t="s">
        <v>302</v>
      </c>
      <c r="F2" s="5" t="s">
        <v>303</v>
      </c>
      <c r="G2" s="5" t="s">
        <v>304</v>
      </c>
      <c r="H2" s="5" t="s">
        <v>305</v>
      </c>
      <c r="I2" s="4" t="s">
        <v>306</v>
      </c>
      <c r="J2" s="4" t="s">
        <v>307</v>
      </c>
      <c r="K2" s="4" t="s">
        <v>308</v>
      </c>
      <c r="L2" s="4" t="s">
        <v>309</v>
      </c>
      <c r="M2" s="4" t="s">
        <v>310</v>
      </c>
      <c r="N2" s="5" t="s">
        <v>311</v>
      </c>
      <c r="O2" s="5" t="s">
        <v>312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313</v>
      </c>
      <c r="J3" s="4" t="s">
        <v>313</v>
      </c>
      <c r="K3" s="4" t="s">
        <v>313</v>
      </c>
      <c r="L3" s="4" t="s">
        <v>313</v>
      </c>
      <c r="M3" s="4" t="s">
        <v>313</v>
      </c>
      <c r="N3" s="7"/>
      <c r="O3" s="7"/>
    </row>
    <row r="4" ht="21.75" customHeight="1" spans="1:15">
      <c r="A4" s="9">
        <v>1</v>
      </c>
      <c r="B4" s="26" t="s">
        <v>314</v>
      </c>
      <c r="C4" s="27" t="s">
        <v>315</v>
      </c>
      <c r="D4" s="79" t="s">
        <v>316</v>
      </c>
      <c r="E4" s="27" t="s">
        <v>47</v>
      </c>
      <c r="F4" s="70" t="s">
        <v>317</v>
      </c>
      <c r="G4" s="11" t="s">
        <v>50</v>
      </c>
      <c r="H4" s="11"/>
      <c r="I4" s="11">
        <v>1</v>
      </c>
      <c r="J4" s="11">
        <v>0</v>
      </c>
      <c r="K4" s="11">
        <v>7</v>
      </c>
      <c r="L4" s="11">
        <v>0</v>
      </c>
      <c r="M4" s="11">
        <v>2</v>
      </c>
      <c r="N4" s="11">
        <f>M4+L4+K4+J4+I4</f>
        <v>10</v>
      </c>
      <c r="O4" s="11" t="s">
        <v>318</v>
      </c>
    </row>
    <row r="5" ht="17.25" spans="1:15">
      <c r="A5" s="9">
        <v>2</v>
      </c>
      <c r="B5" s="26" t="s">
        <v>314</v>
      </c>
      <c r="C5" s="27" t="s">
        <v>315</v>
      </c>
      <c r="D5" s="79" t="s">
        <v>316</v>
      </c>
      <c r="E5" s="27" t="s">
        <v>47</v>
      </c>
      <c r="F5" s="70" t="s">
        <v>317</v>
      </c>
      <c r="G5" s="11" t="s">
        <v>50</v>
      </c>
      <c r="H5" s="11"/>
      <c r="I5" s="11">
        <v>2</v>
      </c>
      <c r="J5" s="11">
        <v>0</v>
      </c>
      <c r="K5" s="11">
        <v>4</v>
      </c>
      <c r="L5" s="11">
        <v>0</v>
      </c>
      <c r="M5" s="11">
        <v>5</v>
      </c>
      <c r="N5" s="11">
        <f t="shared" ref="N5:N21" si="0">M5+L5+K5+J5+I5</f>
        <v>11</v>
      </c>
      <c r="O5" s="11" t="s">
        <v>318</v>
      </c>
    </row>
    <row r="6" ht="17.25" spans="1:15">
      <c r="A6" s="9">
        <v>3</v>
      </c>
      <c r="B6" s="26" t="s">
        <v>314</v>
      </c>
      <c r="C6" s="27" t="s">
        <v>315</v>
      </c>
      <c r="D6" s="79" t="s">
        <v>316</v>
      </c>
      <c r="E6" s="27" t="s">
        <v>47</v>
      </c>
      <c r="F6" s="70" t="s">
        <v>317</v>
      </c>
      <c r="G6" s="11" t="s">
        <v>50</v>
      </c>
      <c r="H6" s="11"/>
      <c r="I6" s="11">
        <v>1</v>
      </c>
      <c r="J6" s="11">
        <v>0</v>
      </c>
      <c r="K6" s="11">
        <v>3</v>
      </c>
      <c r="L6" s="11">
        <v>0</v>
      </c>
      <c r="M6" s="11">
        <v>4</v>
      </c>
      <c r="N6" s="11">
        <f t="shared" si="0"/>
        <v>8</v>
      </c>
      <c r="O6" s="11" t="s">
        <v>318</v>
      </c>
    </row>
    <row r="7" ht="17.25" spans="1:15">
      <c r="A7" s="9">
        <v>4</v>
      </c>
      <c r="B7" s="26" t="s">
        <v>314</v>
      </c>
      <c r="C7" s="27" t="s">
        <v>315</v>
      </c>
      <c r="D7" s="79" t="s">
        <v>316</v>
      </c>
      <c r="E7" s="27" t="s">
        <v>47</v>
      </c>
      <c r="F7" s="70" t="s">
        <v>317</v>
      </c>
      <c r="G7" s="11" t="s">
        <v>50</v>
      </c>
      <c r="H7" s="11"/>
      <c r="I7" s="11">
        <v>6</v>
      </c>
      <c r="J7" s="11">
        <v>2</v>
      </c>
      <c r="K7" s="11">
        <v>1</v>
      </c>
      <c r="L7" s="11">
        <v>0</v>
      </c>
      <c r="M7" s="11">
        <v>1</v>
      </c>
      <c r="N7" s="11">
        <f t="shared" si="0"/>
        <v>10</v>
      </c>
      <c r="O7" s="11" t="s">
        <v>318</v>
      </c>
    </row>
    <row r="8" ht="17.25" spans="1:15">
      <c r="A8" s="9">
        <v>5</v>
      </c>
      <c r="B8" s="26" t="s">
        <v>314</v>
      </c>
      <c r="C8" s="27" t="s">
        <v>315</v>
      </c>
      <c r="D8" s="79" t="s">
        <v>316</v>
      </c>
      <c r="E8" s="27" t="s">
        <v>47</v>
      </c>
      <c r="F8" s="70" t="s">
        <v>317</v>
      </c>
      <c r="G8" s="60" t="s">
        <v>50</v>
      </c>
      <c r="H8" s="9"/>
      <c r="I8" s="11">
        <v>2</v>
      </c>
      <c r="J8" s="11">
        <v>0</v>
      </c>
      <c r="K8" s="11">
        <v>2</v>
      </c>
      <c r="L8" s="11">
        <v>4</v>
      </c>
      <c r="M8" s="11">
        <v>2</v>
      </c>
      <c r="N8" s="11">
        <f t="shared" si="0"/>
        <v>10</v>
      </c>
      <c r="O8" s="11" t="s">
        <v>318</v>
      </c>
    </row>
    <row r="9" ht="17.25" spans="1:15">
      <c r="A9" s="9">
        <v>6</v>
      </c>
      <c r="B9" s="26" t="s">
        <v>314</v>
      </c>
      <c r="C9" s="27" t="s">
        <v>315</v>
      </c>
      <c r="D9" s="79" t="s">
        <v>316</v>
      </c>
      <c r="E9" s="27" t="s">
        <v>47</v>
      </c>
      <c r="F9" s="70" t="s">
        <v>317</v>
      </c>
      <c r="G9" s="60" t="s">
        <v>50</v>
      </c>
      <c r="H9" s="9"/>
      <c r="I9" s="11">
        <v>1</v>
      </c>
      <c r="J9" s="11">
        <v>0</v>
      </c>
      <c r="K9" s="11">
        <v>0</v>
      </c>
      <c r="L9" s="11">
        <v>0</v>
      </c>
      <c r="M9" s="11">
        <v>4</v>
      </c>
      <c r="N9" s="11">
        <f t="shared" si="0"/>
        <v>5</v>
      </c>
      <c r="O9" s="11" t="s">
        <v>318</v>
      </c>
    </row>
    <row r="10" ht="17.25" spans="1:15">
      <c r="A10" s="9">
        <v>7</v>
      </c>
      <c r="B10" s="26" t="s">
        <v>314</v>
      </c>
      <c r="C10" s="27" t="s">
        <v>315</v>
      </c>
      <c r="D10" s="79" t="s">
        <v>316</v>
      </c>
      <c r="E10" s="27" t="s">
        <v>47</v>
      </c>
      <c r="F10" s="70" t="s">
        <v>317</v>
      </c>
      <c r="G10" s="60" t="s">
        <v>50</v>
      </c>
      <c r="H10" s="9"/>
      <c r="I10" s="11">
        <v>1</v>
      </c>
      <c r="J10" s="11">
        <v>0</v>
      </c>
      <c r="K10" s="11">
        <v>1</v>
      </c>
      <c r="L10" s="11">
        <v>0</v>
      </c>
      <c r="M10" s="11">
        <v>2</v>
      </c>
      <c r="N10" s="11">
        <f t="shared" si="0"/>
        <v>4</v>
      </c>
      <c r="O10" s="11" t="s">
        <v>318</v>
      </c>
    </row>
    <row r="11" ht="17.25" spans="1:15">
      <c r="A11" s="9">
        <v>8</v>
      </c>
      <c r="B11" s="26" t="s">
        <v>314</v>
      </c>
      <c r="C11" s="27" t="s">
        <v>315</v>
      </c>
      <c r="D11" s="79" t="s">
        <v>316</v>
      </c>
      <c r="E11" s="27" t="s">
        <v>47</v>
      </c>
      <c r="F11" s="70" t="s">
        <v>317</v>
      </c>
      <c r="G11" s="60" t="s">
        <v>50</v>
      </c>
      <c r="H11" s="9"/>
      <c r="I11" s="11">
        <v>2</v>
      </c>
      <c r="J11" s="11">
        <v>0</v>
      </c>
      <c r="K11" s="11">
        <v>0</v>
      </c>
      <c r="L11" s="11">
        <v>0</v>
      </c>
      <c r="M11" s="11">
        <v>1</v>
      </c>
      <c r="N11" s="11">
        <f t="shared" si="0"/>
        <v>3</v>
      </c>
      <c r="O11" s="11" t="s">
        <v>318</v>
      </c>
    </row>
    <row r="12" ht="17.25" spans="1:15">
      <c r="A12" s="9">
        <v>9</v>
      </c>
      <c r="B12" s="26" t="s">
        <v>314</v>
      </c>
      <c r="C12" s="27" t="s">
        <v>315</v>
      </c>
      <c r="D12" s="79" t="s">
        <v>316</v>
      </c>
      <c r="E12" s="27" t="s">
        <v>47</v>
      </c>
      <c r="F12" s="70" t="s">
        <v>317</v>
      </c>
      <c r="G12" s="60" t="s">
        <v>50</v>
      </c>
      <c r="H12" s="9"/>
      <c r="I12" s="11">
        <v>4</v>
      </c>
      <c r="J12" s="11">
        <v>0</v>
      </c>
      <c r="K12" s="11">
        <v>0</v>
      </c>
      <c r="L12" s="11">
        <v>2</v>
      </c>
      <c r="M12" s="11">
        <v>2</v>
      </c>
      <c r="N12" s="11">
        <f t="shared" si="0"/>
        <v>8</v>
      </c>
      <c r="O12" s="11" t="s">
        <v>318</v>
      </c>
    </row>
    <row r="13" ht="17.25" spans="1:15">
      <c r="A13" s="9">
        <v>10</v>
      </c>
      <c r="B13" s="26" t="s">
        <v>314</v>
      </c>
      <c r="C13" s="27" t="s">
        <v>315</v>
      </c>
      <c r="D13" s="79" t="s">
        <v>316</v>
      </c>
      <c r="E13" s="27" t="s">
        <v>47</v>
      </c>
      <c r="F13" s="70" t="s">
        <v>317</v>
      </c>
      <c r="G13" s="60" t="s">
        <v>50</v>
      </c>
      <c r="H13" s="9"/>
      <c r="I13" s="11">
        <v>3</v>
      </c>
      <c r="J13" s="11">
        <v>0</v>
      </c>
      <c r="K13" s="11">
        <v>0</v>
      </c>
      <c r="L13" s="11">
        <v>1</v>
      </c>
      <c r="M13" s="11">
        <v>3</v>
      </c>
      <c r="N13" s="11">
        <f t="shared" si="0"/>
        <v>7</v>
      </c>
      <c r="O13" s="11" t="s">
        <v>318</v>
      </c>
    </row>
    <row r="14" ht="17.25" spans="1:15">
      <c r="A14" s="9">
        <v>11</v>
      </c>
      <c r="B14" s="26" t="s">
        <v>314</v>
      </c>
      <c r="C14" s="27" t="s">
        <v>315</v>
      </c>
      <c r="D14" s="79" t="s">
        <v>316</v>
      </c>
      <c r="E14" s="27" t="s">
        <v>47</v>
      </c>
      <c r="F14" s="70" t="s">
        <v>317</v>
      </c>
      <c r="G14" s="60" t="s">
        <v>50</v>
      </c>
      <c r="H14" s="9"/>
      <c r="I14" s="11">
        <v>2</v>
      </c>
      <c r="J14" s="11">
        <v>0</v>
      </c>
      <c r="K14" s="11">
        <v>0</v>
      </c>
      <c r="L14" s="11">
        <v>2</v>
      </c>
      <c r="M14" s="11">
        <v>5</v>
      </c>
      <c r="N14" s="11">
        <f t="shared" si="0"/>
        <v>9</v>
      </c>
      <c r="O14" s="11" t="s">
        <v>318</v>
      </c>
    </row>
    <row r="15" ht="17.25" spans="1:15">
      <c r="A15" s="9">
        <v>12</v>
      </c>
      <c r="B15" s="26" t="s">
        <v>314</v>
      </c>
      <c r="C15" s="27" t="s">
        <v>315</v>
      </c>
      <c r="D15" s="79" t="s">
        <v>316</v>
      </c>
      <c r="E15" s="27" t="s">
        <v>47</v>
      </c>
      <c r="F15" s="70" t="s">
        <v>317</v>
      </c>
      <c r="G15" s="60" t="s">
        <v>50</v>
      </c>
      <c r="H15" s="9"/>
      <c r="I15" s="11">
        <v>2</v>
      </c>
      <c r="J15" s="11">
        <v>0</v>
      </c>
      <c r="K15" s="11">
        <v>4</v>
      </c>
      <c r="L15" s="11">
        <v>4</v>
      </c>
      <c r="M15" s="11">
        <v>2</v>
      </c>
      <c r="N15" s="11">
        <f t="shared" si="0"/>
        <v>12</v>
      </c>
      <c r="O15" s="11" t="s">
        <v>318</v>
      </c>
    </row>
    <row r="16" ht="17.25" spans="1:15">
      <c r="A16" s="9">
        <v>13</v>
      </c>
      <c r="B16" s="26" t="s">
        <v>314</v>
      </c>
      <c r="C16" s="27" t="s">
        <v>315</v>
      </c>
      <c r="D16" s="79" t="s">
        <v>316</v>
      </c>
      <c r="E16" s="27" t="s">
        <v>47</v>
      </c>
      <c r="F16" s="70" t="s">
        <v>317</v>
      </c>
      <c r="G16" s="60" t="s">
        <v>50</v>
      </c>
      <c r="H16" s="9"/>
      <c r="I16" s="11">
        <v>4</v>
      </c>
      <c r="J16" s="11">
        <v>0</v>
      </c>
      <c r="K16" s="11">
        <v>0</v>
      </c>
      <c r="L16" s="11">
        <v>0</v>
      </c>
      <c r="M16" s="11">
        <v>2</v>
      </c>
      <c r="N16" s="11">
        <f t="shared" si="0"/>
        <v>6</v>
      </c>
      <c r="O16" s="11" t="s">
        <v>318</v>
      </c>
    </row>
    <row r="17" ht="17.25" spans="1:15">
      <c r="A17" s="9">
        <v>14</v>
      </c>
      <c r="B17" s="26" t="s">
        <v>314</v>
      </c>
      <c r="C17" s="27" t="s">
        <v>315</v>
      </c>
      <c r="D17" s="79" t="s">
        <v>316</v>
      </c>
      <c r="E17" s="27" t="s">
        <v>47</v>
      </c>
      <c r="F17" s="70" t="s">
        <v>317</v>
      </c>
      <c r="G17" s="60" t="s">
        <v>50</v>
      </c>
      <c r="H17" s="9"/>
      <c r="I17" s="11">
        <v>5</v>
      </c>
      <c r="J17" s="11">
        <v>0</v>
      </c>
      <c r="K17" s="11">
        <v>1</v>
      </c>
      <c r="L17" s="11">
        <v>2</v>
      </c>
      <c r="M17" s="11">
        <v>0</v>
      </c>
      <c r="N17" s="11">
        <f t="shared" si="0"/>
        <v>8</v>
      </c>
      <c r="O17" s="11" t="s">
        <v>318</v>
      </c>
    </row>
    <row r="18" ht="17.25" spans="1:15">
      <c r="A18" s="9">
        <v>15</v>
      </c>
      <c r="B18" s="26" t="s">
        <v>314</v>
      </c>
      <c r="C18" s="27" t="s">
        <v>315</v>
      </c>
      <c r="D18" s="79" t="s">
        <v>316</v>
      </c>
      <c r="E18" s="27" t="s">
        <v>47</v>
      </c>
      <c r="F18" s="70" t="s">
        <v>317</v>
      </c>
      <c r="G18" s="60" t="s">
        <v>50</v>
      </c>
      <c r="H18" s="9"/>
      <c r="I18" s="11">
        <v>4</v>
      </c>
      <c r="J18" s="80">
        <v>0</v>
      </c>
      <c r="K18" s="11">
        <v>2</v>
      </c>
      <c r="L18" s="11">
        <v>1</v>
      </c>
      <c r="M18" s="11">
        <v>4</v>
      </c>
      <c r="N18" s="11">
        <f t="shared" si="0"/>
        <v>11</v>
      </c>
      <c r="O18" s="11" t="s">
        <v>318</v>
      </c>
    </row>
    <row r="19" ht="17.25" spans="1:15">
      <c r="A19" s="9">
        <v>16</v>
      </c>
      <c r="B19" s="26" t="s">
        <v>319</v>
      </c>
      <c r="C19" s="27" t="s">
        <v>315</v>
      </c>
      <c r="D19" s="79" t="s">
        <v>316</v>
      </c>
      <c r="E19" s="27" t="s">
        <v>47</v>
      </c>
      <c r="F19" s="70" t="s">
        <v>317</v>
      </c>
      <c r="G19" s="60" t="s">
        <v>50</v>
      </c>
      <c r="H19" s="9"/>
      <c r="I19" s="11">
        <v>4</v>
      </c>
      <c r="J19" s="11">
        <v>2</v>
      </c>
      <c r="K19" s="11">
        <v>4</v>
      </c>
      <c r="L19" s="11">
        <v>0</v>
      </c>
      <c r="M19" s="11">
        <v>5</v>
      </c>
      <c r="N19" s="11">
        <f t="shared" si="0"/>
        <v>15</v>
      </c>
      <c r="O19" s="11" t="s">
        <v>318</v>
      </c>
    </row>
    <row r="20" ht="17.25" spans="1:15">
      <c r="A20" s="9">
        <v>17</v>
      </c>
      <c r="B20" s="26" t="s">
        <v>319</v>
      </c>
      <c r="C20" s="27" t="s">
        <v>315</v>
      </c>
      <c r="D20" s="79" t="s">
        <v>316</v>
      </c>
      <c r="E20" s="27" t="s">
        <v>47</v>
      </c>
      <c r="F20" s="70" t="s">
        <v>317</v>
      </c>
      <c r="G20" s="60" t="s">
        <v>50</v>
      </c>
      <c r="H20" s="9"/>
      <c r="I20" s="11">
        <v>2</v>
      </c>
      <c r="J20" s="11">
        <v>0</v>
      </c>
      <c r="K20" s="11">
        <v>5</v>
      </c>
      <c r="L20" s="11">
        <v>4</v>
      </c>
      <c r="M20" s="11">
        <v>1</v>
      </c>
      <c r="N20" s="11">
        <f t="shared" si="0"/>
        <v>12</v>
      </c>
      <c r="O20" s="11" t="s">
        <v>318</v>
      </c>
    </row>
    <row r="21" ht="17.25" spans="1:15">
      <c r="A21" s="9">
        <v>18</v>
      </c>
      <c r="B21" s="26" t="s">
        <v>319</v>
      </c>
      <c r="C21" s="27" t="s">
        <v>315</v>
      </c>
      <c r="D21" s="79" t="s">
        <v>316</v>
      </c>
      <c r="E21" s="27" t="s">
        <v>47</v>
      </c>
      <c r="F21" s="70" t="s">
        <v>317</v>
      </c>
      <c r="G21" s="60" t="s">
        <v>50</v>
      </c>
      <c r="H21" s="9"/>
      <c r="I21" s="11">
        <v>2</v>
      </c>
      <c r="J21" s="11">
        <v>1</v>
      </c>
      <c r="K21" s="11">
        <v>2</v>
      </c>
      <c r="L21" s="11">
        <v>2</v>
      </c>
      <c r="M21" s="11">
        <v>5</v>
      </c>
      <c r="N21" s="11">
        <f t="shared" si="0"/>
        <v>12</v>
      </c>
      <c r="O21" s="11" t="s">
        <v>318</v>
      </c>
    </row>
    <row r="22" ht="17.25" spans="1:15">
      <c r="A22" s="9">
        <v>19</v>
      </c>
      <c r="B22" s="26" t="s">
        <v>319</v>
      </c>
      <c r="C22" s="27" t="s">
        <v>315</v>
      </c>
      <c r="D22" s="79" t="s">
        <v>316</v>
      </c>
      <c r="E22" s="27" t="s">
        <v>47</v>
      </c>
      <c r="F22" s="70" t="s">
        <v>317</v>
      </c>
      <c r="G22" s="60" t="s">
        <v>50</v>
      </c>
      <c r="H22" s="9"/>
      <c r="I22" s="11">
        <v>5</v>
      </c>
      <c r="J22" s="11">
        <v>0</v>
      </c>
      <c r="K22" s="11">
        <v>4</v>
      </c>
      <c r="L22" s="11">
        <v>1</v>
      </c>
      <c r="M22" s="11">
        <v>3</v>
      </c>
      <c r="N22" s="11">
        <f t="shared" ref="N22:N48" si="1">M22+L22+K22+J22+I22</f>
        <v>13</v>
      </c>
      <c r="O22" s="11" t="s">
        <v>318</v>
      </c>
    </row>
    <row r="23" ht="17.25" spans="1:15">
      <c r="A23" s="9">
        <v>20</v>
      </c>
      <c r="B23" s="26" t="s">
        <v>319</v>
      </c>
      <c r="C23" s="27" t="s">
        <v>315</v>
      </c>
      <c r="D23" s="79" t="s">
        <v>316</v>
      </c>
      <c r="E23" s="27" t="s">
        <v>47</v>
      </c>
      <c r="F23" s="70" t="s">
        <v>317</v>
      </c>
      <c r="G23" s="60" t="s">
        <v>50</v>
      </c>
      <c r="H23" s="9"/>
      <c r="I23" s="11">
        <v>1</v>
      </c>
      <c r="J23" s="11">
        <v>5</v>
      </c>
      <c r="K23" s="11">
        <v>4</v>
      </c>
      <c r="L23" s="11">
        <v>0</v>
      </c>
      <c r="M23" s="11">
        <v>0</v>
      </c>
      <c r="N23" s="11">
        <f t="shared" si="1"/>
        <v>10</v>
      </c>
      <c r="O23" s="11" t="s">
        <v>318</v>
      </c>
    </row>
    <row r="24" ht="17.25" spans="1:15">
      <c r="A24" s="9">
        <v>21</v>
      </c>
      <c r="B24" s="26" t="s">
        <v>319</v>
      </c>
      <c r="C24" s="27" t="s">
        <v>315</v>
      </c>
      <c r="D24" s="79" t="s">
        <v>316</v>
      </c>
      <c r="E24" s="27" t="s">
        <v>47</v>
      </c>
      <c r="F24" s="70" t="s">
        <v>317</v>
      </c>
      <c r="G24" s="60" t="s">
        <v>50</v>
      </c>
      <c r="H24" s="9"/>
      <c r="I24" s="11">
        <v>1</v>
      </c>
      <c r="J24" s="11">
        <v>2</v>
      </c>
      <c r="K24" s="11">
        <v>3</v>
      </c>
      <c r="L24" s="11">
        <v>0</v>
      </c>
      <c r="M24" s="11">
        <v>0</v>
      </c>
      <c r="N24" s="11">
        <f t="shared" si="1"/>
        <v>6</v>
      </c>
      <c r="O24" s="11" t="s">
        <v>318</v>
      </c>
    </row>
    <row r="25" ht="17.25" spans="1:15">
      <c r="A25" s="9">
        <v>22</v>
      </c>
      <c r="B25" s="26" t="s">
        <v>319</v>
      </c>
      <c r="C25" s="27" t="s">
        <v>315</v>
      </c>
      <c r="D25" s="79" t="s">
        <v>316</v>
      </c>
      <c r="E25" s="27" t="s">
        <v>47</v>
      </c>
      <c r="F25" s="70" t="s">
        <v>317</v>
      </c>
      <c r="G25" s="60" t="s">
        <v>50</v>
      </c>
      <c r="H25" s="9"/>
      <c r="I25" s="11">
        <v>6</v>
      </c>
      <c r="J25" s="11">
        <v>1</v>
      </c>
      <c r="K25" s="11">
        <v>1</v>
      </c>
      <c r="L25" s="11">
        <v>2</v>
      </c>
      <c r="M25" s="11">
        <v>2</v>
      </c>
      <c r="N25" s="11">
        <f t="shared" si="1"/>
        <v>12</v>
      </c>
      <c r="O25" s="11" t="s">
        <v>318</v>
      </c>
    </row>
    <row r="26" ht="17.25" spans="1:15">
      <c r="A26" s="9">
        <v>23</v>
      </c>
      <c r="B26" s="26" t="s">
        <v>319</v>
      </c>
      <c r="C26" s="27" t="s">
        <v>315</v>
      </c>
      <c r="D26" s="79" t="s">
        <v>316</v>
      </c>
      <c r="E26" s="27" t="s">
        <v>47</v>
      </c>
      <c r="F26" s="70" t="s">
        <v>317</v>
      </c>
      <c r="G26" s="60" t="s">
        <v>50</v>
      </c>
      <c r="H26" s="9"/>
      <c r="I26" s="11">
        <v>2</v>
      </c>
      <c r="J26" s="11">
        <v>4</v>
      </c>
      <c r="K26" s="11">
        <v>2</v>
      </c>
      <c r="L26" s="11">
        <v>0</v>
      </c>
      <c r="M26" s="11">
        <v>1</v>
      </c>
      <c r="N26" s="11">
        <f t="shared" si="1"/>
        <v>9</v>
      </c>
      <c r="O26" s="11" t="s">
        <v>318</v>
      </c>
    </row>
    <row r="27" ht="17.25" spans="1:15">
      <c r="A27" s="9">
        <v>24</v>
      </c>
      <c r="B27" s="26" t="s">
        <v>319</v>
      </c>
      <c r="C27" s="27" t="s">
        <v>315</v>
      </c>
      <c r="D27" s="79" t="s">
        <v>316</v>
      </c>
      <c r="E27" s="27" t="s">
        <v>47</v>
      </c>
      <c r="F27" s="70" t="s">
        <v>317</v>
      </c>
      <c r="G27" s="60" t="s">
        <v>50</v>
      </c>
      <c r="H27" s="9"/>
      <c r="I27" s="11">
        <v>2</v>
      </c>
      <c r="J27" s="11">
        <v>0</v>
      </c>
      <c r="K27" s="11">
        <v>0</v>
      </c>
      <c r="L27" s="11">
        <v>1</v>
      </c>
      <c r="M27" s="11">
        <v>1</v>
      </c>
      <c r="N27" s="11">
        <f t="shared" si="1"/>
        <v>4</v>
      </c>
      <c r="O27" s="11" t="s">
        <v>318</v>
      </c>
    </row>
    <row r="28" ht="17.25" spans="1:15">
      <c r="A28" s="9">
        <v>25</v>
      </c>
      <c r="B28" s="26" t="s">
        <v>319</v>
      </c>
      <c r="C28" s="27" t="s">
        <v>315</v>
      </c>
      <c r="D28" s="79" t="s">
        <v>316</v>
      </c>
      <c r="E28" s="27" t="s">
        <v>47</v>
      </c>
      <c r="F28" s="70" t="s">
        <v>317</v>
      </c>
      <c r="G28" s="60" t="s">
        <v>50</v>
      </c>
      <c r="H28" s="9"/>
      <c r="I28" s="11">
        <v>0</v>
      </c>
      <c r="J28" s="11">
        <v>2</v>
      </c>
      <c r="K28" s="11">
        <v>2</v>
      </c>
      <c r="L28" s="11">
        <v>4</v>
      </c>
      <c r="M28" s="11">
        <v>0</v>
      </c>
      <c r="N28" s="11">
        <f t="shared" si="1"/>
        <v>8</v>
      </c>
      <c r="O28" s="11" t="s">
        <v>318</v>
      </c>
    </row>
    <row r="29" ht="17.25" spans="1:15">
      <c r="A29" s="9">
        <v>26</v>
      </c>
      <c r="B29" s="26" t="s">
        <v>319</v>
      </c>
      <c r="C29" s="27" t="s">
        <v>315</v>
      </c>
      <c r="D29" s="79" t="s">
        <v>316</v>
      </c>
      <c r="E29" s="27" t="s">
        <v>47</v>
      </c>
      <c r="F29" s="70" t="s">
        <v>317</v>
      </c>
      <c r="G29" s="60" t="s">
        <v>50</v>
      </c>
      <c r="H29" s="9"/>
      <c r="I29" s="11">
        <v>0</v>
      </c>
      <c r="J29" s="11">
        <v>1</v>
      </c>
      <c r="K29" s="11">
        <v>1</v>
      </c>
      <c r="L29" s="11">
        <v>2</v>
      </c>
      <c r="M29" s="11">
        <v>1</v>
      </c>
      <c r="N29" s="11">
        <f t="shared" si="1"/>
        <v>5</v>
      </c>
      <c r="O29" s="11" t="s">
        <v>318</v>
      </c>
    </row>
    <row r="30" ht="17.25" spans="1:15">
      <c r="A30" s="9">
        <v>27</v>
      </c>
      <c r="B30" s="26" t="s">
        <v>319</v>
      </c>
      <c r="C30" s="27" t="s">
        <v>315</v>
      </c>
      <c r="D30" s="79" t="s">
        <v>316</v>
      </c>
      <c r="E30" s="27" t="s">
        <v>47</v>
      </c>
      <c r="F30" s="70" t="s">
        <v>317</v>
      </c>
      <c r="G30" s="60" t="s">
        <v>50</v>
      </c>
      <c r="H30" s="9"/>
      <c r="I30" s="11">
        <v>2</v>
      </c>
      <c r="J30" s="11">
        <v>0</v>
      </c>
      <c r="K30" s="11">
        <v>0</v>
      </c>
      <c r="L30" s="11">
        <v>4</v>
      </c>
      <c r="M30" s="11">
        <v>3</v>
      </c>
      <c r="N30" s="11">
        <f t="shared" si="1"/>
        <v>9</v>
      </c>
      <c r="O30" s="11" t="s">
        <v>318</v>
      </c>
    </row>
    <row r="31" ht="17.25" spans="1:15">
      <c r="A31" s="9">
        <v>28</v>
      </c>
      <c r="B31" s="26" t="s">
        <v>319</v>
      </c>
      <c r="C31" s="27" t="s">
        <v>315</v>
      </c>
      <c r="D31" s="79" t="s">
        <v>316</v>
      </c>
      <c r="E31" s="27" t="s">
        <v>47</v>
      </c>
      <c r="F31" s="70" t="s">
        <v>317</v>
      </c>
      <c r="G31" s="60" t="s">
        <v>50</v>
      </c>
      <c r="H31" s="9"/>
      <c r="I31" s="11">
        <v>1</v>
      </c>
      <c r="J31" s="11">
        <v>2</v>
      </c>
      <c r="K31" s="11">
        <v>2</v>
      </c>
      <c r="L31" s="11">
        <v>4</v>
      </c>
      <c r="M31" s="11">
        <v>0</v>
      </c>
      <c r="N31" s="11">
        <f t="shared" si="1"/>
        <v>9</v>
      </c>
      <c r="O31" s="11" t="s">
        <v>318</v>
      </c>
    </row>
    <row r="32" ht="17.25" spans="1:15">
      <c r="A32" s="9">
        <v>29</v>
      </c>
      <c r="B32" s="26" t="s">
        <v>320</v>
      </c>
      <c r="C32" s="27" t="s">
        <v>315</v>
      </c>
      <c r="D32" s="79" t="s">
        <v>321</v>
      </c>
      <c r="E32" s="27" t="s">
        <v>47</v>
      </c>
      <c r="F32" s="70" t="s">
        <v>317</v>
      </c>
      <c r="G32" s="60" t="s">
        <v>50</v>
      </c>
      <c r="H32" s="9"/>
      <c r="I32" s="11">
        <v>5</v>
      </c>
      <c r="J32" s="11">
        <v>2</v>
      </c>
      <c r="K32" s="11">
        <v>1</v>
      </c>
      <c r="L32" s="11">
        <v>0</v>
      </c>
      <c r="M32" s="11">
        <v>1</v>
      </c>
      <c r="N32" s="11">
        <f t="shared" si="1"/>
        <v>9</v>
      </c>
      <c r="O32" s="11" t="s">
        <v>318</v>
      </c>
    </row>
    <row r="33" ht="17.25" spans="1:15">
      <c r="A33" s="9">
        <v>30</v>
      </c>
      <c r="B33" s="26" t="s">
        <v>320</v>
      </c>
      <c r="C33" s="27" t="s">
        <v>315</v>
      </c>
      <c r="D33" s="79" t="s">
        <v>321</v>
      </c>
      <c r="E33" s="27" t="s">
        <v>47</v>
      </c>
      <c r="F33" s="70" t="s">
        <v>317</v>
      </c>
      <c r="G33" s="60" t="s">
        <v>50</v>
      </c>
      <c r="H33" s="9"/>
      <c r="I33" s="11">
        <v>0</v>
      </c>
      <c r="J33" s="11">
        <v>5</v>
      </c>
      <c r="K33" s="11">
        <v>6</v>
      </c>
      <c r="L33" s="11">
        <v>1</v>
      </c>
      <c r="M33" s="11">
        <v>1</v>
      </c>
      <c r="N33" s="11">
        <f t="shared" si="1"/>
        <v>13</v>
      </c>
      <c r="O33" s="11" t="s">
        <v>318</v>
      </c>
    </row>
    <row r="34" ht="17.25" spans="1:15">
      <c r="A34" s="9">
        <v>31</v>
      </c>
      <c r="B34" s="26" t="s">
        <v>320</v>
      </c>
      <c r="C34" s="27" t="s">
        <v>315</v>
      </c>
      <c r="D34" s="79" t="s">
        <v>321</v>
      </c>
      <c r="E34" s="27" t="s">
        <v>47</v>
      </c>
      <c r="F34" s="70" t="s">
        <v>317</v>
      </c>
      <c r="G34" s="60" t="s">
        <v>50</v>
      </c>
      <c r="H34" s="9"/>
      <c r="I34" s="11">
        <v>5</v>
      </c>
      <c r="J34" s="11">
        <v>0</v>
      </c>
      <c r="K34" s="11">
        <v>0</v>
      </c>
      <c r="L34" s="11">
        <v>4</v>
      </c>
      <c r="M34" s="11">
        <v>0</v>
      </c>
      <c r="N34" s="11">
        <f t="shared" si="1"/>
        <v>9</v>
      </c>
      <c r="O34" s="11" t="s">
        <v>318</v>
      </c>
    </row>
    <row r="35" ht="17.25" spans="1:15">
      <c r="A35" s="9">
        <v>32</v>
      </c>
      <c r="B35" s="26" t="s">
        <v>320</v>
      </c>
      <c r="C35" s="27" t="s">
        <v>315</v>
      </c>
      <c r="D35" s="79" t="s">
        <v>321</v>
      </c>
      <c r="E35" s="27" t="s">
        <v>47</v>
      </c>
      <c r="F35" s="70" t="s">
        <v>317</v>
      </c>
      <c r="G35" s="60" t="s">
        <v>50</v>
      </c>
      <c r="H35" s="9"/>
      <c r="I35" s="80">
        <v>4</v>
      </c>
      <c r="J35" s="11">
        <v>1</v>
      </c>
      <c r="K35" s="11">
        <v>1</v>
      </c>
      <c r="L35" s="11">
        <v>2</v>
      </c>
      <c r="M35" s="11">
        <v>0</v>
      </c>
      <c r="N35" s="11">
        <f t="shared" si="1"/>
        <v>8</v>
      </c>
      <c r="O35" s="11" t="s">
        <v>318</v>
      </c>
    </row>
    <row r="36" ht="17.25" spans="1:15">
      <c r="A36" s="9">
        <v>33</v>
      </c>
      <c r="B36" s="26" t="s">
        <v>320</v>
      </c>
      <c r="C36" s="27" t="s">
        <v>315</v>
      </c>
      <c r="D36" s="79" t="s">
        <v>321</v>
      </c>
      <c r="E36" s="27" t="s">
        <v>47</v>
      </c>
      <c r="F36" s="70" t="s">
        <v>317</v>
      </c>
      <c r="G36" s="60" t="s">
        <v>50</v>
      </c>
      <c r="H36" s="9"/>
      <c r="I36" s="11">
        <v>4</v>
      </c>
      <c r="J36" s="11">
        <v>0</v>
      </c>
      <c r="K36" s="11">
        <v>0</v>
      </c>
      <c r="L36" s="11">
        <v>1</v>
      </c>
      <c r="M36" s="11">
        <v>1</v>
      </c>
      <c r="N36" s="11">
        <f t="shared" si="1"/>
        <v>6</v>
      </c>
      <c r="O36" s="11" t="s">
        <v>318</v>
      </c>
    </row>
    <row r="37" ht="17.25" spans="1:15">
      <c r="A37" s="9">
        <v>34</v>
      </c>
      <c r="B37" s="26" t="s">
        <v>320</v>
      </c>
      <c r="C37" s="27" t="s">
        <v>315</v>
      </c>
      <c r="D37" s="79" t="s">
        <v>321</v>
      </c>
      <c r="E37" s="27" t="s">
        <v>47</v>
      </c>
      <c r="F37" s="70" t="s">
        <v>317</v>
      </c>
      <c r="G37" s="60" t="s">
        <v>50</v>
      </c>
      <c r="H37" s="9"/>
      <c r="I37" s="11">
        <v>3</v>
      </c>
      <c r="J37" s="11">
        <v>2</v>
      </c>
      <c r="K37" s="11">
        <v>0</v>
      </c>
      <c r="L37" s="11">
        <v>0</v>
      </c>
      <c r="M37" s="11">
        <v>1</v>
      </c>
      <c r="N37" s="11">
        <f t="shared" si="1"/>
        <v>6</v>
      </c>
      <c r="O37" s="11" t="s">
        <v>318</v>
      </c>
    </row>
    <row r="38" ht="17.25" spans="1:15">
      <c r="A38" s="9">
        <v>35</v>
      </c>
      <c r="B38" s="26" t="s">
        <v>320</v>
      </c>
      <c r="C38" s="27" t="s">
        <v>315</v>
      </c>
      <c r="D38" s="79" t="s">
        <v>321</v>
      </c>
      <c r="E38" s="27" t="s">
        <v>47</v>
      </c>
      <c r="F38" s="70" t="s">
        <v>317</v>
      </c>
      <c r="G38" s="60" t="s">
        <v>50</v>
      </c>
      <c r="H38" s="9"/>
      <c r="I38" s="11">
        <v>1</v>
      </c>
      <c r="J38" s="11">
        <v>2</v>
      </c>
      <c r="K38" s="11">
        <v>4</v>
      </c>
      <c r="L38" s="11">
        <v>4</v>
      </c>
      <c r="M38" s="11">
        <v>0</v>
      </c>
      <c r="N38" s="11">
        <f t="shared" si="1"/>
        <v>11</v>
      </c>
      <c r="O38" s="11" t="s">
        <v>318</v>
      </c>
    </row>
    <row r="39" ht="17.25" spans="1:15">
      <c r="A39" s="9">
        <v>36</v>
      </c>
      <c r="B39" s="26" t="s">
        <v>320</v>
      </c>
      <c r="C39" s="27" t="s">
        <v>315</v>
      </c>
      <c r="D39" s="79" t="s">
        <v>321</v>
      </c>
      <c r="E39" s="27" t="s">
        <v>47</v>
      </c>
      <c r="F39" s="70" t="s">
        <v>317</v>
      </c>
      <c r="G39" s="60" t="s">
        <v>50</v>
      </c>
      <c r="H39" s="9"/>
      <c r="I39" s="11">
        <v>1</v>
      </c>
      <c r="J39" s="11">
        <v>0</v>
      </c>
      <c r="K39" s="11">
        <v>0</v>
      </c>
      <c r="L39" s="11">
        <v>5</v>
      </c>
      <c r="M39" s="11">
        <v>2</v>
      </c>
      <c r="N39" s="11">
        <f t="shared" si="1"/>
        <v>8</v>
      </c>
      <c r="O39" s="11" t="s">
        <v>318</v>
      </c>
    </row>
    <row r="40" ht="17.25" spans="1:15">
      <c r="A40" s="9">
        <v>37</v>
      </c>
      <c r="B40" s="26" t="s">
        <v>322</v>
      </c>
      <c r="C40" s="27" t="s">
        <v>315</v>
      </c>
      <c r="D40" s="79" t="s">
        <v>321</v>
      </c>
      <c r="E40" s="27" t="s">
        <v>47</v>
      </c>
      <c r="F40" s="70" t="s">
        <v>317</v>
      </c>
      <c r="G40" s="60" t="s">
        <v>50</v>
      </c>
      <c r="H40" s="9"/>
      <c r="I40" s="11">
        <v>0</v>
      </c>
      <c r="J40" s="11">
        <v>1</v>
      </c>
      <c r="K40" s="11">
        <v>1</v>
      </c>
      <c r="L40" s="11">
        <v>2</v>
      </c>
      <c r="M40" s="11">
        <v>3</v>
      </c>
      <c r="N40" s="11">
        <f t="shared" si="1"/>
        <v>7</v>
      </c>
      <c r="O40" s="11" t="s">
        <v>318</v>
      </c>
    </row>
    <row r="41" ht="17.25" spans="1:15">
      <c r="A41" s="9">
        <v>38</v>
      </c>
      <c r="B41" s="26" t="s">
        <v>322</v>
      </c>
      <c r="C41" s="27" t="s">
        <v>315</v>
      </c>
      <c r="D41" s="79" t="s">
        <v>321</v>
      </c>
      <c r="E41" s="27" t="s">
        <v>47</v>
      </c>
      <c r="F41" s="70" t="s">
        <v>317</v>
      </c>
      <c r="G41" s="60" t="s">
        <v>50</v>
      </c>
      <c r="H41" s="9"/>
      <c r="I41" s="11">
        <v>2</v>
      </c>
      <c r="J41" s="11">
        <v>0</v>
      </c>
      <c r="K41" s="11">
        <v>0</v>
      </c>
      <c r="L41" s="11">
        <v>1</v>
      </c>
      <c r="M41" s="11">
        <v>1</v>
      </c>
      <c r="N41" s="11">
        <f t="shared" si="1"/>
        <v>4</v>
      </c>
      <c r="O41" s="11" t="s">
        <v>318</v>
      </c>
    </row>
    <row r="42" ht="17.25" spans="1:15">
      <c r="A42" s="9">
        <v>39</v>
      </c>
      <c r="B42" s="26" t="s">
        <v>322</v>
      </c>
      <c r="C42" s="27" t="s">
        <v>315</v>
      </c>
      <c r="D42" s="79" t="s">
        <v>321</v>
      </c>
      <c r="E42" s="27" t="s">
        <v>47</v>
      </c>
      <c r="F42" s="70" t="s">
        <v>317</v>
      </c>
      <c r="G42" s="60" t="s">
        <v>50</v>
      </c>
      <c r="H42" s="9"/>
      <c r="I42" s="11">
        <v>4</v>
      </c>
      <c r="J42" s="11">
        <v>0</v>
      </c>
      <c r="K42" s="11">
        <v>1</v>
      </c>
      <c r="L42" s="11">
        <v>2</v>
      </c>
      <c r="M42" s="11">
        <v>3</v>
      </c>
      <c r="N42" s="11">
        <f t="shared" si="1"/>
        <v>10</v>
      </c>
      <c r="O42" s="11" t="s">
        <v>318</v>
      </c>
    </row>
    <row r="43" ht="17.25" spans="1:15">
      <c r="A43" s="9">
        <v>40</v>
      </c>
      <c r="B43" s="26" t="s">
        <v>322</v>
      </c>
      <c r="C43" s="27" t="s">
        <v>315</v>
      </c>
      <c r="D43" s="79" t="s">
        <v>321</v>
      </c>
      <c r="E43" s="27" t="s">
        <v>47</v>
      </c>
      <c r="F43" s="70" t="s">
        <v>317</v>
      </c>
      <c r="G43" s="60" t="s">
        <v>50</v>
      </c>
      <c r="H43" s="9"/>
      <c r="I43" s="11">
        <v>0</v>
      </c>
      <c r="J43" s="11">
        <v>1</v>
      </c>
      <c r="K43" s="11">
        <v>1</v>
      </c>
      <c r="L43" s="11">
        <v>0</v>
      </c>
      <c r="M43" s="11">
        <v>4</v>
      </c>
      <c r="N43" s="11">
        <f t="shared" si="1"/>
        <v>6</v>
      </c>
      <c r="O43" s="11" t="s">
        <v>318</v>
      </c>
    </row>
    <row r="44" ht="17.25" spans="1:15">
      <c r="A44" s="9">
        <v>41</v>
      </c>
      <c r="B44" s="26" t="s">
        <v>322</v>
      </c>
      <c r="C44" s="27" t="s">
        <v>315</v>
      </c>
      <c r="D44" s="79" t="s">
        <v>321</v>
      </c>
      <c r="E44" s="27" t="s">
        <v>47</v>
      </c>
      <c r="F44" s="70" t="s">
        <v>317</v>
      </c>
      <c r="G44" s="60" t="s">
        <v>50</v>
      </c>
      <c r="H44" s="9"/>
      <c r="I44" s="11">
        <v>1</v>
      </c>
      <c r="J44" s="11">
        <v>0</v>
      </c>
      <c r="K44" s="11">
        <v>0</v>
      </c>
      <c r="L44" s="11">
        <v>1</v>
      </c>
      <c r="M44" s="11">
        <v>2</v>
      </c>
      <c r="N44" s="11">
        <f t="shared" si="1"/>
        <v>4</v>
      </c>
      <c r="O44" s="11" t="s">
        <v>318</v>
      </c>
    </row>
    <row r="45" ht="17.25" spans="1:15">
      <c r="A45" s="9">
        <v>42</v>
      </c>
      <c r="B45" s="26" t="s">
        <v>322</v>
      </c>
      <c r="C45" s="27" t="s">
        <v>315</v>
      </c>
      <c r="D45" s="79" t="s">
        <v>321</v>
      </c>
      <c r="E45" s="27" t="s">
        <v>47</v>
      </c>
      <c r="F45" s="70" t="s">
        <v>317</v>
      </c>
      <c r="G45" s="60" t="s">
        <v>50</v>
      </c>
      <c r="H45" s="9"/>
      <c r="I45" s="11">
        <v>0</v>
      </c>
      <c r="J45" s="11">
        <v>1</v>
      </c>
      <c r="K45" s="11">
        <v>5</v>
      </c>
      <c r="L45" s="11">
        <v>4</v>
      </c>
      <c r="M45" s="11">
        <v>0</v>
      </c>
      <c r="N45" s="11">
        <f t="shared" si="1"/>
        <v>10</v>
      </c>
      <c r="O45" s="11" t="s">
        <v>318</v>
      </c>
    </row>
    <row r="46" ht="17.25" spans="1:15">
      <c r="A46" s="9">
        <v>43</v>
      </c>
      <c r="B46" s="26" t="s">
        <v>322</v>
      </c>
      <c r="C46" s="27" t="s">
        <v>315</v>
      </c>
      <c r="D46" s="79" t="s">
        <v>321</v>
      </c>
      <c r="E46" s="27" t="s">
        <v>47</v>
      </c>
      <c r="F46" s="70" t="s">
        <v>317</v>
      </c>
      <c r="G46" s="60" t="s">
        <v>50</v>
      </c>
      <c r="H46" s="9"/>
      <c r="I46" s="11">
        <v>2</v>
      </c>
      <c r="J46" s="11">
        <v>1</v>
      </c>
      <c r="K46" s="11">
        <v>1</v>
      </c>
      <c r="L46" s="11">
        <v>0</v>
      </c>
      <c r="M46" s="11">
        <v>0</v>
      </c>
      <c r="N46" s="11">
        <f t="shared" si="1"/>
        <v>4</v>
      </c>
      <c r="O46" s="11" t="s">
        <v>318</v>
      </c>
    </row>
    <row r="47" ht="17.25" spans="1:15">
      <c r="A47" s="9">
        <v>44</v>
      </c>
      <c r="B47" s="26" t="s">
        <v>322</v>
      </c>
      <c r="C47" s="27" t="s">
        <v>315</v>
      </c>
      <c r="D47" s="79" t="s">
        <v>321</v>
      </c>
      <c r="E47" s="27" t="s">
        <v>47</v>
      </c>
      <c r="F47" s="70" t="s">
        <v>317</v>
      </c>
      <c r="G47" s="60" t="s">
        <v>50</v>
      </c>
      <c r="H47" s="9"/>
      <c r="I47" s="11">
        <v>5</v>
      </c>
      <c r="J47" s="11">
        <v>2</v>
      </c>
      <c r="K47" s="11">
        <v>3</v>
      </c>
      <c r="L47" s="11">
        <v>1</v>
      </c>
      <c r="M47" s="11">
        <v>1</v>
      </c>
      <c r="N47" s="11">
        <f t="shared" si="1"/>
        <v>12</v>
      </c>
      <c r="O47" s="11" t="s">
        <v>318</v>
      </c>
    </row>
    <row r="48" ht="17.25" spans="1:15">
      <c r="A48" s="9">
        <v>45</v>
      </c>
      <c r="B48" s="26" t="s">
        <v>322</v>
      </c>
      <c r="C48" s="27" t="s">
        <v>315</v>
      </c>
      <c r="D48" s="79" t="s">
        <v>321</v>
      </c>
      <c r="E48" s="27" t="s">
        <v>47</v>
      </c>
      <c r="F48" s="70" t="s">
        <v>317</v>
      </c>
      <c r="G48" s="60" t="s">
        <v>50</v>
      </c>
      <c r="H48" s="9"/>
      <c r="I48" s="11">
        <v>3</v>
      </c>
      <c r="J48" s="11">
        <v>0</v>
      </c>
      <c r="K48" s="11">
        <v>0</v>
      </c>
      <c r="L48" s="11">
        <v>1</v>
      </c>
      <c r="M48" s="11">
        <v>0</v>
      </c>
      <c r="N48" s="11">
        <f t="shared" si="1"/>
        <v>4</v>
      </c>
      <c r="O48" s="11" t="s">
        <v>318</v>
      </c>
    </row>
    <row r="49" s="2" customFormat="1" ht="21" spans="1:15">
      <c r="A49" s="15" t="s">
        <v>323</v>
      </c>
      <c r="B49" s="16"/>
      <c r="C49" s="16"/>
      <c r="D49" s="17"/>
      <c r="E49" s="18"/>
      <c r="F49" s="36"/>
      <c r="G49" s="36"/>
      <c r="H49" s="36"/>
      <c r="I49" s="29"/>
      <c r="J49" s="15" t="s">
        <v>324</v>
      </c>
      <c r="K49" s="16"/>
      <c r="L49" s="16"/>
      <c r="M49" s="17"/>
      <c r="N49" s="16"/>
      <c r="O49" s="24"/>
    </row>
    <row r="50" ht="16.5" spans="1:15">
      <c r="A50" s="19" t="s">
        <v>325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</sheetData>
  <mergeCells count="15">
    <mergeCell ref="A1:O1"/>
    <mergeCell ref="A49:D49"/>
    <mergeCell ref="E49:I49"/>
    <mergeCell ref="J49:M49"/>
    <mergeCell ref="A50:O5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验货尺寸表（尾期）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Andy 吴</cp:lastModifiedBy>
  <dcterms:created xsi:type="dcterms:W3CDTF">2020-03-11T01:34:00Z</dcterms:created>
  <cp:lastPrinted>2023-05-05T00:56:00Z</cp:lastPrinted>
  <dcterms:modified xsi:type="dcterms:W3CDTF">2024-03-23T04:56:05Z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9A76448B09AA4BF58667FC667EC195F4</vt:lpwstr>
  </property>
</Properties>
</file>