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D:\桌面文件\优溢24SS\TAJJAM82246\2-26尾期俄罗斯108件\"/>
    </mc:Choice>
  </mc:AlternateContent>
  <xr:revisionPtr revIDLastSave="0" documentId="13_ncr:1_{C34EAF79-370E-4399-AC5F-A3A57861A77C}" xr6:coauthVersionLast="47" xr6:coauthVersionMax="47" xr10:uidLastSave="{00000000-0000-0000-0000-000000000000}"/>
  <bookViews>
    <workbookView xWindow="-120" yWindow="-120" windowWidth="20730" windowHeight="11160" tabRatio="793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（第一批）" sheetId="18" r:id="rId7"/>
    <sheet name="验货尺寸表 (尾期第一批) " sheetId="19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首期!$A$1:$K$53</definedName>
    <definedName name="_xlnm.Print_Area" localSheetId="7">'验货尺寸表 (尾期第一批) '!$A$1:$P$23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/>
</workbook>
</file>

<file path=xl/calcChain.xml><?xml version="1.0" encoding="utf-8"?>
<calcChain xmlns="http://schemas.openxmlformats.org/spreadsheetml/2006/main">
  <c r="N8" i="7" l="1"/>
  <c r="N7" i="7"/>
  <c r="N6" i="7"/>
  <c r="N5" i="7"/>
  <c r="N4" i="7"/>
  <c r="E13" i="19"/>
  <c r="F13" i="19" s="1"/>
  <c r="G13" i="19" s="1"/>
  <c r="H13" i="19" s="1"/>
  <c r="C13" i="19"/>
  <c r="B13" i="19" s="1"/>
  <c r="E12" i="19"/>
  <c r="F12" i="19" s="1"/>
  <c r="G12" i="19" s="1"/>
  <c r="H12" i="19" s="1"/>
  <c r="C12" i="19"/>
  <c r="B12" i="19" s="1"/>
  <c r="E11" i="19"/>
  <c r="F11" i="19" s="1"/>
  <c r="G11" i="19" s="1"/>
  <c r="H11" i="19" s="1"/>
  <c r="C11" i="19"/>
  <c r="B11" i="19"/>
  <c r="E10" i="19"/>
  <c r="F10" i="19" s="1"/>
  <c r="G10" i="19" s="1"/>
  <c r="H10" i="19" s="1"/>
  <c r="C10" i="19"/>
  <c r="B10" i="19" s="1"/>
  <c r="E9" i="19"/>
  <c r="F9" i="19" s="1"/>
  <c r="G9" i="19" s="1"/>
  <c r="H9" i="19" s="1"/>
  <c r="C9" i="19"/>
  <c r="B9" i="19" s="1"/>
  <c r="E8" i="19"/>
  <c r="F8" i="19" s="1"/>
  <c r="G8" i="19" s="1"/>
  <c r="H8" i="19" s="1"/>
  <c r="C8" i="19"/>
  <c r="B8" i="19" s="1"/>
  <c r="E7" i="19"/>
  <c r="F7" i="19" s="1"/>
  <c r="G7" i="19" s="1"/>
  <c r="H7" i="19" s="1"/>
  <c r="C7" i="19"/>
  <c r="B7" i="19" s="1"/>
  <c r="E6" i="19"/>
  <c r="F6" i="19" s="1"/>
  <c r="G6" i="19" s="1"/>
  <c r="H6" i="19" s="1"/>
  <c r="C6" i="19"/>
  <c r="B6" i="19" s="1"/>
  <c r="F2" i="19"/>
  <c r="B2" i="19"/>
  <c r="K36" i="18"/>
  <c r="G2" i="18"/>
  <c r="E2" i="18"/>
  <c r="H18" i="16"/>
  <c r="G18" i="16"/>
  <c r="F18" i="16"/>
  <c r="E18" i="16"/>
  <c r="C18" i="16"/>
  <c r="B18" i="16"/>
  <c r="H17" i="16"/>
  <c r="G17" i="16"/>
  <c r="F17" i="16"/>
  <c r="E17" i="16"/>
  <c r="C17" i="16"/>
  <c r="B17" i="16"/>
  <c r="H16" i="16"/>
  <c r="G16" i="16"/>
  <c r="F16" i="16"/>
  <c r="E16" i="16"/>
  <c r="C16" i="16"/>
  <c r="B16" i="16"/>
  <c r="H15" i="16"/>
  <c r="G15" i="16"/>
  <c r="F15" i="16"/>
  <c r="E15" i="16"/>
  <c r="C15" i="16"/>
  <c r="B15" i="16"/>
  <c r="H14" i="16"/>
  <c r="G14" i="16"/>
  <c r="F14" i="16"/>
  <c r="E14" i="16"/>
  <c r="C14" i="16"/>
  <c r="B14" i="16"/>
  <c r="H13" i="16"/>
  <c r="G13" i="16"/>
  <c r="F13" i="16"/>
  <c r="E13" i="16"/>
  <c r="C13" i="16"/>
  <c r="B13" i="16"/>
  <c r="H12" i="16"/>
  <c r="G12" i="16"/>
  <c r="F12" i="16"/>
  <c r="E12" i="16"/>
  <c r="C12" i="16"/>
  <c r="B12" i="16"/>
  <c r="H11" i="16"/>
  <c r="G11" i="16"/>
  <c r="F11" i="16"/>
  <c r="E11" i="16"/>
  <c r="C11" i="16"/>
  <c r="B11" i="16"/>
  <c r="H10" i="16"/>
  <c r="G10" i="16"/>
  <c r="F10" i="16"/>
  <c r="E10" i="16"/>
  <c r="C10" i="16"/>
  <c r="B10" i="16"/>
  <c r="H9" i="16"/>
  <c r="G9" i="16"/>
  <c r="F9" i="16"/>
  <c r="E9" i="16"/>
  <c r="C9" i="16"/>
  <c r="B9" i="16"/>
  <c r="H8" i="16"/>
  <c r="G8" i="16"/>
  <c r="F8" i="16"/>
  <c r="E8" i="16"/>
  <c r="C8" i="16"/>
  <c r="B8" i="16"/>
  <c r="H7" i="16"/>
  <c r="G7" i="16"/>
  <c r="F7" i="16"/>
  <c r="E7" i="16"/>
  <c r="C7" i="16"/>
  <c r="B7" i="16"/>
  <c r="H6" i="16"/>
  <c r="G6" i="16"/>
  <c r="F6" i="16"/>
  <c r="E6" i="16"/>
  <c r="C6" i="16"/>
  <c r="B6" i="16"/>
  <c r="F2" i="16"/>
  <c r="B2" i="16"/>
  <c r="B8" i="4"/>
  <c r="B7" i="4"/>
  <c r="B5" i="4"/>
  <c r="B4" i="4"/>
  <c r="H20" i="15"/>
  <c r="G20" i="15"/>
  <c r="F20" i="15"/>
  <c r="E20" i="15"/>
  <c r="C20" i="15"/>
  <c r="B20" i="15"/>
  <c r="H19" i="15"/>
  <c r="G19" i="15"/>
  <c r="F19" i="15"/>
  <c r="E19" i="15"/>
  <c r="C19" i="15"/>
  <c r="B19" i="15"/>
  <c r="H18" i="15"/>
  <c r="G18" i="15"/>
  <c r="F18" i="15"/>
  <c r="E18" i="15"/>
  <c r="C18" i="15"/>
  <c r="B18" i="15"/>
  <c r="H17" i="15"/>
  <c r="G17" i="15"/>
  <c r="F17" i="15"/>
  <c r="E17" i="15"/>
  <c r="C17" i="15"/>
  <c r="B17" i="15"/>
  <c r="H16" i="15"/>
  <c r="G16" i="15"/>
  <c r="F16" i="15"/>
  <c r="E16" i="15"/>
  <c r="C16" i="15"/>
  <c r="B16" i="15"/>
  <c r="H15" i="15"/>
  <c r="G15" i="15"/>
  <c r="F15" i="15"/>
  <c r="E15" i="15"/>
  <c r="C15" i="15"/>
  <c r="B15" i="15"/>
  <c r="H14" i="15"/>
  <c r="G14" i="15"/>
  <c r="F14" i="15"/>
  <c r="E14" i="15"/>
  <c r="C14" i="15"/>
  <c r="B14" i="15"/>
  <c r="H13" i="15"/>
  <c r="G13" i="15"/>
  <c r="F13" i="15"/>
  <c r="E13" i="15"/>
  <c r="C13" i="15"/>
  <c r="B13" i="15"/>
  <c r="H12" i="15"/>
  <c r="G12" i="15"/>
  <c r="F12" i="15"/>
  <c r="E12" i="15"/>
  <c r="C12" i="15"/>
  <c r="B12" i="15"/>
  <c r="H11" i="15"/>
  <c r="G11" i="15"/>
  <c r="F11" i="15"/>
  <c r="E11" i="15"/>
  <c r="C11" i="15"/>
  <c r="B11" i="15"/>
  <c r="H10" i="15"/>
  <c r="G10" i="15"/>
  <c r="F10" i="15"/>
  <c r="E10" i="15"/>
  <c r="C10" i="15"/>
  <c r="B10" i="15"/>
  <c r="H9" i="15"/>
  <c r="G9" i="15"/>
  <c r="F9" i="15"/>
  <c r="E9" i="15"/>
  <c r="C9" i="15"/>
  <c r="B9" i="15"/>
  <c r="H8" i="15"/>
  <c r="G8" i="15"/>
  <c r="F8" i="15"/>
  <c r="E8" i="15"/>
  <c r="C8" i="15"/>
  <c r="B8" i="15"/>
  <c r="H7" i="15"/>
  <c r="G7" i="15"/>
  <c r="F7" i="15"/>
  <c r="E7" i="15"/>
  <c r="C7" i="15"/>
  <c r="B7" i="15"/>
  <c r="H6" i="15"/>
  <c r="G6" i="15"/>
  <c r="F6" i="15"/>
  <c r="E6" i="15"/>
  <c r="C6" i="15"/>
  <c r="B6" i="15"/>
  <c r="F2" i="15"/>
  <c r="B2" i="15"/>
</calcChain>
</file>

<file path=xl/sharedStrings.xml><?xml version="1.0" encoding="utf-8"?>
<sst xmlns="http://schemas.openxmlformats.org/spreadsheetml/2006/main" count="996" uniqueCount="374">
  <si>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</si>
  <si>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</si>
  <si>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</si>
  <si>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</si>
  <si>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</si>
  <si>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</si>
  <si>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</si>
  <si>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</si>
  <si>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</si>
  <si>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</si>
  <si>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</si>
  <si>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</si>
  <si>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</si>
  <si>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</si>
  <si>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</si>
  <si>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</si>
  <si>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</si>
  <si>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</si>
  <si>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</si>
  <si>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</si>
  <si>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</si>
  <si>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</si>
  <si>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</si>
  <si>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</si>
  <si>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</si>
  <si>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</si>
  <si>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</si>
  <si>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</si>
  <si>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</si>
  <si>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</si>
  <si>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</si>
  <si>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</si>
  <si>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</si>
  <si>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</si>
  <si>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</si>
  <si>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</si>
  <si>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</si>
  <si>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</si>
  <si>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</si>
  <si>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</si>
  <si>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</si>
  <si>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</si>
  <si>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</si>
  <si>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</si>
  <si>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</si>
  <si>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</si>
  <si>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</si>
  <si>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</si>
  <si>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</si>
  <si>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</si>
  <si>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</si>
  <si>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</si>
  <si>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</si>
  <si>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</si>
  <si>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</si>
  <si>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</si>
  <si>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</si>
  <si>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</si>
  <si>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</si>
  <si>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</si>
  <si>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</si>
  <si>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</si>
  <si>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TAJJAM82246</t>
  </si>
  <si>
    <t>合同交期</t>
  </si>
  <si>
    <t>产前确认样</t>
  </si>
  <si>
    <t>有</t>
  </si>
  <si>
    <t>无</t>
  </si>
  <si>
    <t>品名</t>
  </si>
  <si>
    <t>女式功能短袖T恤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</si>
  <si>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</si>
  <si>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</si>
  <si>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</si>
  <si>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</si>
  <si>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</si>
  <si>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</si>
  <si>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</si>
  <si>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</si>
  <si>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</si>
  <si>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CGDD23110200109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</si>
  <si>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</si>
  <si>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</si>
  <si>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</si>
  <si>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</si>
  <si>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</si>
  <si>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</si>
  <si>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</si>
  <si>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</si>
  <si>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</si>
  <si>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</si>
  <si>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</si>
  <si>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</si>
  <si>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</si>
  <si>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</si>
  <si>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</si>
  <si>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</si>
  <si>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</si>
  <si>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</si>
  <si>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</si>
  <si>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</si>
  <si>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</si>
  <si>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</si>
  <si>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</si>
  <si>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</si>
  <si>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</si>
  <si>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</si>
  <si>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</si>
  <si>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</si>
  <si>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</si>
  <si>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</si>
  <si>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</si>
  <si>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</si>
  <si>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</si>
  <si>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</si>
  <si>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</si>
  <si>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</si>
  <si>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</si>
  <si>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瓷瓦粉</t>
  </si>
  <si>
    <t>暮紫色</t>
  </si>
  <si>
    <t>黑色</t>
  </si>
  <si>
    <t>白色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</si>
  <si>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</si>
  <si>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</si>
  <si>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</si>
  <si>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</si>
  <si>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</si>
  <si>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1.上领容皱不均匀，前领窝起皱，领条有宽窄</t>
  </si>
  <si>
    <t>2.包后领起拱不平服，起扭</t>
  </si>
  <si>
    <t>3.下脚冚线弯曲不顺直，底线松。</t>
  </si>
  <si>
    <t>4.上袖不圆顺，有些起皱。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</si>
  <si>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</si>
  <si>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</si>
  <si>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</si>
  <si>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</si>
  <si>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</si>
  <si>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</si>
  <si>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</si>
  <si>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</si>
  <si>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</si>
  <si>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全世琼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</si>
  <si>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</si>
  <si>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</si>
  <si>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</si>
  <si>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</si>
  <si>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</si>
  <si>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</si>
  <si>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</si>
  <si>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</si>
  <si>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</si>
  <si>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样品规格  SAMPLE SPEC</t>
  </si>
  <si>
    <t>XS</t>
  </si>
  <si>
    <t>2XL</t>
  </si>
  <si>
    <t>3XL</t>
  </si>
  <si>
    <t>150/80B</t>
  </si>
  <si>
    <t>170/94</t>
  </si>
  <si>
    <t>175/98</t>
  </si>
  <si>
    <t>175/102</t>
  </si>
  <si>
    <t>175/108</t>
  </si>
  <si>
    <t>180/114</t>
  </si>
  <si>
    <t>185/120</t>
  </si>
  <si>
    <t>洗前</t>
  </si>
  <si>
    <t>洗后</t>
  </si>
  <si>
    <t>后中长</t>
  </si>
  <si>
    <t>+0.2</t>
  </si>
  <si>
    <t>-0.7</t>
  </si>
  <si>
    <t>前后腰节长</t>
  </si>
  <si>
    <t>+0</t>
  </si>
  <si>
    <t>胸围</t>
  </si>
  <si>
    <t>+1</t>
  </si>
  <si>
    <t>腰围</t>
  </si>
  <si>
    <t>-1</t>
  </si>
  <si>
    <t>摆围</t>
  </si>
  <si>
    <t>肩宽</t>
  </si>
  <si>
    <t>-0.5</t>
  </si>
  <si>
    <t>肩点短袖长</t>
  </si>
  <si>
    <t>-0.2</t>
  </si>
  <si>
    <t>短袖后中袖长</t>
  </si>
  <si>
    <t>袖肥/2（参考值）</t>
  </si>
  <si>
    <t>-0.3</t>
  </si>
  <si>
    <t>短袖口/2</t>
  </si>
  <si>
    <t>袖口/下摆高</t>
  </si>
  <si>
    <t>/</t>
  </si>
  <si>
    <t>过肩</t>
  </si>
  <si>
    <t>领高</t>
  </si>
  <si>
    <t>圆领T恤前领宽</t>
  </si>
  <si>
    <t>圆领T恤前领深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</si>
  <si>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</si>
  <si>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</si>
  <si>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</si>
  <si>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</si>
  <si>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</si>
  <si>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</si>
  <si>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</si>
  <si>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</si>
  <si>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</si>
  <si>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</si>
  <si>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</si>
  <si>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</si>
  <si>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</si>
  <si>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 xml:space="preserve">黑色分别各2件不同码，洗前、洗后共12件
</t>
  </si>
  <si>
    <t>【耐水洗测试】：耐洗水测试明细（要求齐色、齐号）</t>
  </si>
  <si>
    <t>①规格测量明细以插入附件形式列明，并注明洗前洗后规格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</si>
  <si>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</si>
  <si>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</si>
  <si>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1.上领容皱不均匀，包后领起拱</t>
  </si>
  <si>
    <t>2.下脚冚线弯曲不顺直，底线松。</t>
  </si>
  <si>
    <t>3.线头要清理干净</t>
  </si>
  <si>
    <t>【整改的严重缺陷及整改复核时间】</t>
  </si>
  <si>
    <t>以上问题车间已整改</t>
  </si>
  <si>
    <t>S-白色</t>
  </si>
  <si>
    <t>M-白色</t>
  </si>
  <si>
    <t>L-黑色</t>
  </si>
  <si>
    <t>XL-紫色</t>
  </si>
  <si>
    <t>2XL-黑色</t>
  </si>
  <si>
    <t>洗前/洗后</t>
  </si>
  <si>
    <t>+0.7 +0</t>
  </si>
  <si>
    <t>+0.3 +0</t>
  </si>
  <si>
    <t>-0.2 -0.3</t>
  </si>
  <si>
    <t>+0 -0.3</t>
  </si>
  <si>
    <t>+0 -0.2</t>
  </si>
  <si>
    <t>+1 +0.6</t>
  </si>
  <si>
    <t>+0 -0.5</t>
  </si>
  <si>
    <t>+0.8 +0.5</t>
  </si>
  <si>
    <t>+1 +1</t>
  </si>
  <si>
    <t>+0 -0.6</t>
  </si>
  <si>
    <t>+0.5 +0</t>
  </si>
  <si>
    <t>+0.8 +0</t>
  </si>
  <si>
    <t>-0.5 -1</t>
  </si>
  <si>
    <t>+0 +0</t>
  </si>
  <si>
    <t>+0.5 +0.5</t>
  </si>
  <si>
    <t>+0.2 +0</t>
  </si>
  <si>
    <t>+0.5 +0.2</t>
  </si>
  <si>
    <t>-0.2 -0.4</t>
  </si>
  <si>
    <t>TOREAD-QC尾期检验报告书</t>
  </si>
  <si>
    <t>产品名称</t>
  </si>
  <si>
    <t>合同日期</t>
  </si>
  <si>
    <t>检验资料确认</t>
  </si>
  <si>
    <t>先走俄罗斯</t>
  </si>
  <si>
    <t>交货形式</t>
  </si>
  <si>
    <t>物流</t>
  </si>
  <si>
    <t>面料第三方合格报告</t>
  </si>
  <si>
    <t>验货次数</t>
  </si>
  <si>
    <t>非直发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</si>
  <si>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</si>
  <si>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</si>
  <si>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</si>
  <si>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</si>
  <si>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</si>
  <si>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</si>
  <si>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</si>
  <si>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</si>
  <si>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</si>
  <si>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</si>
  <si>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</si>
  <si>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采购凭证编号：CGDD23110200106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</si>
  <si>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</si>
  <si>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</si>
  <si>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</si>
  <si>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</si>
  <si>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</si>
  <si>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</si>
  <si>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</si>
  <si>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</si>
  <si>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</si>
  <si>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</si>
  <si>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</si>
  <si>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</si>
  <si>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</si>
  <si>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</si>
  <si>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情况说明：</t>
  </si>
  <si>
    <t xml:space="preserve">【问题点描述】  </t>
  </si>
  <si>
    <t>数量</t>
  </si>
  <si>
    <t>1、上领欠圆顺</t>
  </si>
  <si>
    <t>2、上袖不对称，容皱不均匀</t>
  </si>
  <si>
    <t>3、线头没有清理干净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</si>
  <si>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</si>
  <si>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</si>
  <si>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</si>
  <si>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</si>
  <si>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</si>
  <si>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</si>
  <si>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</si>
  <si>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</si>
  <si>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</si>
  <si>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</si>
  <si>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魏毓</t>
  </si>
  <si>
    <t>-1 -0.5</t>
  </si>
  <si>
    <t>-2 -1</t>
  </si>
  <si>
    <t>-1 -1</t>
  </si>
  <si>
    <t>-0.5 -0.3</t>
  </si>
  <si>
    <t>-0.5 -0.5</t>
  </si>
  <si>
    <t>+0.2 +0.2</t>
  </si>
  <si>
    <t>+0.3 +0.5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</si>
  <si>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</si>
  <si>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</si>
  <si>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</si>
  <si>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</si>
  <si>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</si>
  <si>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</si>
  <si>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</si>
  <si>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</si>
  <si>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</si>
  <si>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</si>
  <si>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</si>
  <si>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</si>
  <si>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</si>
  <si>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</si>
  <si>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</si>
  <si>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</si>
  <si>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K2324018</t>
  </si>
  <si>
    <t>FK07280尼龙弹力汗布</t>
  </si>
  <si>
    <t>TAJJAM81233/82246</t>
  </si>
  <si>
    <t>新颜</t>
  </si>
  <si>
    <t>K2321361-R1</t>
  </si>
  <si>
    <t>K2320126</t>
  </si>
  <si>
    <t>FK07280</t>
  </si>
  <si>
    <t>21SS柔雾粉</t>
  </si>
  <si>
    <t>K2326379</t>
  </si>
  <si>
    <t>24SS幕紫色</t>
  </si>
  <si>
    <t>制表时间：2023-12-28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</si>
  <si>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</si>
  <si>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</si>
  <si>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</si>
  <si>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</si>
  <si>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</si>
  <si>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</si>
  <si>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</si>
  <si>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</si>
  <si>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</si>
  <si>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</si>
  <si>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</si>
  <si>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制表时间：2023-12-30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</si>
  <si>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</si>
  <si>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</si>
  <si>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</si>
  <si>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</si>
  <si>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</si>
  <si>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</si>
  <si>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</si>
  <si>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</si>
  <si>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</si>
  <si>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</si>
  <si>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</si>
  <si>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无互染</t>
  </si>
  <si>
    <t>制表时间：2024-1-3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</si>
  <si>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</si>
  <si>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</si>
  <si>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</si>
  <si>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</si>
  <si>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</si>
  <si>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</si>
  <si>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</si>
  <si>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</si>
  <si>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</si>
  <si>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</si>
  <si>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</si>
  <si>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</si>
  <si>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</si>
  <si>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</si>
  <si>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</si>
  <si>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</si>
  <si>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前幅、</t>
  </si>
  <si>
    <t>烫标</t>
  </si>
  <si>
    <t>无脱落</t>
  </si>
  <si>
    <t>制表时间：2024-1-15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</si>
  <si>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</si>
  <si>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</si>
  <si>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</si>
  <si>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</si>
  <si>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</si>
  <si>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</si>
  <si>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1CM弹力织带</t>
  </si>
  <si>
    <t>制表时间：2023-11-20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</si>
  <si>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</si>
  <si>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俄罗斯</t>
    <phoneticPr fontId="4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</si>
</sst>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8" formatCode="0_);[Red]\(0\)"/>
    <numFmt numFmtId="179" formatCode="0.0_ "/>
    <numFmt numFmtId="180" formatCode="0.00_ "/>
    <numFmt numFmtId="181" formatCode="_ [$¥-804]* #,##0.00_ ;_ [$¥-804]* \-#,##0.00_ ;_ [$¥-804]* &quot;-&quot;??_ ;_ @_ "/>
  </numFmts>
  <fonts count="4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微软雅黑"/>
      <charset val="134"/>
    </font>
    <font>
      <b/>
      <sz val="12"/>
      <name val="微软雅黑"/>
      <charset val="134"/>
    </font>
    <font>
      <b/>
      <sz val="11"/>
      <color rgb="FFFF0000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0"/>
      <color indexed="8"/>
      <name val="Arial"/>
      <family val="2"/>
    </font>
    <font>
      <b/>
      <sz val="11"/>
      <name val="Arial"/>
      <family val="2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rgb="FF000000"/>
      <name val="Calibri"/>
    </font>
    <font>
      <sz val="11"/>
      <color rgb="FF000000"/>
      <name val="Calibri"/>
    </font>
    <font>
      <sz val="9"/>
      <name val="宋体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 style="dashed">
        <color auto="1"/>
      </diagonal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16" fillId="0" borderId="0"/>
    <xf numFmtId="0" fontId="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5" fillId="0" borderId="0">
      <alignment vertical="center"/>
    </xf>
    <xf numFmtId="0" fontId="16" fillId="0" borderId="0"/>
    <xf numFmtId="0" fontId="5" fillId="0" borderId="0">
      <alignment vertical="center"/>
    </xf>
    <xf numFmtId="0" fontId="5" fillId="0" borderId="0"/>
    <xf numFmtId="0" fontId="5" fillId="0" borderId="0"/>
  </cellStyleXfs>
  <cellXfs count="42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2" xfId="0" applyFont="1" applyBorder="1"/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4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4" fillId="0" borderId="2" xfId="0" applyFont="1" applyBorder="1" applyAlignment="1">
      <alignment horizontal="left"/>
    </xf>
    <xf numFmtId="0" fontId="0" fillId="0" borderId="2" xfId="0" applyBorder="1" applyAlignment="1">
      <alignment horizontal="center" vertical="center"/>
    </xf>
    <xf numFmtId="9" fontId="8" fillId="0" borderId="2" xfId="0" applyNumberFormat="1" applyFont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14" fillId="0" borderId="2" xfId="0" applyFont="1" applyBorder="1"/>
    <xf numFmtId="178" fontId="5" fillId="0" borderId="2" xfId="0" applyNumberFormat="1" applyFont="1" applyBorder="1" applyAlignment="1">
      <alignment horizontal="center"/>
    </xf>
    <xf numFmtId="0" fontId="15" fillId="0" borderId="0" xfId="5" applyFont="1"/>
    <xf numFmtId="0" fontId="16" fillId="0" borderId="0" xfId="5"/>
    <xf numFmtId="49" fontId="15" fillId="0" borderId="0" xfId="5" applyNumberFormat="1" applyFont="1"/>
    <xf numFmtId="0" fontId="18" fillId="0" borderId="9" xfId="4" applyFont="1" applyBorder="1" applyAlignment="1">
      <alignment horizontal="left" vertical="center"/>
    </xf>
    <xf numFmtId="0" fontId="18" fillId="0" borderId="12" xfId="4" applyFont="1" applyBorder="1">
      <alignment vertical="center"/>
    </xf>
    <xf numFmtId="0" fontId="23" fillId="0" borderId="2" xfId="10" applyFont="1" applyBorder="1" applyAlignment="1">
      <alignment horizontal="center" vertical="center"/>
    </xf>
    <xf numFmtId="0" fontId="23" fillId="0" borderId="2" xfId="9" applyFont="1" applyBorder="1" applyAlignment="1">
      <alignment horizontal="center" vertical="center"/>
    </xf>
    <xf numFmtId="0" fontId="24" fillId="0" borderId="2" xfId="10" applyFont="1" applyBorder="1" applyAlignment="1">
      <alignment horizontal="left" vertical="center"/>
    </xf>
    <xf numFmtId="179" fontId="24" fillId="0" borderId="2" xfId="10" applyNumberFormat="1" applyFont="1" applyBorder="1" applyAlignment="1">
      <alignment horizontal="center" vertical="center"/>
    </xf>
    <xf numFmtId="0" fontId="24" fillId="0" borderId="2" xfId="10" applyFont="1" applyBorder="1" applyAlignment="1">
      <alignment horizontal="center" vertical="center"/>
    </xf>
    <xf numFmtId="179" fontId="24" fillId="0" borderId="2" xfId="0" applyNumberFormat="1" applyFont="1" applyBorder="1" applyAlignment="1">
      <alignment horizontal="center" vertical="center"/>
    </xf>
    <xf numFmtId="0" fontId="24" fillId="0" borderId="2" xfId="10" applyFont="1" applyBorder="1" applyAlignment="1">
      <alignment horizontal="center"/>
    </xf>
    <xf numFmtId="180" fontId="24" fillId="0" borderId="2" xfId="10" applyNumberFormat="1" applyFont="1" applyBorder="1" applyAlignment="1">
      <alignment horizontal="center" vertical="center"/>
    </xf>
    <xf numFmtId="0" fontId="25" fillId="0" borderId="14" xfId="0" applyFont="1" applyBorder="1" applyAlignment="1">
      <alignment shrinkToFit="1"/>
    </xf>
    <xf numFmtId="0" fontId="25" fillId="0" borderId="15" xfId="0" applyFont="1" applyBorder="1" applyAlignment="1">
      <alignment shrinkToFit="1"/>
    </xf>
    <xf numFmtId="0" fontId="26" fillId="0" borderId="15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8" fillId="0" borderId="12" xfId="4" applyFont="1" applyBorder="1" applyAlignment="1">
      <alignment horizontal="left" vertical="center"/>
    </xf>
    <xf numFmtId="0" fontId="23" fillId="0" borderId="2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181" fontId="23" fillId="0" borderId="17" xfId="0" applyNumberFormat="1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49" fontId="28" fillId="0" borderId="17" xfId="6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28" fillId="0" borderId="18" xfId="6" applyNumberFormat="1" applyFont="1" applyBorder="1" applyAlignment="1">
      <alignment horizontal="center" vertical="center"/>
    </xf>
    <xf numFmtId="0" fontId="26" fillId="0" borderId="2" xfId="7" applyFont="1" applyBorder="1" applyAlignment="1">
      <alignment horizontal="center"/>
    </xf>
    <xf numFmtId="49" fontId="15" fillId="0" borderId="20" xfId="5" applyNumberFormat="1" applyFont="1" applyBorder="1" applyAlignment="1">
      <alignment horizontal="center"/>
    </xf>
    <xf numFmtId="49" fontId="28" fillId="0" borderId="20" xfId="6" applyNumberFormat="1" applyFont="1" applyBorder="1" applyAlignment="1">
      <alignment horizontal="center" vertical="center"/>
    </xf>
    <xf numFmtId="49" fontId="15" fillId="0" borderId="21" xfId="5" applyNumberFormat="1" applyFont="1" applyBorder="1" applyAlignment="1">
      <alignment horizontal="center"/>
    </xf>
    <xf numFmtId="0" fontId="22" fillId="0" borderId="0" xfId="5" applyFont="1"/>
    <xf numFmtId="14" fontId="22" fillId="0" borderId="0" xfId="5" applyNumberFormat="1" applyFont="1" applyAlignment="1">
      <alignment horizontal="left"/>
    </xf>
    <xf numFmtId="0" fontId="23" fillId="0" borderId="24" xfId="0" applyFont="1" applyBorder="1" applyAlignment="1">
      <alignment horizontal="center" vertical="center"/>
    </xf>
    <xf numFmtId="49" fontId="28" fillId="0" borderId="24" xfId="6" applyNumberFormat="1" applyFont="1" applyBorder="1" applyAlignment="1">
      <alignment horizontal="center" vertical="center"/>
    </xf>
    <xf numFmtId="49" fontId="28" fillId="0" borderId="25" xfId="6" applyNumberFormat="1" applyFont="1" applyBorder="1" applyAlignment="1">
      <alignment horizontal="center" vertical="center"/>
    </xf>
    <xf numFmtId="0" fontId="16" fillId="0" borderId="0" xfId="4" applyAlignment="1">
      <alignment horizontal="left" vertical="center"/>
    </xf>
    <xf numFmtId="0" fontId="30" fillId="0" borderId="27" xfId="4" applyFont="1" applyBorder="1" applyAlignment="1">
      <alignment horizontal="left" vertical="center"/>
    </xf>
    <xf numFmtId="0" fontId="19" fillId="0" borderId="28" xfId="4" applyFont="1" applyBorder="1" applyAlignment="1">
      <alignment horizontal="left" vertical="center"/>
    </xf>
    <xf numFmtId="0" fontId="30" fillId="0" borderId="28" xfId="4" applyFont="1" applyBorder="1" applyAlignment="1">
      <alignment horizontal="center" vertical="center"/>
    </xf>
    <xf numFmtId="0" fontId="31" fillId="0" borderId="28" xfId="4" applyFont="1" applyBorder="1">
      <alignment vertical="center"/>
    </xf>
    <xf numFmtId="0" fontId="30" fillId="0" borderId="28" xfId="4" applyFont="1" applyBorder="1">
      <alignment vertical="center"/>
    </xf>
    <xf numFmtId="0" fontId="19" fillId="0" borderId="17" xfId="4" applyFont="1" applyBorder="1" applyAlignment="1">
      <alignment horizontal="left" vertical="center"/>
    </xf>
    <xf numFmtId="0" fontId="19" fillId="0" borderId="24" xfId="4" applyFont="1" applyBorder="1" applyAlignment="1">
      <alignment horizontal="left" vertical="center"/>
    </xf>
    <xf numFmtId="0" fontId="30" fillId="0" borderId="29" xfId="4" applyFont="1" applyBorder="1">
      <alignment vertical="center"/>
    </xf>
    <xf numFmtId="0" fontId="30" fillId="0" borderId="17" xfId="4" applyFont="1" applyBorder="1">
      <alignment vertical="center"/>
    </xf>
    <xf numFmtId="0" fontId="6" fillId="0" borderId="17" xfId="4" applyFont="1" applyBorder="1" applyAlignment="1">
      <alignment horizontal="center" vertical="center"/>
    </xf>
    <xf numFmtId="0" fontId="30" fillId="0" borderId="29" xfId="4" applyFont="1" applyBorder="1" applyAlignment="1">
      <alignment horizontal="left" vertical="center"/>
    </xf>
    <xf numFmtId="0" fontId="19" fillId="0" borderId="17" xfId="4" applyFont="1" applyBorder="1" applyAlignment="1">
      <alignment horizontal="center" vertical="center"/>
    </xf>
    <xf numFmtId="0" fontId="30" fillId="0" borderId="17" xfId="4" applyFont="1" applyBorder="1" applyAlignment="1">
      <alignment horizontal="left" vertical="center"/>
    </xf>
    <xf numFmtId="0" fontId="30" fillId="0" borderId="30" xfId="4" applyFont="1" applyBorder="1">
      <alignment vertical="center"/>
    </xf>
    <xf numFmtId="0" fontId="19" fillId="0" borderId="20" xfId="4" applyFont="1" applyBorder="1" applyAlignment="1">
      <alignment horizontal="left" vertical="center"/>
    </xf>
    <xf numFmtId="0" fontId="30" fillId="0" borderId="20" xfId="4" applyFont="1" applyBorder="1">
      <alignment vertical="center"/>
    </xf>
    <xf numFmtId="0" fontId="6" fillId="0" borderId="20" xfId="4" applyFont="1" applyBorder="1" applyAlignment="1">
      <alignment horizontal="left" vertical="center"/>
    </xf>
    <xf numFmtId="0" fontId="30" fillId="0" borderId="0" xfId="4" applyFont="1">
      <alignment vertical="center"/>
    </xf>
    <xf numFmtId="0" fontId="6" fillId="0" borderId="0" xfId="4" applyFont="1">
      <alignment vertical="center"/>
    </xf>
    <xf numFmtId="0" fontId="6" fillId="0" borderId="0" xfId="4" applyFont="1" applyAlignment="1">
      <alignment horizontal="left" vertical="center"/>
    </xf>
    <xf numFmtId="0" fontId="30" fillId="0" borderId="27" xfId="4" applyFont="1" applyBorder="1">
      <alignment vertical="center"/>
    </xf>
    <xf numFmtId="0" fontId="6" fillId="0" borderId="17" xfId="4" applyFont="1" applyBorder="1" applyAlignment="1">
      <alignment horizontal="left" vertical="center"/>
    </xf>
    <xf numFmtId="0" fontId="6" fillId="0" borderId="17" xfId="4" applyFont="1" applyBorder="1">
      <alignment vertical="center"/>
    </xf>
    <xf numFmtId="0" fontId="6" fillId="0" borderId="20" xfId="4" applyFont="1" applyBorder="1">
      <alignment vertical="center"/>
    </xf>
    <xf numFmtId="0" fontId="30" fillId="0" borderId="28" xfId="4" applyFont="1" applyBorder="1" applyAlignment="1">
      <alignment horizontal="left" vertical="center"/>
    </xf>
    <xf numFmtId="0" fontId="30" fillId="0" borderId="30" xfId="4" applyFont="1" applyBorder="1" applyAlignment="1">
      <alignment horizontal="left" vertical="center"/>
    </xf>
    <xf numFmtId="58" fontId="6" fillId="0" borderId="20" xfId="4" applyNumberFormat="1" applyFont="1" applyBorder="1" applyAlignment="1">
      <alignment horizontal="center" vertical="center"/>
    </xf>
    <xf numFmtId="0" fontId="33" fillId="0" borderId="0" xfId="4" applyFont="1" applyAlignment="1">
      <alignment horizontal="left" vertical="center"/>
    </xf>
    <xf numFmtId="0" fontId="6" fillId="0" borderId="24" xfId="4" applyFont="1" applyBorder="1" applyAlignment="1">
      <alignment horizontal="left" vertical="center"/>
    </xf>
    <xf numFmtId="0" fontId="6" fillId="0" borderId="25" xfId="4" applyFont="1" applyBorder="1" applyAlignment="1">
      <alignment horizontal="left" vertical="center"/>
    </xf>
    <xf numFmtId="0" fontId="6" fillId="0" borderId="40" xfId="4" applyFont="1" applyBorder="1" applyAlignment="1">
      <alignment horizontal="center" vertical="center"/>
    </xf>
    <xf numFmtId="0" fontId="30" fillId="0" borderId="38" xfId="4" applyFont="1" applyBorder="1" applyAlignment="1">
      <alignment horizontal="left" vertical="center"/>
    </xf>
    <xf numFmtId="0" fontId="30" fillId="0" borderId="39" xfId="4" applyFont="1" applyBorder="1" applyAlignment="1">
      <alignment horizontal="center" vertical="center"/>
    </xf>
    <xf numFmtId="0" fontId="6" fillId="0" borderId="24" xfId="4" applyFont="1" applyBorder="1" applyAlignment="1">
      <alignment horizontal="center" vertical="center"/>
    </xf>
    <xf numFmtId="0" fontId="6" fillId="0" borderId="24" xfId="4" applyFont="1" applyBorder="1" applyAlignment="1">
      <alignment horizontal="center" vertical="center" wrapText="1"/>
    </xf>
    <xf numFmtId="0" fontId="16" fillId="0" borderId="40" xfId="4" applyBorder="1" applyAlignment="1">
      <alignment horizontal="center" vertical="center"/>
    </xf>
    <xf numFmtId="0" fontId="33" fillId="0" borderId="40" xfId="4" applyFont="1" applyBorder="1" applyAlignment="1">
      <alignment horizontal="center" vertical="center"/>
    </xf>
    <xf numFmtId="0" fontId="6" fillId="0" borderId="41" xfId="4" applyFont="1" applyBorder="1" applyAlignment="1">
      <alignment horizontal="center" vertical="center"/>
    </xf>
    <xf numFmtId="0" fontId="28" fillId="0" borderId="0" xfId="5" applyFont="1" applyAlignment="1">
      <alignment horizontal="center"/>
    </xf>
    <xf numFmtId="0" fontId="24" fillId="0" borderId="13" xfId="10" applyFont="1" applyBorder="1" applyAlignment="1">
      <alignment horizontal="left" vertical="center"/>
    </xf>
    <xf numFmtId="0" fontId="23" fillId="0" borderId="13" xfId="10" applyFont="1" applyBorder="1" applyAlignment="1">
      <alignment horizontal="left" vertical="center"/>
    </xf>
    <xf numFmtId="181" fontId="23" fillId="0" borderId="2" xfId="0" applyNumberFormat="1" applyFont="1" applyBorder="1" applyAlignment="1">
      <alignment horizontal="center" vertical="center"/>
    </xf>
    <xf numFmtId="49" fontId="28" fillId="0" borderId="2" xfId="6" applyNumberFormat="1" applyFont="1" applyBorder="1" applyAlignment="1">
      <alignment horizontal="center" vertical="center"/>
    </xf>
    <xf numFmtId="49" fontId="34" fillId="0" borderId="2" xfId="6" applyNumberFormat="1" applyFont="1" applyBorder="1" applyAlignment="1">
      <alignment horizontal="center" vertical="center"/>
    </xf>
    <xf numFmtId="0" fontId="15" fillId="0" borderId="26" xfId="5" applyFont="1" applyBorder="1"/>
    <xf numFmtId="0" fontId="28" fillId="0" borderId="26" xfId="5" applyFont="1" applyBorder="1" applyAlignment="1">
      <alignment horizontal="center"/>
    </xf>
    <xf numFmtId="0" fontId="22" fillId="0" borderId="0" xfId="5" applyFont="1" applyAlignment="1">
      <alignment horizontal="right"/>
    </xf>
    <xf numFmtId="0" fontId="0" fillId="0" borderId="0" xfId="0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35" fillId="0" borderId="23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49" fontId="28" fillId="0" borderId="23" xfId="6" applyNumberFormat="1" applyFont="1" applyBorder="1" applyAlignment="1">
      <alignment horizontal="center" vertical="center"/>
    </xf>
    <xf numFmtId="0" fontId="28" fillId="0" borderId="42" xfId="5" applyFont="1" applyBorder="1" applyAlignment="1">
      <alignment horizontal="center"/>
    </xf>
    <xf numFmtId="0" fontId="33" fillId="0" borderId="43" xfId="4" applyFont="1" applyBorder="1" applyAlignment="1">
      <alignment horizontal="left" vertical="center"/>
    </xf>
    <xf numFmtId="0" fontId="32" fillId="0" borderId="44" xfId="4" applyFont="1" applyBorder="1" applyAlignment="1">
      <alignment horizontal="left" vertical="center"/>
    </xf>
    <xf numFmtId="0" fontId="32" fillId="0" borderId="27" xfId="4" applyFont="1" applyBorder="1" applyAlignment="1">
      <alignment horizontal="center" vertical="center"/>
    </xf>
    <xf numFmtId="0" fontId="32" fillId="0" borderId="28" xfId="4" applyFont="1" applyBorder="1" applyAlignment="1">
      <alignment horizontal="center" vertical="center"/>
    </xf>
    <xf numFmtId="0" fontId="32" fillId="0" borderId="29" xfId="4" applyFont="1" applyBorder="1" applyAlignment="1">
      <alignment horizontal="left" vertical="center"/>
    </xf>
    <xf numFmtId="0" fontId="32" fillId="0" borderId="17" xfId="4" applyFont="1" applyBorder="1" applyAlignment="1">
      <alignment horizontal="left" vertical="center"/>
    </xf>
    <xf numFmtId="0" fontId="32" fillId="0" borderId="29" xfId="4" applyFont="1" applyBorder="1">
      <alignment vertical="center"/>
    </xf>
    <xf numFmtId="0" fontId="19" fillId="0" borderId="29" xfId="4" applyFont="1" applyBorder="1" applyAlignment="1">
      <alignment horizontal="left" vertical="center"/>
    </xf>
    <xf numFmtId="0" fontId="36" fillId="0" borderId="30" xfId="4" applyFont="1" applyBorder="1">
      <alignment vertical="center"/>
    </xf>
    <xf numFmtId="0" fontId="19" fillId="0" borderId="25" xfId="4" applyFont="1" applyBorder="1" applyAlignment="1">
      <alignment horizontal="left" vertical="center"/>
    </xf>
    <xf numFmtId="0" fontId="32" fillId="0" borderId="27" xfId="4" applyFont="1" applyBorder="1">
      <alignment vertical="center"/>
    </xf>
    <xf numFmtId="0" fontId="16" fillId="0" borderId="28" xfId="4" applyBorder="1" applyAlignment="1">
      <alignment horizontal="left" vertical="center"/>
    </xf>
    <xf numFmtId="0" fontId="16" fillId="0" borderId="28" xfId="4" applyBorder="1">
      <alignment vertical="center"/>
    </xf>
    <xf numFmtId="0" fontId="32" fillId="0" borderId="28" xfId="4" applyFont="1" applyBorder="1">
      <alignment vertical="center"/>
    </xf>
    <xf numFmtId="0" fontId="16" fillId="0" borderId="17" xfId="4" applyBorder="1" applyAlignment="1">
      <alignment horizontal="left" vertical="center"/>
    </xf>
    <xf numFmtId="0" fontId="16" fillId="0" borderId="17" xfId="4" applyBorder="1">
      <alignment vertical="center"/>
    </xf>
    <xf numFmtId="0" fontId="32" fillId="0" borderId="17" xfId="4" applyFont="1" applyBorder="1">
      <alignment vertical="center"/>
    </xf>
    <xf numFmtId="0" fontId="19" fillId="0" borderId="30" xfId="4" applyFont="1" applyBorder="1" applyAlignment="1">
      <alignment horizontal="left" vertical="center"/>
    </xf>
    <xf numFmtId="0" fontId="32" fillId="0" borderId="29" xfId="4" applyFont="1" applyBorder="1" applyAlignment="1">
      <alignment horizontal="center" vertical="center"/>
    </xf>
    <xf numFmtId="0" fontId="32" fillId="0" borderId="17" xfId="4" applyFont="1" applyBorder="1" applyAlignment="1">
      <alignment horizontal="center" vertical="center"/>
    </xf>
    <xf numFmtId="0" fontId="33" fillId="0" borderId="50" xfId="4" applyFont="1" applyBorder="1">
      <alignment vertical="center"/>
    </xf>
    <xf numFmtId="0" fontId="33" fillId="0" borderId="51" xfId="4" applyFont="1" applyBorder="1">
      <alignment vertical="center"/>
    </xf>
    <xf numFmtId="58" fontId="16" fillId="0" borderId="51" xfId="4" applyNumberFormat="1" applyBorder="1">
      <alignment vertical="center"/>
    </xf>
    <xf numFmtId="58" fontId="33" fillId="0" borderId="51" xfId="4" applyNumberFormat="1" applyFont="1" applyBorder="1">
      <alignment vertical="center"/>
    </xf>
    <xf numFmtId="0" fontId="19" fillId="0" borderId="38" xfId="4" applyFont="1" applyBorder="1" applyAlignment="1">
      <alignment horizontal="left" vertical="center"/>
    </xf>
    <xf numFmtId="0" fontId="15" fillId="0" borderId="0" xfId="5" applyFont="1" applyAlignment="1">
      <alignment horizontal="left"/>
    </xf>
    <xf numFmtId="0" fontId="26" fillId="0" borderId="0" xfId="0" applyFont="1" applyAlignment="1">
      <alignment horizontal="center" vertical="center"/>
    </xf>
    <xf numFmtId="0" fontId="27" fillId="0" borderId="0" xfId="3" applyFont="1" applyAlignment="1">
      <alignment horizontal="center" vertical="center"/>
    </xf>
    <xf numFmtId="0" fontId="28" fillId="0" borderId="0" xfId="5" applyFont="1"/>
    <xf numFmtId="0" fontId="6" fillId="0" borderId="0" xfId="5" applyFont="1"/>
    <xf numFmtId="181" fontId="23" fillId="0" borderId="3" xfId="0" applyNumberFormat="1" applyFont="1" applyBorder="1" applyAlignment="1">
      <alignment horizontal="center" vertical="center"/>
    </xf>
    <xf numFmtId="0" fontId="32" fillId="0" borderId="62" xfId="0" applyFont="1" applyBorder="1" applyAlignment="1">
      <alignment horizontal="center" vertical="center"/>
    </xf>
    <xf numFmtId="0" fontId="35" fillId="0" borderId="62" xfId="0" applyFont="1" applyBorder="1" applyAlignment="1">
      <alignment horizontal="center" vertical="center"/>
    </xf>
    <xf numFmtId="0" fontId="15" fillId="0" borderId="17" xfId="5" applyFont="1" applyBorder="1"/>
    <xf numFmtId="49" fontId="34" fillId="0" borderId="17" xfId="6" applyNumberFormat="1" applyFont="1" applyBorder="1" applyAlignment="1">
      <alignment horizontal="center" vertical="center"/>
    </xf>
    <xf numFmtId="180" fontId="26" fillId="0" borderId="0" xfId="0" applyNumberFormat="1" applyFont="1" applyAlignment="1">
      <alignment horizontal="center" vertical="center"/>
    </xf>
    <xf numFmtId="0" fontId="0" fillId="0" borderId="63" xfId="0" applyBorder="1" applyAlignment="1">
      <alignment horizontal="left" vertical="center"/>
    </xf>
    <xf numFmtId="0" fontId="0" fillId="0" borderId="64" xfId="0" applyBorder="1" applyAlignment="1">
      <alignment horizontal="left" vertical="center"/>
    </xf>
    <xf numFmtId="0" fontId="35" fillId="0" borderId="65" xfId="0" applyFont="1" applyBorder="1" applyAlignment="1">
      <alignment horizontal="center" vertical="center"/>
    </xf>
    <xf numFmtId="0" fontId="19" fillId="0" borderId="24" xfId="4" applyFont="1" applyBorder="1" applyAlignment="1">
      <alignment horizontal="center" vertical="center"/>
    </xf>
    <xf numFmtId="0" fontId="32" fillId="0" borderId="53" xfId="4" applyFont="1" applyBorder="1">
      <alignment vertical="center"/>
    </xf>
    <xf numFmtId="0" fontId="16" fillId="0" borderId="54" xfId="4" applyBorder="1" applyAlignment="1">
      <alignment horizontal="left" vertical="center"/>
    </xf>
    <xf numFmtId="0" fontId="19" fillId="0" borderId="54" xfId="4" applyFont="1" applyBorder="1" applyAlignment="1">
      <alignment horizontal="left" vertical="center"/>
    </xf>
    <xf numFmtId="0" fontId="16" fillId="0" borderId="54" xfId="4" applyBorder="1">
      <alignment vertical="center"/>
    </xf>
    <xf numFmtId="0" fontId="32" fillId="0" borderId="54" xfId="4" applyFont="1" applyBorder="1">
      <alignment vertical="center"/>
    </xf>
    <xf numFmtId="0" fontId="32" fillId="0" borderId="53" xfId="4" applyFont="1" applyBorder="1" applyAlignment="1">
      <alignment horizontal="center" vertical="center"/>
    </xf>
    <xf numFmtId="0" fontId="19" fillId="0" borderId="54" xfId="4" applyFont="1" applyBorder="1" applyAlignment="1">
      <alignment horizontal="center" vertical="center"/>
    </xf>
    <xf numFmtId="0" fontId="32" fillId="0" borderId="54" xfId="4" applyFont="1" applyBorder="1" applyAlignment="1">
      <alignment horizontal="center" vertical="center"/>
    </xf>
    <xf numFmtId="0" fontId="16" fillId="0" borderId="54" xfId="4" applyBorder="1" applyAlignment="1">
      <alignment horizontal="center" vertical="center"/>
    </xf>
    <xf numFmtId="0" fontId="16" fillId="0" borderId="17" xfId="4" applyBorder="1" applyAlignment="1">
      <alignment horizontal="center" vertical="center"/>
    </xf>
    <xf numFmtId="0" fontId="38" fillId="0" borderId="69" xfId="4" applyFont="1" applyBorder="1" applyAlignment="1">
      <alignment horizontal="left" vertical="center" wrapText="1"/>
    </xf>
    <xf numFmtId="0" fontId="23" fillId="0" borderId="1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9" fontId="19" fillId="0" borderId="17" xfId="4" applyNumberFormat="1" applyFont="1" applyBorder="1" applyAlignment="1">
      <alignment horizontal="center" vertical="center"/>
    </xf>
    <xf numFmtId="9" fontId="19" fillId="0" borderId="20" xfId="4" applyNumberFormat="1" applyFont="1" applyBorder="1" applyAlignment="1">
      <alignment horizontal="center" vertical="center"/>
    </xf>
    <xf numFmtId="0" fontId="33" fillId="0" borderId="43" xfId="4" applyFont="1" applyBorder="1">
      <alignment vertical="center"/>
    </xf>
    <xf numFmtId="0" fontId="33" fillId="0" borderId="44" xfId="4" applyFont="1" applyBorder="1">
      <alignment vertical="center"/>
    </xf>
    <xf numFmtId="0" fontId="19" fillId="0" borderId="70" xfId="4" applyFont="1" applyBorder="1">
      <alignment vertical="center"/>
    </xf>
    <xf numFmtId="0" fontId="33" fillId="0" borderId="70" xfId="4" applyFont="1" applyBorder="1">
      <alignment vertical="center"/>
    </xf>
    <xf numFmtId="58" fontId="16" fillId="0" borderId="44" xfId="4" applyNumberFormat="1" applyBorder="1">
      <alignment vertical="center"/>
    </xf>
    <xf numFmtId="0" fontId="0" fillId="0" borderId="0" xfId="0" applyAlignment="1">
      <alignment wrapText="1"/>
    </xf>
    <xf numFmtId="0" fontId="19" fillId="0" borderId="59" xfId="4" applyFont="1" applyBorder="1" applyAlignment="1">
      <alignment horizontal="left" vertical="center"/>
    </xf>
    <xf numFmtId="0" fontId="32" fillId="0" borderId="0" xfId="4" applyFont="1">
      <alignment vertical="center"/>
    </xf>
    <xf numFmtId="9" fontId="19" fillId="0" borderId="28" xfId="4" applyNumberFormat="1" applyFont="1" applyBorder="1" applyAlignment="1">
      <alignment horizontal="center" vertical="center"/>
    </xf>
    <xf numFmtId="0" fontId="31" fillId="0" borderId="24" xfId="4" applyFont="1" applyBorder="1" applyAlignment="1">
      <alignment horizontal="left" vertical="center" wrapText="1"/>
    </xf>
    <xf numFmtId="0" fontId="31" fillId="0" borderId="24" xfId="4" applyFont="1" applyBorder="1" applyAlignment="1">
      <alignment horizontal="left" vertical="center"/>
    </xf>
    <xf numFmtId="0" fontId="41" fillId="0" borderId="13" xfId="0" applyFont="1" applyBorder="1"/>
    <xf numFmtId="0" fontId="41" fillId="0" borderId="2" xfId="0" applyFont="1" applyBorder="1"/>
    <xf numFmtId="0" fontId="41" fillId="4" borderId="2" xfId="0" applyFont="1" applyFill="1" applyBorder="1"/>
    <xf numFmtId="0" fontId="0" fillId="0" borderId="13" xfId="0" applyBorder="1"/>
    <xf numFmtId="0" fontId="0" fillId="4" borderId="2" xfId="0" applyFill="1" applyBorder="1"/>
    <xf numFmtId="0" fontId="0" fillId="0" borderId="14" xfId="0" applyBorder="1"/>
    <xf numFmtId="0" fontId="0" fillId="0" borderId="15" xfId="0" applyBorder="1"/>
    <xf numFmtId="0" fontId="0" fillId="4" borderId="15" xfId="0" applyFill="1" applyBorder="1"/>
    <xf numFmtId="0" fontId="0" fillId="5" borderId="0" xfId="0" applyFill="1"/>
    <xf numFmtId="0" fontId="41" fillId="0" borderId="23" xfId="0" applyFont="1" applyBorder="1"/>
    <xf numFmtId="0" fontId="0" fillId="0" borderId="23" xfId="0" applyBorder="1"/>
    <xf numFmtId="0" fontId="0" fillId="0" borderId="75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4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7" borderId="2" xfId="0" applyFill="1" applyBorder="1" applyAlignment="1">
      <alignment vertical="top" wrapText="1"/>
    </xf>
    <xf numFmtId="0" fontId="41" fillId="6" borderId="2" xfId="0" applyFont="1" applyFill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43" fillId="0" borderId="0" xfId="0" applyFont="1"/>
    <xf numFmtId="0" fontId="43" fillId="0" borderId="0" xfId="0" applyFont="1" applyAlignment="1">
      <alignment vertical="top" wrapText="1"/>
    </xf>
    <xf numFmtId="0" fontId="40" fillId="0" borderId="9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0" fillId="0" borderId="22" xfId="0" applyFont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1" fillId="4" borderId="5" xfId="0" applyFont="1" applyFill="1" applyBorder="1" applyAlignment="1">
      <alignment horizontal="center" vertical="center"/>
    </xf>
    <xf numFmtId="0" fontId="41" fillId="4" borderId="7" xfId="0" applyFont="1" applyFill="1" applyBorder="1" applyAlignment="1">
      <alignment horizontal="center" vertical="center"/>
    </xf>
    <xf numFmtId="0" fontId="41" fillId="0" borderId="74" xfId="0" applyFont="1" applyBorder="1" applyAlignment="1">
      <alignment horizontal="center" vertical="center"/>
    </xf>
    <xf numFmtId="0" fontId="37" fillId="0" borderId="26" xfId="4" applyFont="1" applyBorder="1" applyAlignment="1">
      <alignment horizontal="center" vertical="top"/>
    </xf>
    <xf numFmtId="0" fontId="19" fillId="0" borderId="44" xfId="4" applyFont="1" applyBorder="1" applyAlignment="1">
      <alignment horizontal="left" vertical="center"/>
    </xf>
    <xf numFmtId="0" fontId="33" fillId="0" borderId="44" xfId="4" applyFont="1" applyBorder="1" applyAlignment="1">
      <alignment horizontal="center" vertical="center"/>
    </xf>
    <xf numFmtId="0" fontId="19" fillId="0" borderId="44" xfId="4" applyFont="1" applyBorder="1" applyAlignment="1">
      <alignment horizontal="center" vertical="center"/>
    </xf>
    <xf numFmtId="0" fontId="16" fillId="0" borderId="44" xfId="4" applyBorder="1" applyAlignment="1">
      <alignment horizontal="center" vertical="center"/>
    </xf>
    <xf numFmtId="0" fontId="16" fillId="0" borderId="55" xfId="4" applyBorder="1" applyAlignment="1">
      <alignment horizontal="center" vertical="center"/>
    </xf>
    <xf numFmtId="0" fontId="32" fillId="0" borderId="27" xfId="4" applyFont="1" applyBorder="1" applyAlignment="1">
      <alignment horizontal="center" vertical="center"/>
    </xf>
    <xf numFmtId="0" fontId="32" fillId="0" borderId="28" xfId="4" applyFont="1" applyBorder="1" applyAlignment="1">
      <alignment horizontal="center" vertical="center"/>
    </xf>
    <xf numFmtId="0" fontId="32" fillId="0" borderId="38" xfId="4" applyFont="1" applyBorder="1" applyAlignment="1">
      <alignment horizontal="center" vertical="center"/>
    </xf>
    <xf numFmtId="0" fontId="33" fillId="0" borderId="27" xfId="4" applyFont="1" applyBorder="1" applyAlignment="1">
      <alignment horizontal="center" vertical="center"/>
    </xf>
    <xf numFmtId="0" fontId="33" fillId="0" borderId="28" xfId="4" applyFont="1" applyBorder="1" applyAlignment="1">
      <alignment horizontal="center" vertical="center"/>
    </xf>
    <xf numFmtId="0" fontId="33" fillId="0" borderId="38" xfId="4" applyFont="1" applyBorder="1" applyAlignment="1">
      <alignment horizontal="center" vertical="center"/>
    </xf>
    <xf numFmtId="0" fontId="19" fillId="0" borderId="17" xfId="4" applyFont="1" applyBorder="1" applyAlignment="1">
      <alignment horizontal="left" vertical="center"/>
    </xf>
    <xf numFmtId="0" fontId="19" fillId="0" borderId="24" xfId="4" applyFont="1" applyBorder="1" applyAlignment="1">
      <alignment horizontal="left" vertical="center"/>
    </xf>
    <xf numFmtId="0" fontId="32" fillId="0" borderId="29" xfId="4" applyFont="1" applyBorder="1" applyAlignment="1">
      <alignment horizontal="left" vertical="center"/>
    </xf>
    <xf numFmtId="0" fontId="32" fillId="0" borderId="17" xfId="4" applyFont="1" applyBorder="1" applyAlignment="1">
      <alignment horizontal="left" vertical="center"/>
    </xf>
    <xf numFmtId="14" fontId="19" fillId="0" borderId="17" xfId="4" applyNumberFormat="1" applyFont="1" applyBorder="1" applyAlignment="1">
      <alignment horizontal="center" vertical="center"/>
    </xf>
    <xf numFmtId="14" fontId="19" fillId="0" borderId="24" xfId="4" applyNumberFormat="1" applyFont="1" applyBorder="1" applyAlignment="1">
      <alignment horizontal="center" vertical="center"/>
    </xf>
    <xf numFmtId="0" fontId="19" fillId="0" borderId="18" xfId="4" applyFont="1" applyBorder="1" applyAlignment="1">
      <alignment horizontal="center" vertical="center"/>
    </xf>
    <xf numFmtId="0" fontId="19" fillId="0" borderId="40" xfId="4" applyFont="1" applyBorder="1" applyAlignment="1">
      <alignment horizontal="center" vertical="center"/>
    </xf>
    <xf numFmtId="0" fontId="19" fillId="0" borderId="20" xfId="4" applyFont="1" applyBorder="1" applyAlignment="1">
      <alignment horizontal="center" vertical="center"/>
    </xf>
    <xf numFmtId="0" fontId="19" fillId="0" borderId="25" xfId="4" applyFont="1" applyBorder="1" applyAlignment="1">
      <alignment horizontal="center" vertical="center"/>
    </xf>
    <xf numFmtId="0" fontId="32" fillId="0" borderId="30" xfId="4" applyFont="1" applyBorder="1" applyAlignment="1">
      <alignment horizontal="left" vertical="center"/>
    </xf>
    <xf numFmtId="0" fontId="32" fillId="0" borderId="20" xfId="4" applyFont="1" applyBorder="1" applyAlignment="1">
      <alignment horizontal="left" vertical="center"/>
    </xf>
    <xf numFmtId="14" fontId="19" fillId="0" borderId="20" xfId="4" applyNumberFormat="1" applyFont="1" applyBorder="1" applyAlignment="1">
      <alignment horizontal="center" vertical="center"/>
    </xf>
    <xf numFmtId="14" fontId="19" fillId="0" borderId="25" xfId="4" applyNumberFormat="1" applyFont="1" applyBorder="1" applyAlignment="1">
      <alignment horizontal="center" vertical="center"/>
    </xf>
    <xf numFmtId="0" fontId="32" fillId="0" borderId="66" xfId="4" applyFont="1" applyBorder="1" applyAlignment="1">
      <alignment horizontal="left" vertical="center"/>
    </xf>
    <xf numFmtId="0" fontId="32" fillId="0" borderId="35" xfId="4" applyFont="1" applyBorder="1" applyAlignment="1">
      <alignment horizontal="left" vertical="center"/>
    </xf>
    <xf numFmtId="0" fontId="32" fillId="0" borderId="71" xfId="4" applyFont="1" applyBorder="1" applyAlignment="1">
      <alignment horizontal="left" vertical="center"/>
    </xf>
    <xf numFmtId="0" fontId="33" fillId="0" borderId="52" xfId="4" applyFont="1" applyBorder="1" applyAlignment="1">
      <alignment horizontal="left" vertical="center"/>
    </xf>
    <xf numFmtId="0" fontId="33" fillId="0" borderId="51" xfId="4" applyFont="1" applyBorder="1" applyAlignment="1">
      <alignment horizontal="left" vertical="center"/>
    </xf>
    <xf numFmtId="0" fontId="33" fillId="0" borderId="58" xfId="4" applyFont="1" applyBorder="1" applyAlignment="1">
      <alignment horizontal="left" vertical="center"/>
    </xf>
    <xf numFmtId="0" fontId="32" fillId="0" borderId="25" xfId="4" applyFont="1" applyBorder="1" applyAlignment="1">
      <alignment horizontal="left" vertical="center"/>
    </xf>
    <xf numFmtId="0" fontId="32" fillId="0" borderId="46" xfId="4" applyFont="1" applyBorder="1" applyAlignment="1">
      <alignment horizontal="left" vertical="center" wrapText="1"/>
    </xf>
    <xf numFmtId="0" fontId="32" fillId="0" borderId="47" xfId="4" applyFont="1" applyBorder="1" applyAlignment="1">
      <alignment horizontal="left" vertical="center" wrapText="1"/>
    </xf>
    <xf numFmtId="0" fontId="32" fillId="0" borderId="41" xfId="4" applyFont="1" applyBorder="1" applyAlignment="1">
      <alignment horizontal="left" vertical="center" wrapText="1"/>
    </xf>
    <xf numFmtId="0" fontId="32" fillId="0" borderId="67" xfId="4" applyFont="1" applyBorder="1" applyAlignment="1">
      <alignment horizontal="left" vertical="center"/>
    </xf>
    <xf numFmtId="0" fontId="32" fillId="0" borderId="68" xfId="4" applyFont="1" applyBorder="1" applyAlignment="1">
      <alignment horizontal="left" vertical="center"/>
    </xf>
    <xf numFmtId="0" fontId="32" fillId="0" borderId="72" xfId="4" applyFont="1" applyBorder="1" applyAlignment="1">
      <alignment horizontal="left" vertical="center"/>
    </xf>
    <xf numFmtId="0" fontId="33" fillId="0" borderId="52" xfId="0" applyFont="1" applyBorder="1" applyAlignment="1">
      <alignment horizontal="left" vertical="center"/>
    </xf>
    <xf numFmtId="0" fontId="33" fillId="0" borderId="51" xfId="0" applyFont="1" applyBorder="1" applyAlignment="1">
      <alignment horizontal="left" vertical="center"/>
    </xf>
    <xf numFmtId="0" fontId="33" fillId="0" borderId="58" xfId="0" applyFont="1" applyBorder="1" applyAlignment="1">
      <alignment horizontal="left" vertical="center"/>
    </xf>
    <xf numFmtId="9" fontId="19" fillId="0" borderId="36" xfId="4" applyNumberFormat="1" applyFont="1" applyBorder="1" applyAlignment="1">
      <alignment horizontal="left" vertical="center"/>
    </xf>
    <xf numFmtId="9" fontId="19" fillId="0" borderId="32" xfId="4" applyNumberFormat="1" applyFont="1" applyBorder="1" applyAlignment="1">
      <alignment horizontal="left" vertical="center"/>
    </xf>
    <xf numFmtId="9" fontId="19" fillId="0" borderId="39" xfId="4" applyNumberFormat="1" applyFont="1" applyBorder="1" applyAlignment="1">
      <alignment horizontal="left" vertical="center"/>
    </xf>
    <xf numFmtId="9" fontId="19" fillId="0" borderId="46" xfId="4" applyNumberFormat="1" applyFont="1" applyBorder="1" applyAlignment="1">
      <alignment horizontal="left" vertical="center"/>
    </xf>
    <xf numFmtId="9" fontId="19" fillId="0" borderId="47" xfId="4" applyNumberFormat="1" applyFont="1" applyBorder="1" applyAlignment="1">
      <alignment horizontal="left" vertical="center"/>
    </xf>
    <xf numFmtId="9" fontId="19" fillId="0" borderId="41" xfId="4" applyNumberFormat="1" applyFont="1" applyBorder="1" applyAlignment="1">
      <alignment horizontal="left" vertical="center"/>
    </xf>
    <xf numFmtId="0" fontId="30" fillId="0" borderId="53" xfId="4" applyFont="1" applyBorder="1" applyAlignment="1">
      <alignment horizontal="left" vertical="center"/>
    </xf>
    <xf numFmtId="0" fontId="30" fillId="0" borderId="54" xfId="4" applyFont="1" applyBorder="1" applyAlignment="1">
      <alignment horizontal="left" vertical="center"/>
    </xf>
    <xf numFmtId="0" fontId="30" fillId="0" borderId="59" xfId="4" applyFont="1" applyBorder="1" applyAlignment="1">
      <alignment horizontal="left" vertical="center"/>
    </xf>
    <xf numFmtId="0" fontId="30" fillId="0" borderId="29" xfId="4" applyFont="1" applyBorder="1" applyAlignment="1">
      <alignment horizontal="left" vertical="center"/>
    </xf>
    <xf numFmtId="0" fontId="30" fillId="0" borderId="17" xfId="4" applyFont="1" applyBorder="1" applyAlignment="1">
      <alignment horizontal="left" vertical="center"/>
    </xf>
    <xf numFmtId="0" fontId="30" fillId="0" borderId="21" xfId="4" applyFont="1" applyBorder="1" applyAlignment="1">
      <alignment horizontal="left" vertical="center"/>
    </xf>
    <xf numFmtId="0" fontId="30" fillId="0" borderId="47" xfId="4" applyFont="1" applyBorder="1" applyAlignment="1">
      <alignment horizontal="left" vertical="center"/>
    </xf>
    <xf numFmtId="0" fontId="30" fillId="0" borderId="41" xfId="4" applyFont="1" applyBorder="1" applyAlignment="1">
      <alignment horizontal="left" vertical="center"/>
    </xf>
    <xf numFmtId="0" fontId="33" fillId="0" borderId="35" xfId="4" applyFont="1" applyBorder="1" applyAlignment="1">
      <alignment horizontal="left" vertical="center"/>
    </xf>
    <xf numFmtId="0" fontId="19" fillId="0" borderId="48" xfId="4" applyFont="1" applyBorder="1" applyAlignment="1">
      <alignment horizontal="left" vertical="center"/>
    </xf>
    <xf numFmtId="0" fontId="19" fillId="0" borderId="49" xfId="4" applyFont="1" applyBorder="1" applyAlignment="1">
      <alignment horizontal="left" vertical="center"/>
    </xf>
    <xf numFmtId="0" fontId="19" fillId="0" borderId="56" xfId="4" applyFont="1" applyBorder="1" applyAlignment="1">
      <alignment horizontal="left" vertical="center"/>
    </xf>
    <xf numFmtId="0" fontId="19" fillId="0" borderId="34" xfId="4" applyFont="1" applyBorder="1" applyAlignment="1">
      <alignment horizontal="left" vertical="center"/>
    </xf>
    <xf numFmtId="0" fontId="19" fillId="0" borderId="33" xfId="4" applyFont="1" applyBorder="1" applyAlignment="1">
      <alignment horizontal="left" vertical="center"/>
    </xf>
    <xf numFmtId="0" fontId="19" fillId="0" borderId="40" xfId="4" applyFont="1" applyBorder="1" applyAlignment="1">
      <alignment horizontal="left" vertical="center"/>
    </xf>
    <xf numFmtId="0" fontId="32" fillId="0" borderId="46" xfId="4" applyFont="1" applyBorder="1" applyAlignment="1">
      <alignment horizontal="left" vertical="center"/>
    </xf>
    <xf numFmtId="0" fontId="32" fillId="0" borderId="47" xfId="4" applyFont="1" applyBorder="1" applyAlignment="1">
      <alignment horizontal="left" vertical="center"/>
    </xf>
    <xf numFmtId="0" fontId="32" fillId="0" borderId="41" xfId="4" applyFont="1" applyBorder="1" applyAlignment="1">
      <alignment horizontal="left" vertical="center"/>
    </xf>
    <xf numFmtId="0" fontId="39" fillId="0" borderId="51" xfId="4" applyFont="1" applyBorder="1" applyAlignment="1">
      <alignment horizontal="center" vertical="center"/>
    </xf>
    <xf numFmtId="0" fontId="33" fillId="0" borderId="35" xfId="4" applyFont="1" applyBorder="1" applyAlignment="1">
      <alignment horizontal="center" vertical="center"/>
    </xf>
    <xf numFmtId="0" fontId="33" fillId="0" borderId="73" xfId="4" applyFont="1" applyBorder="1" applyAlignment="1">
      <alignment horizontal="center" vertical="center"/>
    </xf>
    <xf numFmtId="0" fontId="19" fillId="0" borderId="70" xfId="4" applyFont="1" applyBorder="1" applyAlignment="1">
      <alignment horizontal="center" vertical="center"/>
    </xf>
    <xf numFmtId="0" fontId="19" fillId="0" borderId="71" xfId="4" applyFont="1" applyBorder="1" applyAlignment="1">
      <alignment horizontal="center" vertical="center"/>
    </xf>
    <xf numFmtId="0" fontId="19" fillId="0" borderId="66" xfId="4" applyFont="1" applyBorder="1" applyAlignment="1">
      <alignment horizontal="left" vertical="center"/>
    </xf>
    <xf numFmtId="0" fontId="19" fillId="0" borderId="35" xfId="4" applyFont="1" applyBorder="1" applyAlignment="1">
      <alignment horizontal="left" vertical="center"/>
    </xf>
    <xf numFmtId="0" fontId="19" fillId="0" borderId="71" xfId="4" applyFont="1" applyBorder="1" applyAlignment="1">
      <alignment horizontal="left" vertical="center"/>
    </xf>
    <xf numFmtId="0" fontId="17" fillId="0" borderId="0" xfId="5" applyFont="1" applyAlignment="1">
      <alignment horizontal="center" vertical="center"/>
    </xf>
    <xf numFmtId="0" fontId="16" fillId="0" borderId="0" xfId="5" applyAlignment="1">
      <alignment horizontal="center" vertical="center"/>
    </xf>
    <xf numFmtId="0" fontId="15" fillId="0" borderId="0" xfId="5" applyFont="1" applyAlignment="1">
      <alignment horizontal="center" vertical="center"/>
    </xf>
    <xf numFmtId="0" fontId="18" fillId="0" borderId="10" xfId="4" applyFont="1" applyBorder="1" applyAlignment="1">
      <alignment horizontal="center" vertical="center"/>
    </xf>
    <xf numFmtId="0" fontId="19" fillId="0" borderId="10" xfId="4" applyFont="1" applyBorder="1" applyAlignment="1">
      <alignment horizontal="center" vertical="center"/>
    </xf>
    <xf numFmtId="0" fontId="18" fillId="0" borderId="11" xfId="4" applyFont="1" applyBorder="1" applyAlignment="1">
      <alignment horizontal="center" vertical="center"/>
    </xf>
    <xf numFmtId="0" fontId="20" fillId="0" borderId="12" xfId="4" applyFont="1" applyBorder="1" applyAlignment="1">
      <alignment horizontal="center" vertical="center"/>
    </xf>
    <xf numFmtId="0" fontId="15" fillId="0" borderId="12" xfId="4" applyFont="1" applyBorder="1" applyAlignment="1">
      <alignment horizontal="center" vertical="center"/>
    </xf>
    <xf numFmtId="0" fontId="15" fillId="0" borderId="60" xfId="4" applyFont="1" applyBorder="1" applyAlignment="1">
      <alignment horizontal="center" vertical="center"/>
    </xf>
    <xf numFmtId="0" fontId="22" fillId="0" borderId="6" xfId="5" applyFont="1" applyBorder="1" applyAlignment="1">
      <alignment horizontal="center" vertical="center"/>
    </xf>
    <xf numFmtId="0" fontId="6" fillId="0" borderId="6" xfId="5" applyFont="1" applyBorder="1" applyAlignment="1">
      <alignment horizontal="center" vertical="center"/>
    </xf>
    <xf numFmtId="0" fontId="22" fillId="0" borderId="7" xfId="5" applyFont="1" applyBorder="1" applyAlignment="1">
      <alignment horizontal="center" vertical="center"/>
    </xf>
    <xf numFmtId="0" fontId="22" fillId="0" borderId="2" xfId="5" applyFont="1" applyBorder="1" applyAlignment="1">
      <alignment horizontal="center" vertical="center"/>
    </xf>
    <xf numFmtId="0" fontId="22" fillId="0" borderId="61" xfId="5" applyFont="1" applyBorder="1" applyAlignment="1">
      <alignment horizontal="center" vertical="center"/>
    </xf>
    <xf numFmtId="0" fontId="21" fillId="0" borderId="13" xfId="5" applyFont="1" applyBorder="1" applyAlignment="1">
      <alignment horizontal="center" vertical="center"/>
    </xf>
    <xf numFmtId="0" fontId="15" fillId="0" borderId="12" xfId="5" applyFont="1" applyBorder="1" applyAlignment="1">
      <alignment horizontal="center"/>
    </xf>
    <xf numFmtId="0" fontId="15" fillId="0" borderId="2" xfId="5" applyFont="1" applyBorder="1" applyAlignment="1">
      <alignment horizontal="center"/>
    </xf>
    <xf numFmtId="0" fontId="15" fillId="0" borderId="5" xfId="5" applyFont="1" applyBorder="1" applyAlignment="1">
      <alignment horizontal="center"/>
    </xf>
    <xf numFmtId="0" fontId="15" fillId="0" borderId="19" xfId="5" applyFont="1" applyBorder="1" applyAlignment="1">
      <alignment horizontal="center"/>
    </xf>
    <xf numFmtId="0" fontId="29" fillId="0" borderId="26" xfId="4" applyFont="1" applyBorder="1" applyAlignment="1">
      <alignment horizontal="center" vertical="top"/>
    </xf>
    <xf numFmtId="0" fontId="32" fillId="0" borderId="24" xfId="4" applyFont="1" applyBorder="1" applyAlignment="1">
      <alignment horizontal="left" vertical="center"/>
    </xf>
    <xf numFmtId="0" fontId="19" fillId="0" borderId="29" xfId="4" applyFont="1" applyBorder="1" applyAlignment="1">
      <alignment horizontal="left" vertical="center"/>
    </xf>
    <xf numFmtId="0" fontId="19" fillId="0" borderId="20" xfId="4" applyFont="1" applyBorder="1" applyAlignment="1">
      <alignment horizontal="left" vertical="center"/>
    </xf>
    <xf numFmtId="0" fontId="19" fillId="0" borderId="25" xfId="4" applyFont="1" applyBorder="1" applyAlignment="1">
      <alignment horizontal="left" vertical="center"/>
    </xf>
    <xf numFmtId="0" fontId="33" fillId="0" borderId="0" xfId="4" applyFont="1" applyAlignment="1">
      <alignment horizontal="left" vertical="center"/>
    </xf>
    <xf numFmtId="0" fontId="32" fillId="0" borderId="0" xfId="4" applyFont="1" applyAlignment="1">
      <alignment horizontal="left" vertical="center"/>
    </xf>
    <xf numFmtId="0" fontId="6" fillId="0" borderId="36" xfId="4" applyFont="1" applyBorder="1" applyAlignment="1">
      <alignment horizontal="left" vertical="center" wrapText="1"/>
    </xf>
    <xf numFmtId="0" fontId="6" fillId="0" borderId="32" xfId="4" applyFont="1" applyBorder="1" applyAlignment="1">
      <alignment horizontal="left" vertical="center" wrapText="1"/>
    </xf>
    <xf numFmtId="0" fontId="6" fillId="0" borderId="45" xfId="4" applyFont="1" applyBorder="1" applyAlignment="1">
      <alignment horizontal="left" vertical="center" wrapText="1"/>
    </xf>
    <xf numFmtId="0" fontId="30" fillId="0" borderId="28" xfId="4" applyFont="1" applyBorder="1" applyAlignment="1">
      <alignment horizontal="left" vertical="center"/>
    </xf>
    <xf numFmtId="0" fontId="30" fillId="0" borderId="38" xfId="4" applyFont="1" applyBorder="1" applyAlignment="1">
      <alignment horizontal="left" vertical="center"/>
    </xf>
    <xf numFmtId="0" fontId="6" fillId="0" borderId="34" xfId="4" applyFont="1" applyBorder="1" applyAlignment="1">
      <alignment horizontal="left" vertical="center"/>
    </xf>
    <xf numFmtId="0" fontId="6" fillId="0" borderId="33" xfId="4" applyFont="1" applyBorder="1" applyAlignment="1">
      <alignment horizontal="left" vertical="center"/>
    </xf>
    <xf numFmtId="0" fontId="6" fillId="0" borderId="37" xfId="4" applyFont="1" applyBorder="1" applyAlignment="1">
      <alignment horizontal="left" vertical="center"/>
    </xf>
    <xf numFmtId="0" fontId="6" fillId="0" borderId="18" xfId="4" applyFont="1" applyBorder="1" applyAlignment="1">
      <alignment horizontal="left" vertical="center"/>
    </xf>
    <xf numFmtId="0" fontId="30" fillId="0" borderId="18" xfId="4" applyFont="1" applyBorder="1" applyAlignment="1">
      <alignment horizontal="left" vertical="center"/>
    </xf>
    <xf numFmtId="0" fontId="30" fillId="0" borderId="33" xfId="4" applyFont="1" applyBorder="1" applyAlignment="1">
      <alignment horizontal="left" vertical="center"/>
    </xf>
    <xf numFmtId="0" fontId="30" fillId="0" borderId="40" xfId="4" applyFont="1" applyBorder="1" applyAlignment="1">
      <alignment horizontal="left" vertical="center"/>
    </xf>
    <xf numFmtId="0" fontId="19" fillId="0" borderId="30" xfId="4" applyFont="1" applyBorder="1" applyAlignment="1">
      <alignment horizontal="left" vertical="center"/>
    </xf>
    <xf numFmtId="0" fontId="6" fillId="0" borderId="27" xfId="4" applyFont="1" applyBorder="1" applyAlignment="1">
      <alignment horizontal="left" vertical="center" wrapText="1"/>
    </xf>
    <xf numFmtId="0" fontId="6" fillId="0" borderId="28" xfId="4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0" fillId="0" borderId="27" xfId="4" applyFont="1" applyBorder="1" applyAlignment="1">
      <alignment horizontal="left" vertical="center"/>
    </xf>
    <xf numFmtId="0" fontId="30" fillId="0" borderId="17" xfId="4" applyFont="1" applyBorder="1" applyAlignment="1">
      <alignment horizontal="center" vertical="center"/>
    </xf>
    <xf numFmtId="0" fontId="30" fillId="0" borderId="24" xfId="4" applyFont="1" applyBorder="1" applyAlignment="1">
      <alignment horizontal="center" vertical="center"/>
    </xf>
    <xf numFmtId="0" fontId="32" fillId="0" borderId="30" xfId="4" applyFont="1" applyBorder="1" applyAlignment="1">
      <alignment horizontal="center" vertical="center"/>
    </xf>
    <xf numFmtId="0" fontId="32" fillId="0" borderId="20" xfId="4" applyFont="1" applyBorder="1" applyAlignment="1">
      <alignment horizontal="center" vertical="center"/>
    </xf>
    <xf numFmtId="0" fontId="32" fillId="0" borderId="25" xfId="4" applyFont="1" applyBorder="1" applyAlignment="1">
      <alignment horizontal="center" vertical="center"/>
    </xf>
    <xf numFmtId="0" fontId="30" fillId="0" borderId="24" xfId="4" applyFont="1" applyBorder="1" applyAlignment="1">
      <alignment horizontal="left" vertical="center"/>
    </xf>
    <xf numFmtId="0" fontId="32" fillId="0" borderId="34" xfId="4" applyFont="1" applyBorder="1" applyAlignment="1">
      <alignment horizontal="left" vertical="center"/>
    </xf>
    <xf numFmtId="0" fontId="32" fillId="0" borderId="33" xfId="4" applyFont="1" applyBorder="1" applyAlignment="1">
      <alignment horizontal="left" vertical="center"/>
    </xf>
    <xf numFmtId="0" fontId="32" fillId="0" borderId="40" xfId="4" applyFont="1" applyBorder="1" applyAlignment="1">
      <alignment horizontal="left" vertical="center"/>
    </xf>
    <xf numFmtId="0" fontId="19" fillId="0" borderId="51" xfId="4" applyFont="1" applyBorder="1" applyAlignment="1">
      <alignment horizontal="center" vertical="center"/>
    </xf>
    <xf numFmtId="0" fontId="33" fillId="0" borderId="51" xfId="4" applyFont="1" applyBorder="1" applyAlignment="1">
      <alignment horizontal="center" vertical="center"/>
    </xf>
    <xf numFmtId="0" fontId="19" fillId="0" borderId="57" xfId="4" applyFont="1" applyBorder="1" applyAlignment="1">
      <alignment horizontal="center" vertical="center"/>
    </xf>
    <xf numFmtId="0" fontId="33" fillId="0" borderId="53" xfId="4" applyFont="1" applyBorder="1" applyAlignment="1">
      <alignment horizontal="center" vertical="center"/>
    </xf>
    <xf numFmtId="0" fontId="33" fillId="0" borderId="54" xfId="4" applyFont="1" applyBorder="1" applyAlignment="1">
      <alignment horizontal="center" vertical="center"/>
    </xf>
    <xf numFmtId="0" fontId="33" fillId="0" borderId="59" xfId="4" applyFont="1" applyBorder="1" applyAlignment="1">
      <alignment horizontal="center" vertical="center"/>
    </xf>
    <xf numFmtId="0" fontId="33" fillId="0" borderId="30" xfId="4" applyFont="1" applyBorder="1" applyAlignment="1">
      <alignment horizontal="center" vertical="center"/>
    </xf>
    <xf numFmtId="0" fontId="33" fillId="0" borderId="20" xfId="4" applyFont="1" applyBorder="1" applyAlignment="1">
      <alignment horizontal="center" vertical="center"/>
    </xf>
    <xf numFmtId="0" fontId="33" fillId="0" borderId="25" xfId="4" applyFont="1" applyBorder="1" applyAlignment="1">
      <alignment horizontal="center" vertical="center"/>
    </xf>
    <xf numFmtId="0" fontId="22" fillId="0" borderId="0" xfId="5" applyFont="1" applyAlignment="1">
      <alignment horizontal="center"/>
    </xf>
    <xf numFmtId="0" fontId="22" fillId="0" borderId="0" xfId="5" applyFont="1"/>
    <xf numFmtId="0" fontId="19" fillId="0" borderId="28" xfId="4" applyFont="1" applyBorder="1" applyAlignment="1">
      <alignment horizontal="left" vertical="center"/>
    </xf>
    <xf numFmtId="0" fontId="6" fillId="0" borderId="28" xfId="4" applyFont="1" applyBorder="1" applyAlignment="1">
      <alignment horizontal="center" vertical="center"/>
    </xf>
    <xf numFmtId="0" fontId="6" fillId="0" borderId="38" xfId="4" applyFont="1" applyBorder="1" applyAlignment="1">
      <alignment horizontal="center" vertical="center"/>
    </xf>
    <xf numFmtId="58" fontId="6" fillId="0" borderId="17" xfId="4" applyNumberFormat="1" applyFont="1" applyBorder="1" applyAlignment="1">
      <alignment horizontal="center" vertical="center"/>
    </xf>
    <xf numFmtId="0" fontId="6" fillId="0" borderId="17" xfId="4" applyFont="1" applyBorder="1" applyAlignment="1">
      <alignment horizontal="center" vertical="center"/>
    </xf>
    <xf numFmtId="0" fontId="19" fillId="0" borderId="17" xfId="4" applyFont="1" applyBorder="1" applyAlignment="1">
      <alignment horizontal="center" vertical="center"/>
    </xf>
    <xf numFmtId="0" fontId="30" fillId="0" borderId="20" xfId="4" applyFont="1" applyBorder="1" applyAlignment="1">
      <alignment horizontal="left" vertical="center"/>
    </xf>
    <xf numFmtId="0" fontId="30" fillId="0" borderId="31" xfId="4" applyFont="1" applyBorder="1" applyAlignment="1">
      <alignment horizontal="left" vertical="center"/>
    </xf>
    <xf numFmtId="0" fontId="30" fillId="0" borderId="32" xfId="4" applyFont="1" applyBorder="1" applyAlignment="1">
      <alignment horizontal="left" vertical="center"/>
    </xf>
    <xf numFmtId="0" fontId="30" fillId="0" borderId="39" xfId="4" applyFont="1" applyBorder="1" applyAlignment="1">
      <alignment horizontal="left" vertical="center"/>
    </xf>
    <xf numFmtId="0" fontId="6" fillId="0" borderId="18" xfId="4" applyFont="1" applyBorder="1" applyAlignment="1">
      <alignment horizontal="center" vertical="center"/>
    </xf>
    <xf numFmtId="0" fontId="6" fillId="0" borderId="33" xfId="4" applyFont="1" applyBorder="1" applyAlignment="1">
      <alignment horizontal="center" vertical="center"/>
    </xf>
    <xf numFmtId="0" fontId="6" fillId="0" borderId="40" xfId="4" applyFont="1" applyBorder="1" applyAlignment="1">
      <alignment horizontal="center" vertical="center"/>
    </xf>
    <xf numFmtId="0" fontId="6" fillId="0" borderId="29" xfId="4" applyFont="1" applyBorder="1" applyAlignment="1">
      <alignment horizontal="left" vertical="center"/>
    </xf>
    <xf numFmtId="0" fontId="6" fillId="0" borderId="17" xfId="4" applyFont="1" applyBorder="1" applyAlignment="1">
      <alignment horizontal="left" vertical="center"/>
    </xf>
    <xf numFmtId="0" fontId="6" fillId="0" borderId="24" xfId="4" applyFont="1" applyBorder="1" applyAlignment="1">
      <alignment horizontal="left" vertical="center"/>
    </xf>
    <xf numFmtId="0" fontId="6" fillId="0" borderId="40" xfId="4" applyFont="1" applyBorder="1" applyAlignment="1">
      <alignment horizontal="left" vertical="center"/>
    </xf>
    <xf numFmtId="0" fontId="6" fillId="0" borderId="29" xfId="4" applyFont="1" applyBorder="1" applyAlignment="1">
      <alignment horizontal="left" vertical="center" wrapText="1"/>
    </xf>
    <xf numFmtId="0" fontId="6" fillId="0" borderId="17" xfId="4" applyFont="1" applyBorder="1" applyAlignment="1">
      <alignment horizontal="left" vertical="center" wrapText="1"/>
    </xf>
    <xf numFmtId="0" fontId="6" fillId="0" borderId="24" xfId="4" applyFont="1" applyBorder="1" applyAlignment="1">
      <alignment horizontal="left" vertical="center" wrapText="1"/>
    </xf>
    <xf numFmtId="0" fontId="16" fillId="0" borderId="20" xfId="4" applyBorder="1" applyAlignment="1">
      <alignment horizontal="center" vertical="center"/>
    </xf>
    <xf numFmtId="0" fontId="16" fillId="0" borderId="25" xfId="4" applyBorder="1" applyAlignment="1">
      <alignment horizontal="center" vertical="center"/>
    </xf>
    <xf numFmtId="0" fontId="30" fillId="0" borderId="35" xfId="4" applyFont="1" applyBorder="1" applyAlignment="1">
      <alignment horizontal="center" vertical="center"/>
    </xf>
    <xf numFmtId="0" fontId="30" fillId="0" borderId="36" xfId="4" applyFont="1" applyBorder="1" applyAlignment="1">
      <alignment horizontal="left" vertical="center"/>
    </xf>
    <xf numFmtId="0" fontId="6" fillId="0" borderId="34" xfId="4" applyFont="1" applyBorder="1" applyAlignment="1">
      <alignment horizontal="right" vertical="center"/>
    </xf>
    <xf numFmtId="0" fontId="6" fillId="0" borderId="33" xfId="4" applyFont="1" applyBorder="1" applyAlignment="1">
      <alignment horizontal="right" vertical="center"/>
    </xf>
    <xf numFmtId="0" fontId="6" fillId="0" borderId="37" xfId="4" applyFont="1" applyBorder="1" applyAlignment="1">
      <alignment horizontal="right" vertical="center"/>
    </xf>
    <xf numFmtId="0" fontId="32" fillId="0" borderId="27" xfId="4" applyFont="1" applyBorder="1" applyAlignment="1">
      <alignment horizontal="left" vertical="center"/>
    </xf>
    <xf numFmtId="0" fontId="32" fillId="0" borderId="28" xfId="4" applyFont="1" applyBorder="1" applyAlignment="1">
      <alignment horizontal="left" vertical="center"/>
    </xf>
    <xf numFmtId="0" fontId="32" fillId="0" borderId="38" xfId="4" applyFont="1" applyBorder="1" applyAlignment="1">
      <alignment horizontal="left" vertical="center"/>
    </xf>
    <xf numFmtId="0" fontId="30" fillId="0" borderId="37" xfId="4" applyFont="1" applyBorder="1" applyAlignment="1">
      <alignment horizontal="left" vertical="center"/>
    </xf>
    <xf numFmtId="0" fontId="6" fillId="0" borderId="20" xfId="4" applyFont="1" applyBorder="1" applyAlignment="1">
      <alignment horizontal="center" vertical="center"/>
    </xf>
    <xf numFmtId="0" fontId="30" fillId="0" borderId="20" xfId="4" applyFont="1" applyBorder="1" applyAlignment="1">
      <alignment horizontal="center" vertical="center"/>
    </xf>
    <xf numFmtId="0" fontId="6" fillId="0" borderId="25" xfId="4" applyFont="1" applyBorder="1" applyAlignment="1">
      <alignment horizontal="center" vertical="center"/>
    </xf>
    <xf numFmtId="0" fontId="15" fillId="0" borderId="16" xfId="4" applyFont="1" applyBorder="1" applyAlignment="1">
      <alignment horizontal="center" vertical="center"/>
    </xf>
    <xf numFmtId="0" fontId="15" fillId="0" borderId="22" xfId="4" applyFont="1" applyBorder="1" applyAlignment="1">
      <alignment horizontal="center" vertical="center"/>
    </xf>
    <xf numFmtId="0" fontId="22" fillId="0" borderId="5" xfId="5" applyFont="1" applyBorder="1" applyAlignment="1">
      <alignment horizontal="center" vertical="center"/>
    </xf>
    <xf numFmtId="0" fontId="22" fillId="0" borderId="23" xfId="5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9" fillId="0" borderId="2" xfId="0" applyFont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7" fillId="0" borderId="0" xfId="4" applyFont="1" applyAlignment="1">
      <alignment horizontal="left" vertical="center"/>
    </xf>
  </cellXfs>
  <cellStyles count="11">
    <cellStyle name="常规" xfId="0" builtinId="0"/>
    <cellStyle name="常规 10 10 2" xfId="8" xr:uid="{00000000-0005-0000-0000-000038000000}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2" xr:uid="{00000000-0005-0000-0000-000032000000}"/>
    <cellStyle name="常规 7 3" xfId="1" xr:uid="{00000000-0005-0000-0000-000031000000}"/>
    <cellStyle name="常规 71" xfId="10" xr:uid="{00000000-0005-0000-0000-00003B000000}"/>
    <cellStyle name="常规 71 2" xfId="9" xr:uid="{00000000-0005-0000-0000-00003A000000}"/>
    <cellStyle name="常规_110509_2006-09-28" xfId="3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checked="Checked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4759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 txBox="1">
          <a:spLocks noChangeArrowheads="1"/>
        </xdr:cNvSpPr>
      </xdr:nvSpPr>
      <xdr:spPr>
        <a:xfrm>
          <a:off x="0" y="4124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SpPr txBox="1">
          <a:spLocks noChangeArrowheads="1"/>
        </xdr:cNvSpPr>
      </xdr:nvSpPr>
      <xdr:spPr>
        <a:xfrm>
          <a:off x="0" y="507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SpPr txBox="1">
          <a:spLocks noChangeArrowheads="1"/>
        </xdr:cNvSpPr>
      </xdr:nvSpPr>
      <xdr:spPr>
        <a:xfrm>
          <a:off x="0" y="507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SpPr txBox="1">
          <a:spLocks noChangeArrowheads="1"/>
        </xdr:cNvSpPr>
      </xdr:nvSpPr>
      <xdr:spPr>
        <a:xfrm>
          <a:off x="0" y="507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SpPr txBox="1">
          <a:spLocks noChangeArrowheads="1"/>
        </xdr:cNvSpPr>
      </xdr:nvSpPr>
      <xdr:spPr>
        <a:xfrm>
          <a:off x="0" y="507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 txBox="1">
          <a:spLocks noChangeArrowheads="1"/>
        </xdr:cNvSpPr>
      </xdr:nvSpPr>
      <xdr:spPr>
        <a:xfrm>
          <a:off x="0" y="507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SpPr txBox="1">
          <a:spLocks noChangeArrowheads="1"/>
        </xdr:cNvSpPr>
      </xdr:nvSpPr>
      <xdr:spPr>
        <a:xfrm>
          <a:off x="0" y="507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SpPr txBox="1">
          <a:spLocks noChangeArrowheads="1"/>
        </xdr:cNvSpPr>
      </xdr:nvSpPr>
      <xdr:spPr>
        <a:xfrm>
          <a:off x="0" y="507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SpPr txBox="1">
          <a:spLocks noChangeArrowheads="1"/>
        </xdr:cNvSpPr>
      </xdr:nvSpPr>
      <xdr:spPr>
        <a:xfrm>
          <a:off x="0" y="507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SpPr txBox="1">
          <a:spLocks noChangeArrowheads="1"/>
        </xdr:cNvSpPr>
      </xdr:nvSpPr>
      <xdr:spPr>
        <a:xfrm>
          <a:off x="0" y="507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SpPr txBox="1">
          <a:spLocks noChangeArrowheads="1"/>
        </xdr:cNvSpPr>
      </xdr:nvSpPr>
      <xdr:spPr>
        <a:xfrm>
          <a:off x="0" y="507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SpPr txBox="1">
          <a:spLocks noChangeArrowheads="1"/>
        </xdr:cNvSpPr>
      </xdr:nvSpPr>
      <xdr:spPr>
        <a:xfrm>
          <a:off x="0" y="507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SpPr txBox="1">
          <a:spLocks noChangeArrowheads="1"/>
        </xdr:cNvSpPr>
      </xdr:nvSpPr>
      <xdr:spPr>
        <a:xfrm>
          <a:off x="0" y="507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SpPr txBox="1">
          <a:spLocks noChangeArrowheads="1"/>
        </xdr:cNvSpPr>
      </xdr:nvSpPr>
      <xdr:spPr>
        <a:xfrm>
          <a:off x="0" y="539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SpPr txBox="1">
          <a:spLocks noChangeArrowheads="1"/>
        </xdr:cNvSpPr>
      </xdr:nvSpPr>
      <xdr:spPr>
        <a:xfrm>
          <a:off x="0" y="5394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SpPr txBox="1">
          <a:spLocks noChangeArrowheads="1"/>
        </xdr:cNvSpPr>
      </xdr:nvSpPr>
      <xdr:spPr>
        <a:xfrm>
          <a:off x="0" y="5394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SpPr txBox="1">
          <a:spLocks noChangeArrowheads="1"/>
        </xdr:cNvSpPr>
      </xdr:nvSpPr>
      <xdr:spPr>
        <a:xfrm>
          <a:off x="0" y="539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SpPr txBox="1">
          <a:spLocks noChangeArrowheads="1"/>
        </xdr:cNvSpPr>
      </xdr:nvSpPr>
      <xdr:spPr>
        <a:xfrm>
          <a:off x="0" y="539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SpPr txBox="1">
          <a:spLocks noChangeArrowheads="1"/>
        </xdr:cNvSpPr>
      </xdr:nvSpPr>
      <xdr:spPr>
        <a:xfrm>
          <a:off x="0" y="539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SpPr txBox="1">
          <a:spLocks noChangeArrowheads="1"/>
        </xdr:cNvSpPr>
      </xdr:nvSpPr>
      <xdr:spPr>
        <a:xfrm>
          <a:off x="0" y="5394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SpPr txBox="1">
          <a:spLocks noChangeArrowheads="1"/>
        </xdr:cNvSpPr>
      </xdr:nvSpPr>
      <xdr:spPr>
        <a:xfrm>
          <a:off x="0" y="5394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SpPr txBox="1">
          <a:spLocks noChangeArrowheads="1"/>
        </xdr:cNvSpPr>
      </xdr:nvSpPr>
      <xdr:spPr>
        <a:xfrm>
          <a:off x="0" y="539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SpPr txBox="1">
          <a:spLocks noChangeArrowheads="1"/>
        </xdr:cNvSpPr>
      </xdr:nvSpPr>
      <xdr:spPr>
        <a:xfrm>
          <a:off x="0" y="539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00000000-0008-0000-0500-00004A000000}"/>
            </a:ext>
          </a:extLst>
        </xdr:cNvPr>
        <xdr:cNvSpPr txBox="1">
          <a:spLocks noChangeArrowheads="1"/>
        </xdr:cNvSpPr>
      </xdr:nvSpPr>
      <xdr:spPr>
        <a:xfrm>
          <a:off x="0" y="539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SpPr txBox="1">
          <a:spLocks noChangeArrowheads="1"/>
        </xdr:cNvSpPr>
      </xdr:nvSpPr>
      <xdr:spPr>
        <a:xfrm>
          <a:off x="0" y="5394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6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6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6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6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6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6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6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6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6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6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6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6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6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6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6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6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6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6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6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6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6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6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381000</xdr:colOff>
          <xdr:row>7</xdr:row>
          <xdr:rowOff>180975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6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6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6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6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6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6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6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6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6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6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6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6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6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6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6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6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6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121920</xdr:colOff>
      <xdr:row>2</xdr:row>
      <xdr:rowOff>11430</xdr:rowOff>
    </xdr:from>
    <xdr:to>
      <xdr:col>9</xdr:col>
      <xdr:colOff>272415</xdr:colOff>
      <xdr:row>5</xdr:row>
      <xdr:rowOff>101600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60995" y="592455"/>
          <a:ext cx="1217295" cy="6330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02" customWidth="1"/>
    <col min="3" max="3" width="10.125" customWidth="1"/>
  </cols>
  <sheetData>
    <row r="1" spans="1:2" ht="21" customHeight="1">
      <c r="A1" s="203"/>
      <c r="B1" s="204" t="s">
        <v>0</v>
      </c>
    </row>
    <row r="2" spans="1:2">
      <c r="A2" s="6">
        <v>1</v>
      </c>
      <c r="B2" s="205" t="s">
        <v>1</v>
      </c>
    </row>
    <row r="3" spans="1:2">
      <c r="A3" s="6">
        <v>2</v>
      </c>
      <c r="B3" s="205" t="s">
        <v>2</v>
      </c>
    </row>
    <row r="4" spans="1:2">
      <c r="A4" s="6">
        <v>3</v>
      </c>
      <c r="B4" s="205" t="s">
        <v>3</v>
      </c>
    </row>
    <row r="5" spans="1:2">
      <c r="A5" s="6">
        <v>4</v>
      </c>
      <c r="B5" s="205" t="s">
        <v>4</v>
      </c>
    </row>
    <row r="6" spans="1:2">
      <c r="A6" s="6">
        <v>5</v>
      </c>
      <c r="B6" s="205" t="s">
        <v>5</v>
      </c>
    </row>
    <row r="7" spans="1:2">
      <c r="A7" s="6">
        <v>6</v>
      </c>
      <c r="B7" s="205" t="s">
        <v>6</v>
      </c>
    </row>
    <row r="8" spans="1:2" s="201" customFormat="1" ht="15" customHeight="1">
      <c r="A8" s="206">
        <v>7</v>
      </c>
      <c r="B8" s="207" t="s">
        <v>7</v>
      </c>
    </row>
    <row r="9" spans="1:2" ht="18.95" customHeight="1">
      <c r="A9" s="203"/>
      <c r="B9" s="208" t="s">
        <v>8</v>
      </c>
    </row>
    <row r="10" spans="1:2" ht="15.95" customHeight="1">
      <c r="A10" s="6">
        <v>1</v>
      </c>
      <c r="B10" s="209" t="s">
        <v>9</v>
      </c>
    </row>
    <row r="11" spans="1:2">
      <c r="A11" s="6">
        <v>2</v>
      </c>
      <c r="B11" s="205" t="s">
        <v>10</v>
      </c>
    </row>
    <row r="12" spans="1:2">
      <c r="A12" s="6">
        <v>3</v>
      </c>
      <c r="B12" s="207" t="s">
        <v>11</v>
      </c>
    </row>
    <row r="13" spans="1:2">
      <c r="A13" s="6">
        <v>4</v>
      </c>
      <c r="B13" s="205" t="s">
        <v>12</v>
      </c>
    </row>
    <row r="14" spans="1:2">
      <c r="A14" s="6">
        <v>5</v>
      </c>
      <c r="B14" s="205" t="s">
        <v>13</v>
      </c>
    </row>
    <row r="15" spans="1:2">
      <c r="A15" s="6">
        <v>6</v>
      </c>
      <c r="B15" s="205" t="s">
        <v>14</v>
      </c>
    </row>
    <row r="16" spans="1:2">
      <c r="A16" s="6">
        <v>7</v>
      </c>
      <c r="B16" s="205" t="s">
        <v>15</v>
      </c>
    </row>
    <row r="17" spans="1:2">
      <c r="A17" s="6">
        <v>8</v>
      </c>
      <c r="B17" s="205" t="s">
        <v>16</v>
      </c>
    </row>
    <row r="18" spans="1:2">
      <c r="A18" s="6">
        <v>9</v>
      </c>
      <c r="B18" s="205" t="s">
        <v>17</v>
      </c>
    </row>
    <row r="19" spans="1:2">
      <c r="A19" s="6"/>
      <c r="B19" s="205"/>
    </row>
    <row r="20" spans="1:2" ht="20.25">
      <c r="A20" s="203"/>
      <c r="B20" s="204" t="s">
        <v>18</v>
      </c>
    </row>
    <row r="21" spans="1:2">
      <c r="A21" s="6">
        <v>1</v>
      </c>
      <c r="B21" s="205" t="s">
        <v>19</v>
      </c>
    </row>
    <row r="22" spans="1:2">
      <c r="A22" s="6">
        <v>2</v>
      </c>
      <c r="B22" s="205" t="s">
        <v>20</v>
      </c>
    </row>
    <row r="23" spans="1:2">
      <c r="A23" s="6">
        <v>3</v>
      </c>
      <c r="B23" s="205" t="s">
        <v>21</v>
      </c>
    </row>
    <row r="24" spans="1:2">
      <c r="A24" s="6">
        <v>4</v>
      </c>
      <c r="B24" s="205" t="s">
        <v>22</v>
      </c>
    </row>
    <row r="25" spans="1:2">
      <c r="A25" s="6">
        <v>5</v>
      </c>
      <c r="B25" s="205" t="s">
        <v>23</v>
      </c>
    </row>
    <row r="26" spans="1:2">
      <c r="A26" s="6">
        <v>6</v>
      </c>
      <c r="B26" s="205" t="s">
        <v>24</v>
      </c>
    </row>
    <row r="27" spans="1:2">
      <c r="A27" s="6">
        <v>7</v>
      </c>
      <c r="B27" s="205" t="s">
        <v>25</v>
      </c>
    </row>
    <row r="28" spans="1:2">
      <c r="A28" s="6"/>
      <c r="B28" s="205"/>
    </row>
    <row r="29" spans="1:2" ht="20.25">
      <c r="A29" s="203"/>
      <c r="B29" s="204" t="s">
        <v>26</v>
      </c>
    </row>
    <row r="30" spans="1:2">
      <c r="A30" s="6">
        <v>1</v>
      </c>
      <c r="B30" s="205" t="s">
        <v>27</v>
      </c>
    </row>
    <row r="31" spans="1:2">
      <c r="A31" s="6">
        <v>2</v>
      </c>
      <c r="B31" s="205" t="s">
        <v>28</v>
      </c>
    </row>
    <row r="32" spans="1:2">
      <c r="A32" s="6">
        <v>3</v>
      </c>
      <c r="B32" s="205" t="s">
        <v>29</v>
      </c>
    </row>
    <row r="33" spans="1:2" ht="28.5">
      <c r="A33" s="6">
        <v>4</v>
      </c>
      <c r="B33" s="205" t="s">
        <v>30</v>
      </c>
    </row>
    <row r="34" spans="1:2">
      <c r="A34" s="6">
        <v>5</v>
      </c>
      <c r="B34" s="205" t="s">
        <v>31</v>
      </c>
    </row>
    <row r="35" spans="1:2">
      <c r="A35" s="6">
        <v>6</v>
      </c>
      <c r="B35" s="205" t="s">
        <v>32</v>
      </c>
    </row>
    <row r="36" spans="1:2">
      <c r="A36" s="6">
        <v>7</v>
      </c>
      <c r="B36" s="205" t="s">
        <v>33</v>
      </c>
    </row>
    <row r="37" spans="1:2">
      <c r="A37" s="6"/>
      <c r="B37" s="205"/>
    </row>
    <row r="39" spans="1:2">
      <c r="A39" s="210" t="s">
        <v>34</v>
      </c>
      <c r="B39" s="211"/>
    </row>
  </sheetData>
  <phoneticPr fontId="48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0"/>
  <sheetViews>
    <sheetView zoomScale="125" zoomScaleNormal="125" workbookViewId="0">
      <selection activeCell="E6" sqref="E6:E7"/>
    </sheetView>
  </sheetViews>
  <sheetFormatPr defaultColWidth="9" defaultRowHeight="14.25"/>
  <cols>
    <col min="1" max="1" width="5.125" customWidth="1"/>
    <col min="2" max="2" width="8.875" customWidth="1"/>
    <col min="3" max="3" width="12.125" customWidth="1"/>
    <col min="4" max="4" width="19.125" customWidth="1"/>
    <col min="5" max="5" width="12.125" customWidth="1"/>
    <col min="6" max="6" width="19.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95" t="s">
        <v>321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</row>
    <row r="2" spans="1:13" s="1" customFormat="1" ht="16.5">
      <c r="A2" s="406" t="s">
        <v>293</v>
      </c>
      <c r="B2" s="407" t="s">
        <v>298</v>
      </c>
      <c r="C2" s="407" t="s">
        <v>294</v>
      </c>
      <c r="D2" s="407" t="s">
        <v>295</v>
      </c>
      <c r="E2" s="407" t="s">
        <v>296</v>
      </c>
      <c r="F2" s="407" t="s">
        <v>297</v>
      </c>
      <c r="G2" s="406" t="s">
        <v>322</v>
      </c>
      <c r="H2" s="406"/>
      <c r="I2" s="406" t="s">
        <v>323</v>
      </c>
      <c r="J2" s="406"/>
      <c r="K2" s="412" t="s">
        <v>324</v>
      </c>
      <c r="L2" s="414" t="s">
        <v>325</v>
      </c>
      <c r="M2" s="416" t="s">
        <v>326</v>
      </c>
    </row>
    <row r="3" spans="1:13" s="1" customFormat="1" ht="16.5">
      <c r="A3" s="406"/>
      <c r="B3" s="408"/>
      <c r="C3" s="408"/>
      <c r="D3" s="408"/>
      <c r="E3" s="408"/>
      <c r="F3" s="408"/>
      <c r="G3" s="3" t="s">
        <v>327</v>
      </c>
      <c r="H3" s="3" t="s">
        <v>328</v>
      </c>
      <c r="I3" s="3" t="s">
        <v>327</v>
      </c>
      <c r="J3" s="3" t="s">
        <v>328</v>
      </c>
      <c r="K3" s="413"/>
      <c r="L3" s="415"/>
      <c r="M3" s="417"/>
    </row>
    <row r="4" spans="1:13" ht="24" customHeight="1">
      <c r="A4" s="28">
        <v>1</v>
      </c>
      <c r="B4" s="14" t="s">
        <v>311</v>
      </c>
      <c r="C4" s="7" t="s">
        <v>308</v>
      </c>
      <c r="D4" s="13" t="s">
        <v>309</v>
      </c>
      <c r="E4" s="14" t="s">
        <v>118</v>
      </c>
      <c r="F4" s="15" t="s">
        <v>310</v>
      </c>
      <c r="G4" s="29">
        <v>-0.02</v>
      </c>
      <c r="H4" s="29">
        <v>-0.01</v>
      </c>
      <c r="I4" s="29">
        <v>-0.03</v>
      </c>
      <c r="J4" s="29">
        <v>-0.01</v>
      </c>
      <c r="K4" s="7"/>
      <c r="L4" s="28" t="s">
        <v>94</v>
      </c>
      <c r="M4" s="28" t="s">
        <v>329</v>
      </c>
    </row>
    <row r="5" spans="1:13" ht="24" customHeight="1">
      <c r="A5" s="28">
        <v>2</v>
      </c>
      <c r="B5" s="14" t="s">
        <v>311</v>
      </c>
      <c r="C5" s="7" t="s">
        <v>312</v>
      </c>
      <c r="D5" s="13" t="s">
        <v>309</v>
      </c>
      <c r="E5" s="14" t="s">
        <v>119</v>
      </c>
      <c r="F5" s="15" t="s">
        <v>310</v>
      </c>
      <c r="G5" s="29">
        <v>-0.01</v>
      </c>
      <c r="H5" s="29">
        <v>-0.01</v>
      </c>
      <c r="I5" s="30">
        <v>-0.02</v>
      </c>
      <c r="J5" s="29">
        <v>-0.01</v>
      </c>
      <c r="K5" s="6"/>
      <c r="L5" s="28" t="s">
        <v>94</v>
      </c>
      <c r="M5" s="28" t="s">
        <v>329</v>
      </c>
    </row>
    <row r="6" spans="1:13" ht="24" customHeight="1">
      <c r="A6" s="28">
        <v>3</v>
      </c>
      <c r="B6" s="14" t="s">
        <v>311</v>
      </c>
      <c r="C6" s="7" t="s">
        <v>313</v>
      </c>
      <c r="D6" s="7" t="s">
        <v>314</v>
      </c>
      <c r="E6" s="7" t="s">
        <v>315</v>
      </c>
      <c r="F6" s="15" t="s">
        <v>310</v>
      </c>
      <c r="G6" s="29">
        <v>-0.04</v>
      </c>
      <c r="H6" s="29">
        <v>-0.01</v>
      </c>
      <c r="I6" s="29">
        <v>-0.05</v>
      </c>
      <c r="J6" s="29">
        <v>0</v>
      </c>
      <c r="K6" s="6"/>
      <c r="L6" s="28" t="s">
        <v>94</v>
      </c>
      <c r="M6" s="28" t="s">
        <v>329</v>
      </c>
    </row>
    <row r="7" spans="1:13" ht="24" customHeight="1">
      <c r="A7" s="28">
        <v>4</v>
      </c>
      <c r="B7" s="14" t="s">
        <v>311</v>
      </c>
      <c r="C7" s="7" t="s">
        <v>316</v>
      </c>
      <c r="D7" s="7" t="s">
        <v>314</v>
      </c>
      <c r="E7" s="7" t="s">
        <v>317</v>
      </c>
      <c r="F7" s="15" t="s">
        <v>310</v>
      </c>
      <c r="G7" s="29">
        <v>-0.02</v>
      </c>
      <c r="H7" s="29">
        <v>-0.01</v>
      </c>
      <c r="I7" s="29">
        <v>-0.03</v>
      </c>
      <c r="J7" s="29">
        <v>-0.01</v>
      </c>
      <c r="K7" s="6"/>
      <c r="L7" s="28" t="s">
        <v>94</v>
      </c>
      <c r="M7" s="28" t="s">
        <v>329</v>
      </c>
    </row>
    <row r="8" spans="1:13" ht="24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s="2" customFormat="1" ht="18.75">
      <c r="A9" s="396" t="s">
        <v>330</v>
      </c>
      <c r="B9" s="397"/>
      <c r="C9" s="397"/>
      <c r="D9" s="397"/>
      <c r="E9" s="399"/>
      <c r="F9" s="400"/>
      <c r="G9" s="402"/>
      <c r="H9" s="396" t="s">
        <v>319</v>
      </c>
      <c r="I9" s="397"/>
      <c r="J9" s="397"/>
      <c r="K9" s="399"/>
      <c r="L9" s="409"/>
      <c r="M9" s="410"/>
    </row>
    <row r="10" spans="1:13" ht="16.5">
      <c r="A10" s="411" t="s">
        <v>331</v>
      </c>
      <c r="B10" s="411"/>
      <c r="C10" s="404"/>
      <c r="D10" s="404"/>
      <c r="E10" s="404"/>
      <c r="F10" s="404"/>
      <c r="G10" s="404"/>
      <c r="H10" s="404"/>
      <c r="I10" s="404"/>
      <c r="J10" s="404"/>
      <c r="K10" s="404"/>
      <c r="L10" s="404"/>
      <c r="M10" s="404"/>
    </row>
  </sheetData>
  <mergeCells count="17"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9:E9"/>
    <mergeCell ref="F9:G9"/>
    <mergeCell ref="H9:K9"/>
    <mergeCell ref="L9:M9"/>
  </mergeCells>
  <phoneticPr fontId="48" type="noConversion"/>
  <dataValidations count="1">
    <dataValidation type="list" allowBlank="1" showInputMessage="1" showErrorMessage="1" sqref="M4 M1:M3 M5:M7 M8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4"/>
  <sheetViews>
    <sheetView workbookViewId="0">
      <selection activeCell="L24" sqref="L24"/>
    </sheetView>
  </sheetViews>
  <sheetFormatPr defaultColWidth="9" defaultRowHeight="14.25"/>
  <cols>
    <col min="1" max="2" width="8.625" customWidth="1"/>
    <col min="3" max="3" width="12.125" customWidth="1"/>
    <col min="4" max="4" width="21.125" customWidth="1"/>
    <col min="5" max="5" width="12.125" customWidth="1"/>
    <col min="6" max="6" width="17.875" customWidth="1"/>
    <col min="7" max="9" width="8.62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95" t="s">
        <v>332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  <c r="W1" s="395"/>
    </row>
    <row r="2" spans="1:23" s="1" customFormat="1" ht="15.95" customHeight="1">
      <c r="A2" s="407" t="s">
        <v>333</v>
      </c>
      <c r="B2" s="407" t="s">
        <v>298</v>
      </c>
      <c r="C2" s="407" t="s">
        <v>294</v>
      </c>
      <c r="D2" s="407" t="s">
        <v>295</v>
      </c>
      <c r="E2" s="407" t="s">
        <v>296</v>
      </c>
      <c r="F2" s="407" t="s">
        <v>297</v>
      </c>
      <c r="G2" s="418" t="s">
        <v>334</v>
      </c>
      <c r="H2" s="419"/>
      <c r="I2" s="420"/>
      <c r="J2" s="418" t="s">
        <v>335</v>
      </c>
      <c r="K2" s="419"/>
      <c r="L2" s="420"/>
      <c r="M2" s="418" t="s">
        <v>336</v>
      </c>
      <c r="N2" s="419"/>
      <c r="O2" s="420"/>
      <c r="P2" s="418" t="s">
        <v>337</v>
      </c>
      <c r="Q2" s="419"/>
      <c r="R2" s="420"/>
      <c r="S2" s="419" t="s">
        <v>338</v>
      </c>
      <c r="T2" s="419"/>
      <c r="U2" s="420"/>
      <c r="V2" s="424" t="s">
        <v>339</v>
      </c>
      <c r="W2" s="424" t="s">
        <v>307</v>
      </c>
    </row>
    <row r="3" spans="1:23" s="1" customFormat="1" ht="16.5">
      <c r="A3" s="408"/>
      <c r="B3" s="423"/>
      <c r="C3" s="423"/>
      <c r="D3" s="423"/>
      <c r="E3" s="423"/>
      <c r="F3" s="423"/>
      <c r="G3" s="3" t="s">
        <v>340</v>
      </c>
      <c r="H3" s="3" t="s">
        <v>67</v>
      </c>
      <c r="I3" s="3" t="s">
        <v>298</v>
      </c>
      <c r="J3" s="3" t="s">
        <v>340</v>
      </c>
      <c r="K3" s="3" t="s">
        <v>67</v>
      </c>
      <c r="L3" s="3" t="s">
        <v>298</v>
      </c>
      <c r="M3" s="3" t="s">
        <v>340</v>
      </c>
      <c r="N3" s="3" t="s">
        <v>67</v>
      </c>
      <c r="O3" s="3" t="s">
        <v>298</v>
      </c>
      <c r="P3" s="3" t="s">
        <v>340</v>
      </c>
      <c r="Q3" s="3" t="s">
        <v>67</v>
      </c>
      <c r="R3" s="3" t="s">
        <v>298</v>
      </c>
      <c r="S3" s="3" t="s">
        <v>340</v>
      </c>
      <c r="T3" s="3" t="s">
        <v>67</v>
      </c>
      <c r="U3" s="3" t="s">
        <v>298</v>
      </c>
      <c r="V3" s="425"/>
      <c r="W3" s="425"/>
    </row>
    <row r="4" spans="1:23" ht="21" customHeight="1">
      <c r="A4" s="22" t="s">
        <v>341</v>
      </c>
      <c r="B4" s="14" t="s">
        <v>311</v>
      </c>
      <c r="C4" s="7" t="s">
        <v>308</v>
      </c>
      <c r="D4" s="13" t="s">
        <v>309</v>
      </c>
      <c r="E4" s="14" t="s">
        <v>118</v>
      </c>
      <c r="F4" s="23" t="s">
        <v>310</v>
      </c>
      <c r="G4" s="24"/>
      <c r="H4" s="25"/>
      <c r="I4" s="25"/>
      <c r="J4" s="27"/>
      <c r="K4" s="28"/>
      <c r="L4" s="28"/>
      <c r="M4" s="5"/>
      <c r="N4" s="5"/>
      <c r="O4" s="5"/>
      <c r="P4" s="5"/>
      <c r="Q4" s="5"/>
      <c r="R4" s="5"/>
      <c r="S4" s="5"/>
      <c r="T4" s="5"/>
      <c r="U4" s="5"/>
      <c r="V4" s="28" t="s">
        <v>342</v>
      </c>
      <c r="W4" s="5"/>
    </row>
    <row r="5" spans="1:23" ht="21" customHeight="1">
      <c r="A5" s="22" t="s">
        <v>341</v>
      </c>
      <c r="B5" s="14" t="s">
        <v>311</v>
      </c>
      <c r="C5" s="7" t="s">
        <v>312</v>
      </c>
      <c r="D5" s="13" t="s">
        <v>309</v>
      </c>
      <c r="E5" s="14" t="s">
        <v>119</v>
      </c>
      <c r="F5" s="23" t="s">
        <v>310</v>
      </c>
      <c r="G5" s="26"/>
      <c r="H5" s="26"/>
      <c r="I5" s="26"/>
      <c r="J5" s="26"/>
      <c r="K5" s="28"/>
      <c r="L5" s="28"/>
      <c r="M5" s="26"/>
      <c r="N5" s="26"/>
      <c r="O5" s="26"/>
      <c r="P5" s="26"/>
      <c r="Q5" s="26"/>
      <c r="R5" s="26"/>
      <c r="S5" s="26"/>
      <c r="T5" s="26"/>
      <c r="U5" s="26"/>
      <c r="V5" s="28" t="s">
        <v>342</v>
      </c>
      <c r="W5" s="5"/>
    </row>
    <row r="6" spans="1:23" ht="24" customHeight="1">
      <c r="A6" s="22" t="s">
        <v>341</v>
      </c>
      <c r="B6" s="14" t="s">
        <v>311</v>
      </c>
      <c r="C6" s="7" t="s">
        <v>313</v>
      </c>
      <c r="D6" s="7" t="s">
        <v>314</v>
      </c>
      <c r="E6" s="7" t="s">
        <v>315</v>
      </c>
      <c r="F6" s="23" t="s">
        <v>310</v>
      </c>
      <c r="G6" s="5"/>
      <c r="H6" s="24"/>
      <c r="I6" s="27"/>
      <c r="J6" s="5"/>
      <c r="K6" s="28"/>
      <c r="L6" s="28"/>
      <c r="M6" s="5"/>
      <c r="N6" s="5"/>
      <c r="O6" s="5"/>
      <c r="P6" s="5"/>
      <c r="Q6" s="5"/>
      <c r="R6" s="5"/>
      <c r="S6" s="5"/>
      <c r="T6" s="5"/>
      <c r="U6" s="5"/>
      <c r="V6" s="28"/>
      <c r="W6" s="5"/>
    </row>
    <row r="7" spans="1:23" ht="21.95" customHeight="1">
      <c r="A7" s="22" t="s">
        <v>341</v>
      </c>
      <c r="B7" s="14" t="s">
        <v>311</v>
      </c>
      <c r="C7" s="7" t="s">
        <v>316</v>
      </c>
      <c r="D7" s="7" t="s">
        <v>314</v>
      </c>
      <c r="E7" s="7" t="s">
        <v>317</v>
      </c>
      <c r="F7" s="23" t="s">
        <v>310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421"/>
      <c r="B8" s="421"/>
      <c r="C8" s="421"/>
      <c r="D8" s="421"/>
      <c r="E8" s="421"/>
      <c r="F8" s="421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422"/>
      <c r="B9" s="422"/>
      <c r="C9" s="422"/>
      <c r="D9" s="422"/>
      <c r="E9" s="422"/>
      <c r="F9" s="422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421"/>
      <c r="B10" s="421"/>
      <c r="C10" s="421"/>
      <c r="D10" s="421"/>
      <c r="E10" s="421"/>
      <c r="F10" s="421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422"/>
      <c r="B11" s="422"/>
      <c r="C11" s="422"/>
      <c r="D11" s="422"/>
      <c r="E11" s="422"/>
      <c r="F11" s="422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s="2" customFormat="1" ht="18.75">
      <c r="A13" s="396" t="s">
        <v>343</v>
      </c>
      <c r="B13" s="397"/>
      <c r="C13" s="397"/>
      <c r="D13" s="397"/>
      <c r="E13" s="399"/>
      <c r="F13" s="400"/>
      <c r="G13" s="402"/>
      <c r="H13" s="21"/>
      <c r="I13" s="21"/>
      <c r="J13" s="396" t="s">
        <v>319</v>
      </c>
      <c r="K13" s="397"/>
      <c r="L13" s="397"/>
      <c r="M13" s="397"/>
      <c r="N13" s="397"/>
      <c r="O13" s="397"/>
      <c r="P13" s="397"/>
      <c r="Q13" s="397"/>
      <c r="R13" s="397"/>
      <c r="S13" s="397"/>
      <c r="T13" s="397"/>
      <c r="U13" s="399"/>
      <c r="V13" s="9"/>
      <c r="W13" s="11"/>
    </row>
    <row r="14" spans="1:23" ht="78" customHeight="1">
      <c r="A14" s="403" t="s">
        <v>344</v>
      </c>
      <c r="B14" s="403"/>
      <c r="C14" s="404"/>
      <c r="D14" s="404"/>
      <c r="E14" s="404"/>
      <c r="F14" s="404"/>
      <c r="G14" s="404"/>
      <c r="H14" s="404"/>
      <c r="I14" s="404"/>
      <c r="J14" s="404"/>
      <c r="K14" s="404"/>
      <c r="L14" s="404"/>
      <c r="M14" s="404"/>
      <c r="N14" s="404"/>
      <c r="O14" s="404"/>
      <c r="P14" s="404"/>
      <c r="Q14" s="404"/>
      <c r="R14" s="404"/>
      <c r="S14" s="404"/>
      <c r="T14" s="404"/>
      <c r="U14" s="404"/>
      <c r="V14" s="404"/>
      <c r="W14" s="404"/>
    </row>
  </sheetData>
  <mergeCells count="30">
    <mergeCell ref="E8:E9"/>
    <mergeCell ref="E10:E11"/>
    <mergeCell ref="F2:F3"/>
    <mergeCell ref="F8:F9"/>
    <mergeCell ref="F10:F11"/>
    <mergeCell ref="A13:E13"/>
    <mergeCell ref="F13:G13"/>
    <mergeCell ref="J13:U13"/>
    <mergeCell ref="A14:W14"/>
    <mergeCell ref="A2:A3"/>
    <mergeCell ref="A8:A9"/>
    <mergeCell ref="A10:A11"/>
    <mergeCell ref="B2:B3"/>
    <mergeCell ref="B8:B9"/>
    <mergeCell ref="B10:B11"/>
    <mergeCell ref="C2:C3"/>
    <mergeCell ref="C8:C9"/>
    <mergeCell ref="C10:C11"/>
    <mergeCell ref="D2:D3"/>
    <mergeCell ref="D8:D9"/>
    <mergeCell ref="D10:D11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48" type="noConversion"/>
  <dataValidations count="1">
    <dataValidation type="list" allowBlank="1" showInputMessage="1" showErrorMessage="1" sqref="W1 W4:W5 W6:W11 W12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F16" sqref="F16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95" t="s">
        <v>345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</row>
    <row r="2" spans="1:14" s="1" customFormat="1" ht="16.5">
      <c r="A2" s="17" t="s">
        <v>346</v>
      </c>
      <c r="B2" s="18" t="s">
        <v>294</v>
      </c>
      <c r="C2" s="18" t="s">
        <v>295</v>
      </c>
      <c r="D2" s="18" t="s">
        <v>296</v>
      </c>
      <c r="E2" s="18" t="s">
        <v>297</v>
      </c>
      <c r="F2" s="18" t="s">
        <v>298</v>
      </c>
      <c r="G2" s="17" t="s">
        <v>347</v>
      </c>
      <c r="H2" s="17" t="s">
        <v>348</v>
      </c>
      <c r="I2" s="17" t="s">
        <v>349</v>
      </c>
      <c r="J2" s="17" t="s">
        <v>348</v>
      </c>
      <c r="K2" s="17" t="s">
        <v>350</v>
      </c>
      <c r="L2" s="17" t="s">
        <v>348</v>
      </c>
      <c r="M2" s="18" t="s">
        <v>339</v>
      </c>
      <c r="N2" s="18" t="s">
        <v>307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9" t="s">
        <v>346</v>
      </c>
      <c r="B4" s="20" t="s">
        <v>351</v>
      </c>
      <c r="C4" s="20" t="s">
        <v>340</v>
      </c>
      <c r="D4" s="20" t="s">
        <v>296</v>
      </c>
      <c r="E4" s="18" t="s">
        <v>297</v>
      </c>
      <c r="F4" s="18" t="s">
        <v>298</v>
      </c>
      <c r="G4" s="17" t="s">
        <v>347</v>
      </c>
      <c r="H4" s="17" t="s">
        <v>348</v>
      </c>
      <c r="I4" s="17" t="s">
        <v>349</v>
      </c>
      <c r="J4" s="17" t="s">
        <v>348</v>
      </c>
      <c r="K4" s="17" t="s">
        <v>350</v>
      </c>
      <c r="L4" s="17" t="s">
        <v>348</v>
      </c>
      <c r="M4" s="18" t="s">
        <v>339</v>
      </c>
      <c r="N4" s="18" t="s">
        <v>307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396" t="s">
        <v>352</v>
      </c>
      <c r="B11" s="397"/>
      <c r="C11" s="397"/>
      <c r="D11" s="399"/>
      <c r="E11" s="400"/>
      <c r="F11" s="401"/>
      <c r="G11" s="402"/>
      <c r="H11" s="21"/>
      <c r="I11" s="396" t="s">
        <v>353</v>
      </c>
      <c r="J11" s="397"/>
      <c r="K11" s="397"/>
      <c r="L11" s="9"/>
      <c r="M11" s="9"/>
      <c r="N11" s="11"/>
    </row>
    <row r="12" spans="1:14" ht="16.5">
      <c r="A12" s="403" t="s">
        <v>354</v>
      </c>
      <c r="B12" s="404"/>
      <c r="C12" s="404"/>
      <c r="D12" s="404"/>
      <c r="E12" s="404"/>
      <c r="F12" s="404"/>
      <c r="G12" s="404"/>
      <c r="H12" s="404"/>
      <c r="I12" s="404"/>
      <c r="J12" s="404"/>
      <c r="K12" s="404"/>
      <c r="L12" s="404"/>
      <c r="M12" s="404"/>
      <c r="N12" s="404"/>
    </row>
  </sheetData>
  <mergeCells count="5">
    <mergeCell ref="A1:N1"/>
    <mergeCell ref="A11:D11"/>
    <mergeCell ref="E11:G11"/>
    <mergeCell ref="I11:K11"/>
    <mergeCell ref="A12:N12"/>
  </mergeCells>
  <phoneticPr fontId="48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8"/>
  <sheetViews>
    <sheetView zoomScale="125" zoomScaleNormal="125" workbookViewId="0">
      <selection activeCell="I16" sqref="I16"/>
    </sheetView>
  </sheetViews>
  <sheetFormatPr defaultColWidth="9" defaultRowHeight="14.25"/>
  <cols>
    <col min="1" max="2" width="7" customWidth="1"/>
    <col min="3" max="3" width="12.125" customWidth="1"/>
    <col min="4" max="4" width="19.375" customWidth="1"/>
    <col min="5" max="5" width="12.125" customWidth="1"/>
    <col min="6" max="6" width="19.625" customWidth="1"/>
    <col min="7" max="7" width="11.625" customWidth="1"/>
    <col min="8" max="9" width="14" customWidth="1"/>
    <col min="10" max="10" width="11.5" customWidth="1"/>
  </cols>
  <sheetData>
    <row r="1" spans="1:12" ht="29.25">
      <c r="A1" s="395" t="s">
        <v>355</v>
      </c>
      <c r="B1" s="395"/>
      <c r="C1" s="395"/>
      <c r="D1" s="395"/>
      <c r="E1" s="395"/>
      <c r="F1" s="395"/>
      <c r="G1" s="395"/>
      <c r="H1" s="395"/>
      <c r="I1" s="395"/>
      <c r="J1" s="395"/>
    </row>
    <row r="2" spans="1:12" s="1" customFormat="1" ht="16.5">
      <c r="A2" s="3" t="s">
        <v>333</v>
      </c>
      <c r="B2" s="4" t="s">
        <v>298</v>
      </c>
      <c r="C2" s="4" t="s">
        <v>294</v>
      </c>
      <c r="D2" s="4" t="s">
        <v>295</v>
      </c>
      <c r="E2" s="4" t="s">
        <v>296</v>
      </c>
      <c r="F2" s="4" t="s">
        <v>297</v>
      </c>
      <c r="G2" s="3" t="s">
        <v>356</v>
      </c>
      <c r="H2" s="3" t="s">
        <v>357</v>
      </c>
      <c r="I2" s="3" t="s">
        <v>358</v>
      </c>
      <c r="J2" s="3" t="s">
        <v>359</v>
      </c>
      <c r="K2" s="4" t="s">
        <v>339</v>
      </c>
      <c r="L2" s="4" t="s">
        <v>307</v>
      </c>
    </row>
    <row r="3" spans="1:12">
      <c r="A3" s="12" t="s">
        <v>341</v>
      </c>
      <c r="B3" s="7" t="s">
        <v>311</v>
      </c>
      <c r="C3" s="7" t="s">
        <v>308</v>
      </c>
      <c r="D3" s="13" t="s">
        <v>309</v>
      </c>
      <c r="E3" s="14" t="s">
        <v>118</v>
      </c>
      <c r="F3" s="15" t="s">
        <v>310</v>
      </c>
      <c r="G3" s="16" t="s">
        <v>360</v>
      </c>
      <c r="H3" s="5" t="s">
        <v>361</v>
      </c>
      <c r="I3" s="6"/>
      <c r="J3" s="6"/>
      <c r="K3" s="6" t="s">
        <v>362</v>
      </c>
      <c r="L3" s="5" t="s">
        <v>329</v>
      </c>
    </row>
    <row r="4" spans="1:12">
      <c r="A4" s="12" t="s">
        <v>341</v>
      </c>
      <c r="B4" s="7" t="s">
        <v>311</v>
      </c>
      <c r="C4" s="7" t="s">
        <v>312</v>
      </c>
      <c r="D4" s="13" t="s">
        <v>309</v>
      </c>
      <c r="E4" s="14" t="s">
        <v>119</v>
      </c>
      <c r="F4" s="15" t="s">
        <v>310</v>
      </c>
      <c r="G4" s="16" t="s">
        <v>360</v>
      </c>
      <c r="H4" s="5" t="s">
        <v>361</v>
      </c>
      <c r="I4" s="6"/>
      <c r="J4" s="6"/>
      <c r="K4" s="6" t="s">
        <v>362</v>
      </c>
      <c r="L4" s="5" t="s">
        <v>329</v>
      </c>
    </row>
    <row r="5" spans="1:12">
      <c r="A5" s="12" t="s">
        <v>341</v>
      </c>
      <c r="B5" s="7" t="s">
        <v>311</v>
      </c>
      <c r="C5" s="7" t="s">
        <v>313</v>
      </c>
      <c r="D5" s="7" t="s">
        <v>314</v>
      </c>
      <c r="E5" s="7" t="s">
        <v>315</v>
      </c>
      <c r="F5" s="15" t="s">
        <v>310</v>
      </c>
      <c r="G5" s="16" t="s">
        <v>360</v>
      </c>
      <c r="H5" s="5" t="s">
        <v>361</v>
      </c>
      <c r="I5" s="6"/>
      <c r="J5" s="6"/>
      <c r="K5" s="6" t="s">
        <v>362</v>
      </c>
      <c r="L5" s="5" t="s">
        <v>329</v>
      </c>
    </row>
    <row r="6" spans="1:12">
      <c r="A6" s="12" t="s">
        <v>341</v>
      </c>
      <c r="B6" s="7" t="s">
        <v>311</v>
      </c>
      <c r="C6" s="7" t="s">
        <v>316</v>
      </c>
      <c r="D6" s="7" t="s">
        <v>314</v>
      </c>
      <c r="E6" s="7" t="s">
        <v>317</v>
      </c>
      <c r="F6" s="15" t="s">
        <v>310</v>
      </c>
      <c r="G6" s="16" t="s">
        <v>360</v>
      </c>
      <c r="H6" s="5" t="s">
        <v>361</v>
      </c>
      <c r="I6" s="6"/>
      <c r="J6" s="6"/>
      <c r="K6" s="6" t="s">
        <v>362</v>
      </c>
      <c r="L6" s="5" t="s">
        <v>329</v>
      </c>
    </row>
    <row r="7" spans="1:12" s="2" customFormat="1" ht="18.75">
      <c r="A7" s="396" t="s">
        <v>363</v>
      </c>
      <c r="B7" s="397"/>
      <c r="C7" s="397"/>
      <c r="D7" s="397"/>
      <c r="E7" s="399"/>
      <c r="F7" s="400"/>
      <c r="G7" s="402"/>
      <c r="H7" s="396" t="s">
        <v>364</v>
      </c>
      <c r="I7" s="397"/>
      <c r="J7" s="397"/>
      <c r="K7" s="9"/>
      <c r="L7" s="11"/>
    </row>
    <row r="8" spans="1:12" ht="16.5">
      <c r="A8" s="403" t="s">
        <v>365</v>
      </c>
      <c r="B8" s="403"/>
      <c r="C8" s="404"/>
      <c r="D8" s="404"/>
      <c r="E8" s="404"/>
      <c r="F8" s="404"/>
      <c r="G8" s="404"/>
      <c r="H8" s="404"/>
      <c r="I8" s="404"/>
      <c r="J8" s="404"/>
      <c r="K8" s="404"/>
      <c r="L8" s="404"/>
    </row>
  </sheetData>
  <mergeCells count="5">
    <mergeCell ref="A1:J1"/>
    <mergeCell ref="A7:E7"/>
    <mergeCell ref="F7:G7"/>
    <mergeCell ref="H7:J7"/>
    <mergeCell ref="A8:L8"/>
  </mergeCells>
  <phoneticPr fontId="48" type="noConversion"/>
  <dataValidations count="1">
    <dataValidation type="list" allowBlank="1" showInputMessage="1" showErrorMessage="1" sqref="L3:L6 L7:L8" xr:uid="{00000000-0002-0000-0C00-000000000000}">
      <formula1>"YES,NO"</formula1>
    </dataValidation>
  </dataValidations>
  <pageMargins left="0.75" right="0.75" top="1" bottom="1" header="0.5" footer="0.5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5" sqref="F15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95" t="s">
        <v>366</v>
      </c>
      <c r="B1" s="395"/>
      <c r="C1" s="395"/>
      <c r="D1" s="395"/>
      <c r="E1" s="395"/>
      <c r="F1" s="395"/>
      <c r="G1" s="395"/>
      <c r="H1" s="395"/>
      <c r="I1" s="395"/>
    </row>
    <row r="2" spans="1:9" s="1" customFormat="1" ht="16.5">
      <c r="A2" s="406" t="s">
        <v>293</v>
      </c>
      <c r="B2" s="407" t="s">
        <v>298</v>
      </c>
      <c r="C2" s="407" t="s">
        <v>340</v>
      </c>
      <c r="D2" s="407" t="s">
        <v>296</v>
      </c>
      <c r="E2" s="407" t="s">
        <v>297</v>
      </c>
      <c r="F2" s="3" t="s">
        <v>367</v>
      </c>
      <c r="G2" s="3" t="s">
        <v>323</v>
      </c>
      <c r="H2" s="412" t="s">
        <v>324</v>
      </c>
      <c r="I2" s="416" t="s">
        <v>326</v>
      </c>
    </row>
    <row r="3" spans="1:9" s="1" customFormat="1" ht="16.5">
      <c r="A3" s="406"/>
      <c r="B3" s="408"/>
      <c r="C3" s="408"/>
      <c r="D3" s="408"/>
      <c r="E3" s="408"/>
      <c r="F3" s="3" t="s">
        <v>368</v>
      </c>
      <c r="G3" s="3" t="s">
        <v>327</v>
      </c>
      <c r="H3" s="413"/>
      <c r="I3" s="417"/>
    </row>
    <row r="4" spans="1:9">
      <c r="A4" s="5">
        <v>1</v>
      </c>
      <c r="B4" s="6" t="s">
        <v>369</v>
      </c>
      <c r="C4" s="5" t="s">
        <v>370</v>
      </c>
      <c r="D4" s="7" t="s">
        <v>315</v>
      </c>
      <c r="E4" s="5" t="s">
        <v>62</v>
      </c>
      <c r="F4" s="5">
        <v>-5</v>
      </c>
      <c r="G4" s="5">
        <v>-4</v>
      </c>
      <c r="H4" s="5"/>
      <c r="I4" s="5" t="s">
        <v>329</v>
      </c>
    </row>
    <row r="5" spans="1:9">
      <c r="A5" s="5">
        <v>2</v>
      </c>
      <c r="B5" s="6" t="s">
        <v>369</v>
      </c>
      <c r="C5" s="5" t="s">
        <v>370</v>
      </c>
      <c r="D5" s="7" t="s">
        <v>317</v>
      </c>
      <c r="E5" s="5" t="s">
        <v>62</v>
      </c>
      <c r="F5" s="5">
        <v>-4</v>
      </c>
      <c r="G5" s="5">
        <v>-3</v>
      </c>
      <c r="H5" s="5"/>
      <c r="I5" s="5" t="s">
        <v>329</v>
      </c>
    </row>
    <row r="6" spans="1:9">
      <c r="A6" s="5">
        <v>3</v>
      </c>
      <c r="B6" s="6" t="s">
        <v>369</v>
      </c>
      <c r="C6" s="5" t="s">
        <v>370</v>
      </c>
      <c r="D6" s="8" t="s">
        <v>118</v>
      </c>
      <c r="E6" s="5" t="s">
        <v>62</v>
      </c>
      <c r="F6" s="5">
        <v>-4</v>
      </c>
      <c r="G6" s="5">
        <v>-5</v>
      </c>
      <c r="H6" s="5"/>
      <c r="I6" s="5" t="s">
        <v>329</v>
      </c>
    </row>
    <row r="7" spans="1:9">
      <c r="A7" s="5">
        <v>4</v>
      </c>
      <c r="B7" s="6" t="s">
        <v>369</v>
      </c>
      <c r="C7" s="5" t="s">
        <v>370</v>
      </c>
      <c r="D7" s="8" t="s">
        <v>119</v>
      </c>
      <c r="E7" s="5" t="s">
        <v>62</v>
      </c>
      <c r="F7" s="5">
        <v>-3</v>
      </c>
      <c r="G7" s="5">
        <v>-4</v>
      </c>
      <c r="H7" s="5"/>
      <c r="I7" s="5" t="s">
        <v>329</v>
      </c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396" t="s">
        <v>371</v>
      </c>
      <c r="B12" s="397"/>
      <c r="C12" s="397"/>
      <c r="D12" s="399"/>
      <c r="E12" s="10"/>
      <c r="F12" s="396" t="s">
        <v>353</v>
      </c>
      <c r="G12" s="397"/>
      <c r="H12" s="399"/>
      <c r="I12" s="11"/>
    </row>
    <row r="13" spans="1:9" ht="16.5">
      <c r="A13" s="403" t="s">
        <v>372</v>
      </c>
      <c r="B13" s="403"/>
      <c r="C13" s="404"/>
      <c r="D13" s="404"/>
      <c r="E13" s="404"/>
      <c r="F13" s="404"/>
      <c r="G13" s="404"/>
      <c r="H13" s="404"/>
      <c r="I13" s="40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8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B12" sqref="B1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12" t="s">
        <v>35</v>
      </c>
      <c r="C2" s="213"/>
      <c r="D2" s="213"/>
      <c r="E2" s="213"/>
      <c r="F2" s="213"/>
      <c r="G2" s="213"/>
      <c r="H2" s="213"/>
      <c r="I2" s="214"/>
    </row>
    <row r="3" spans="2:9" ht="27.95" customHeight="1">
      <c r="B3" s="189"/>
      <c r="C3" s="190"/>
      <c r="D3" s="215" t="s">
        <v>36</v>
      </c>
      <c r="E3" s="216"/>
      <c r="F3" s="217" t="s">
        <v>37</v>
      </c>
      <c r="G3" s="218"/>
      <c r="H3" s="215" t="s">
        <v>38</v>
      </c>
      <c r="I3" s="219"/>
    </row>
    <row r="4" spans="2:9" ht="27.95" customHeight="1">
      <c r="B4" s="189" t="s">
        <v>39</v>
      </c>
      <c r="C4" s="190" t="s">
        <v>40</v>
      </c>
      <c r="D4" s="190" t="s">
        <v>41</v>
      </c>
      <c r="E4" s="190" t="s">
        <v>42</v>
      </c>
      <c r="F4" s="191" t="s">
        <v>41</v>
      </c>
      <c r="G4" s="191" t="s">
        <v>42</v>
      </c>
      <c r="H4" s="190" t="s">
        <v>41</v>
      </c>
      <c r="I4" s="198" t="s">
        <v>42</v>
      </c>
    </row>
    <row r="5" spans="2:9" ht="27.95" customHeight="1">
      <c r="B5" s="192" t="s">
        <v>43</v>
      </c>
      <c r="C5" s="6">
        <v>13</v>
      </c>
      <c r="D5" s="6">
        <v>0</v>
      </c>
      <c r="E5" s="6">
        <v>1</v>
      </c>
      <c r="F5" s="193">
        <v>0</v>
      </c>
      <c r="G5" s="193">
        <v>1</v>
      </c>
      <c r="H5" s="6">
        <v>1</v>
      </c>
      <c r="I5" s="199">
        <v>2</v>
      </c>
    </row>
    <row r="6" spans="2:9" ht="27.95" customHeight="1">
      <c r="B6" s="192" t="s">
        <v>44</v>
      </c>
      <c r="C6" s="6">
        <v>20</v>
      </c>
      <c r="D6" s="6">
        <v>0</v>
      </c>
      <c r="E6" s="6">
        <v>1</v>
      </c>
      <c r="F6" s="193">
        <v>1</v>
      </c>
      <c r="G6" s="193">
        <v>2</v>
      </c>
      <c r="H6" s="6">
        <v>2</v>
      </c>
      <c r="I6" s="199">
        <v>3</v>
      </c>
    </row>
    <row r="7" spans="2:9" ht="27.95" customHeight="1">
      <c r="B7" s="192" t="s">
        <v>45</v>
      </c>
      <c r="C7" s="6">
        <v>32</v>
      </c>
      <c r="D7" s="6">
        <v>0</v>
      </c>
      <c r="E7" s="6">
        <v>1</v>
      </c>
      <c r="F7" s="193">
        <v>2</v>
      </c>
      <c r="G7" s="193">
        <v>3</v>
      </c>
      <c r="H7" s="6">
        <v>3</v>
      </c>
      <c r="I7" s="199">
        <v>4</v>
      </c>
    </row>
    <row r="8" spans="2:9" ht="27.95" customHeight="1">
      <c r="B8" s="192" t="s">
        <v>46</v>
      </c>
      <c r="C8" s="6">
        <v>50</v>
      </c>
      <c r="D8" s="6">
        <v>1</v>
      </c>
      <c r="E8" s="6">
        <v>2</v>
      </c>
      <c r="F8" s="193">
        <v>3</v>
      </c>
      <c r="G8" s="193">
        <v>4</v>
      </c>
      <c r="H8" s="6">
        <v>5</v>
      </c>
      <c r="I8" s="199">
        <v>6</v>
      </c>
    </row>
    <row r="9" spans="2:9" ht="27.95" customHeight="1">
      <c r="B9" s="192" t="s">
        <v>47</v>
      </c>
      <c r="C9" s="6">
        <v>80</v>
      </c>
      <c r="D9" s="6">
        <v>2</v>
      </c>
      <c r="E9" s="6">
        <v>3</v>
      </c>
      <c r="F9" s="193">
        <v>5</v>
      </c>
      <c r="G9" s="193">
        <v>6</v>
      </c>
      <c r="H9" s="6">
        <v>7</v>
      </c>
      <c r="I9" s="199">
        <v>8</v>
      </c>
    </row>
    <row r="10" spans="2:9" ht="27.95" customHeight="1">
      <c r="B10" s="192" t="s">
        <v>48</v>
      </c>
      <c r="C10" s="6">
        <v>125</v>
      </c>
      <c r="D10" s="6">
        <v>3</v>
      </c>
      <c r="E10" s="6">
        <v>4</v>
      </c>
      <c r="F10" s="193">
        <v>7</v>
      </c>
      <c r="G10" s="193">
        <v>8</v>
      </c>
      <c r="H10" s="6">
        <v>10</v>
      </c>
      <c r="I10" s="199">
        <v>11</v>
      </c>
    </row>
    <row r="11" spans="2:9" ht="27.95" customHeight="1">
      <c r="B11" s="192" t="s">
        <v>49</v>
      </c>
      <c r="C11" s="6">
        <v>200</v>
      </c>
      <c r="D11" s="6">
        <v>5</v>
      </c>
      <c r="E11" s="6">
        <v>6</v>
      </c>
      <c r="F11" s="193">
        <v>10</v>
      </c>
      <c r="G11" s="193">
        <v>11</v>
      </c>
      <c r="H11" s="6">
        <v>14</v>
      </c>
      <c r="I11" s="199">
        <v>15</v>
      </c>
    </row>
    <row r="12" spans="2:9" ht="27.95" customHeight="1">
      <c r="B12" s="194" t="s">
        <v>50</v>
      </c>
      <c r="C12" s="195">
        <v>315</v>
      </c>
      <c r="D12" s="195">
        <v>7</v>
      </c>
      <c r="E12" s="195">
        <v>8</v>
      </c>
      <c r="F12" s="196">
        <v>14</v>
      </c>
      <c r="G12" s="196">
        <v>15</v>
      </c>
      <c r="H12" s="195">
        <v>21</v>
      </c>
      <c r="I12" s="200">
        <v>22</v>
      </c>
    </row>
    <row r="14" spans="2:9">
      <c r="B14" s="197" t="s">
        <v>51</v>
      </c>
      <c r="C14" s="197"/>
      <c r="D14" s="197"/>
    </row>
  </sheetData>
  <mergeCells count="4">
    <mergeCell ref="B2:I2"/>
    <mergeCell ref="D3:E3"/>
    <mergeCell ref="F3:G3"/>
    <mergeCell ref="H3:I3"/>
  </mergeCells>
  <phoneticPr fontId="48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view="pageBreakPreview" zoomScaleNormal="100" workbookViewId="0">
      <selection activeCell="L33" sqref="L33"/>
    </sheetView>
  </sheetViews>
  <sheetFormatPr defaultColWidth="10.375" defaultRowHeight="16.5" customHeight="1"/>
  <cols>
    <col min="1" max="1" width="11.125" style="68" customWidth="1"/>
    <col min="2" max="9" width="10.375" style="68"/>
    <col min="10" max="10" width="8.875" style="68" customWidth="1"/>
    <col min="11" max="11" width="12" style="68" customWidth="1"/>
    <col min="12" max="16384" width="10.375" style="68"/>
  </cols>
  <sheetData>
    <row r="1" spans="1:14" ht="20.25">
      <c r="A1" s="220" t="s">
        <v>52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</row>
    <row r="2" spans="1:14" ht="14.25">
      <c r="A2" s="123" t="s">
        <v>53</v>
      </c>
      <c r="B2" s="221" t="s">
        <v>54</v>
      </c>
      <c r="C2" s="221"/>
      <c r="D2" s="222" t="s">
        <v>55</v>
      </c>
      <c r="E2" s="222"/>
      <c r="F2" s="223" t="s">
        <v>56</v>
      </c>
      <c r="G2" s="223"/>
      <c r="H2" s="124" t="s">
        <v>57</v>
      </c>
      <c r="I2" s="224" t="s">
        <v>56</v>
      </c>
      <c r="J2" s="224"/>
      <c r="K2" s="225"/>
    </row>
    <row r="3" spans="1:14" ht="14.25">
      <c r="A3" s="226" t="s">
        <v>58</v>
      </c>
      <c r="B3" s="227"/>
      <c r="C3" s="228"/>
      <c r="D3" s="229" t="s">
        <v>59</v>
      </c>
      <c r="E3" s="230"/>
      <c r="F3" s="230"/>
      <c r="G3" s="231"/>
      <c r="H3" s="229" t="s">
        <v>60</v>
      </c>
      <c r="I3" s="230"/>
      <c r="J3" s="230"/>
      <c r="K3" s="231"/>
    </row>
    <row r="4" spans="1:14" ht="14.25">
      <c r="A4" s="127" t="s">
        <v>61</v>
      </c>
      <c r="B4" s="232" t="s">
        <v>62</v>
      </c>
      <c r="C4" s="233"/>
      <c r="D4" s="234" t="s">
        <v>63</v>
      </c>
      <c r="E4" s="235"/>
      <c r="F4" s="236">
        <v>45347</v>
      </c>
      <c r="G4" s="237"/>
      <c r="H4" s="234" t="s">
        <v>64</v>
      </c>
      <c r="I4" s="235"/>
      <c r="J4" s="74" t="s">
        <v>65</v>
      </c>
      <c r="K4" s="75" t="s">
        <v>66</v>
      </c>
    </row>
    <row r="5" spans="1:14" ht="14.25">
      <c r="A5" s="129" t="s">
        <v>67</v>
      </c>
      <c r="B5" s="232" t="s">
        <v>68</v>
      </c>
      <c r="C5" s="233"/>
      <c r="D5" s="234" t="s">
        <v>69</v>
      </c>
      <c r="E5" s="235"/>
      <c r="F5" s="236">
        <v>45311</v>
      </c>
      <c r="G5" s="237"/>
      <c r="H5" s="234" t="s">
        <v>70</v>
      </c>
      <c r="I5" s="235"/>
      <c r="J5" s="74" t="s">
        <v>65</v>
      </c>
      <c r="K5" s="75" t="s">
        <v>66</v>
      </c>
    </row>
    <row r="6" spans="1:14" ht="14.25">
      <c r="A6" s="127" t="s">
        <v>71</v>
      </c>
      <c r="B6" s="80">
        <v>4</v>
      </c>
      <c r="C6" s="162">
        <v>6</v>
      </c>
      <c r="D6" s="129" t="s">
        <v>72</v>
      </c>
      <c r="E6" s="139"/>
      <c r="F6" s="236">
        <v>45342</v>
      </c>
      <c r="G6" s="237"/>
      <c r="H6" s="234" t="s">
        <v>73</v>
      </c>
      <c r="I6" s="235"/>
      <c r="J6" s="74" t="s">
        <v>65</v>
      </c>
      <c r="K6" s="75" t="s">
        <v>66</v>
      </c>
    </row>
    <row r="7" spans="1:14" ht="14.25">
      <c r="A7" s="127" t="s">
        <v>74</v>
      </c>
      <c r="B7" s="238">
        <v>19060</v>
      </c>
      <c r="C7" s="239"/>
      <c r="D7" s="129" t="s">
        <v>75</v>
      </c>
      <c r="E7" s="138"/>
      <c r="F7" s="236">
        <v>45344</v>
      </c>
      <c r="G7" s="237"/>
      <c r="H7" s="234" t="s">
        <v>76</v>
      </c>
      <c r="I7" s="235"/>
      <c r="J7" s="74" t="s">
        <v>65</v>
      </c>
      <c r="K7" s="75" t="s">
        <v>66</v>
      </c>
    </row>
    <row r="8" spans="1:14" ht="14.25">
      <c r="A8" s="131" t="s">
        <v>77</v>
      </c>
      <c r="B8" s="240" t="s">
        <v>78</v>
      </c>
      <c r="C8" s="241"/>
      <c r="D8" s="242" t="s">
        <v>79</v>
      </c>
      <c r="E8" s="243"/>
      <c r="F8" s="244">
        <v>45345</v>
      </c>
      <c r="G8" s="245"/>
      <c r="H8" s="242" t="s">
        <v>80</v>
      </c>
      <c r="I8" s="243"/>
      <c r="J8" s="83" t="s">
        <v>65</v>
      </c>
      <c r="K8" s="132" t="s">
        <v>66</v>
      </c>
      <c r="N8" s="183"/>
    </row>
    <row r="9" spans="1:14" ht="14.25">
      <c r="A9" s="246" t="s">
        <v>81</v>
      </c>
      <c r="B9" s="247"/>
      <c r="C9" s="247"/>
      <c r="D9" s="247"/>
      <c r="E9" s="247"/>
      <c r="F9" s="247"/>
      <c r="G9" s="247"/>
      <c r="H9" s="247"/>
      <c r="I9" s="247"/>
      <c r="J9" s="247"/>
      <c r="K9" s="248"/>
    </row>
    <row r="10" spans="1:14" ht="14.25">
      <c r="A10" s="249" t="s">
        <v>82</v>
      </c>
      <c r="B10" s="250"/>
      <c r="C10" s="250"/>
      <c r="D10" s="250"/>
      <c r="E10" s="250"/>
      <c r="F10" s="250"/>
      <c r="G10" s="250"/>
      <c r="H10" s="250"/>
      <c r="I10" s="250"/>
      <c r="J10" s="250"/>
      <c r="K10" s="251"/>
    </row>
    <row r="11" spans="1:14" ht="14.25">
      <c r="A11" s="163" t="s">
        <v>83</v>
      </c>
      <c r="B11" s="164" t="s">
        <v>84</v>
      </c>
      <c r="C11" s="165" t="s">
        <v>85</v>
      </c>
      <c r="D11" s="166"/>
      <c r="E11" s="167" t="s">
        <v>86</v>
      </c>
      <c r="F11" s="164" t="s">
        <v>84</v>
      </c>
      <c r="G11" s="165" t="s">
        <v>85</v>
      </c>
      <c r="H11" s="165" t="s">
        <v>87</v>
      </c>
      <c r="I11" s="167" t="s">
        <v>88</v>
      </c>
      <c r="J11" s="164" t="s">
        <v>84</v>
      </c>
      <c r="K11" s="184" t="s">
        <v>85</v>
      </c>
    </row>
    <row r="12" spans="1:14" ht="14.25">
      <c r="A12" s="129" t="s">
        <v>89</v>
      </c>
      <c r="B12" s="137" t="s">
        <v>84</v>
      </c>
      <c r="C12" s="74" t="s">
        <v>85</v>
      </c>
      <c r="D12" s="138"/>
      <c r="E12" s="139" t="s">
        <v>90</v>
      </c>
      <c r="F12" s="137" t="s">
        <v>84</v>
      </c>
      <c r="G12" s="74" t="s">
        <v>85</v>
      </c>
      <c r="H12" s="74" t="s">
        <v>87</v>
      </c>
      <c r="I12" s="139" t="s">
        <v>91</v>
      </c>
      <c r="J12" s="137" t="s">
        <v>84</v>
      </c>
      <c r="K12" s="75" t="s">
        <v>85</v>
      </c>
    </row>
    <row r="13" spans="1:14" ht="14.25">
      <c r="A13" s="129" t="s">
        <v>92</v>
      </c>
      <c r="B13" s="137" t="s">
        <v>84</v>
      </c>
      <c r="C13" s="74" t="s">
        <v>85</v>
      </c>
      <c r="D13" s="138"/>
      <c r="E13" s="139" t="s">
        <v>93</v>
      </c>
      <c r="F13" s="74" t="s">
        <v>94</v>
      </c>
      <c r="G13" s="74" t="s">
        <v>95</v>
      </c>
      <c r="H13" s="74" t="s">
        <v>87</v>
      </c>
      <c r="I13" s="139" t="s">
        <v>96</v>
      </c>
      <c r="J13" s="137" t="s">
        <v>84</v>
      </c>
      <c r="K13" s="75" t="s">
        <v>85</v>
      </c>
    </row>
    <row r="14" spans="1:14" ht="14.25">
      <c r="A14" s="242" t="s">
        <v>97</v>
      </c>
      <c r="B14" s="243"/>
      <c r="C14" s="243"/>
      <c r="D14" s="243"/>
      <c r="E14" s="243"/>
      <c r="F14" s="243"/>
      <c r="G14" s="243"/>
      <c r="H14" s="243"/>
      <c r="I14" s="243"/>
      <c r="J14" s="243"/>
      <c r="K14" s="252"/>
    </row>
    <row r="15" spans="1:14" ht="14.25">
      <c r="A15" s="249" t="s">
        <v>98</v>
      </c>
      <c r="B15" s="250"/>
      <c r="C15" s="250"/>
      <c r="D15" s="250"/>
      <c r="E15" s="250"/>
      <c r="F15" s="250"/>
      <c r="G15" s="250"/>
      <c r="H15" s="250"/>
      <c r="I15" s="250"/>
      <c r="J15" s="250"/>
      <c r="K15" s="251"/>
    </row>
    <row r="16" spans="1:14" ht="14.25">
      <c r="A16" s="168" t="s">
        <v>99</v>
      </c>
      <c r="B16" s="165" t="s">
        <v>94</v>
      </c>
      <c r="C16" s="165" t="s">
        <v>95</v>
      </c>
      <c r="D16" s="169"/>
      <c r="E16" s="170" t="s">
        <v>100</v>
      </c>
      <c r="F16" s="165" t="s">
        <v>94</v>
      </c>
      <c r="G16" s="165" t="s">
        <v>95</v>
      </c>
      <c r="H16" s="171"/>
      <c r="I16" s="170" t="s">
        <v>101</v>
      </c>
      <c r="J16" s="165" t="s">
        <v>94</v>
      </c>
      <c r="K16" s="184" t="s">
        <v>95</v>
      </c>
    </row>
    <row r="17" spans="1:22" ht="16.5" customHeight="1">
      <c r="A17" s="141" t="s">
        <v>102</v>
      </c>
      <c r="B17" s="74" t="s">
        <v>94</v>
      </c>
      <c r="C17" s="74" t="s">
        <v>95</v>
      </c>
      <c r="D17" s="80"/>
      <c r="E17" s="142" t="s">
        <v>103</v>
      </c>
      <c r="F17" s="74" t="s">
        <v>94</v>
      </c>
      <c r="G17" s="74" t="s">
        <v>95</v>
      </c>
      <c r="H17" s="172"/>
      <c r="I17" s="142" t="s">
        <v>104</v>
      </c>
      <c r="J17" s="74" t="s">
        <v>94</v>
      </c>
      <c r="K17" s="75" t="s">
        <v>95</v>
      </c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</row>
    <row r="18" spans="1:22" ht="18" customHeight="1">
      <c r="A18" s="253" t="s">
        <v>105</v>
      </c>
      <c r="B18" s="254"/>
      <c r="C18" s="254"/>
      <c r="D18" s="254"/>
      <c r="E18" s="254"/>
      <c r="F18" s="254"/>
      <c r="G18" s="254"/>
      <c r="H18" s="254"/>
      <c r="I18" s="254"/>
      <c r="J18" s="254"/>
      <c r="K18" s="255"/>
    </row>
    <row r="19" spans="1:22" ht="18" customHeight="1">
      <c r="A19" s="249" t="s">
        <v>106</v>
      </c>
      <c r="B19" s="250"/>
      <c r="C19" s="250"/>
      <c r="D19" s="250"/>
      <c r="E19" s="250"/>
      <c r="F19" s="250"/>
      <c r="G19" s="250"/>
      <c r="H19" s="250"/>
      <c r="I19" s="250"/>
      <c r="J19" s="250"/>
      <c r="K19" s="251"/>
    </row>
    <row r="20" spans="1:22" ht="16.5" customHeight="1">
      <c r="A20" s="256" t="s">
        <v>107</v>
      </c>
      <c r="B20" s="257"/>
      <c r="C20" s="257"/>
      <c r="D20" s="257"/>
      <c r="E20" s="257"/>
      <c r="F20" s="257"/>
      <c r="G20" s="257"/>
      <c r="H20" s="257"/>
      <c r="I20" s="257"/>
      <c r="J20" s="257"/>
      <c r="K20" s="258"/>
    </row>
    <row r="21" spans="1:22" ht="21.75" customHeight="1">
      <c r="A21" s="173" t="s">
        <v>108</v>
      </c>
      <c r="B21" s="174" t="s">
        <v>109</v>
      </c>
      <c r="C21" s="174" t="s">
        <v>110</v>
      </c>
      <c r="D21" s="174" t="s">
        <v>111</v>
      </c>
      <c r="E21" s="174" t="s">
        <v>112</v>
      </c>
      <c r="F21" s="174" t="s">
        <v>113</v>
      </c>
      <c r="G21" s="174" t="s">
        <v>114</v>
      </c>
      <c r="H21" s="174"/>
      <c r="I21" s="186"/>
      <c r="J21" s="126"/>
      <c r="K21" s="100" t="s">
        <v>115</v>
      </c>
    </row>
    <row r="22" spans="1:22" ht="23.1" customHeight="1">
      <c r="A22" s="175" t="s">
        <v>116</v>
      </c>
      <c r="B22" s="176" t="s">
        <v>94</v>
      </c>
      <c r="C22" s="176" t="s">
        <v>94</v>
      </c>
      <c r="D22" s="176" t="s">
        <v>94</v>
      </c>
      <c r="E22" s="176" t="s">
        <v>94</v>
      </c>
      <c r="F22" s="176" t="s">
        <v>94</v>
      </c>
      <c r="G22" s="176" t="s">
        <v>94</v>
      </c>
      <c r="H22" s="176"/>
      <c r="I22" s="176"/>
      <c r="J22" s="176"/>
      <c r="K22" s="187"/>
    </row>
    <row r="23" spans="1:22" ht="23.1" customHeight="1">
      <c r="A23" s="175" t="s">
        <v>117</v>
      </c>
      <c r="B23" s="176" t="s">
        <v>94</v>
      </c>
      <c r="C23" s="176" t="s">
        <v>94</v>
      </c>
      <c r="D23" s="176" t="s">
        <v>94</v>
      </c>
      <c r="E23" s="176" t="s">
        <v>94</v>
      </c>
      <c r="F23" s="176" t="s">
        <v>94</v>
      </c>
      <c r="G23" s="176" t="s">
        <v>94</v>
      </c>
      <c r="H23" s="176"/>
      <c r="I23" s="176"/>
      <c r="J23" s="176"/>
      <c r="K23" s="188"/>
    </row>
    <row r="24" spans="1:22" ht="23.1" customHeight="1">
      <c r="A24" s="175" t="s">
        <v>118</v>
      </c>
      <c r="B24" s="176" t="s">
        <v>94</v>
      </c>
      <c r="C24" s="176" t="s">
        <v>94</v>
      </c>
      <c r="D24" s="176" t="s">
        <v>94</v>
      </c>
      <c r="E24" s="176" t="s">
        <v>94</v>
      </c>
      <c r="F24" s="176" t="s">
        <v>94</v>
      </c>
      <c r="G24" s="176" t="s">
        <v>94</v>
      </c>
      <c r="H24" s="176"/>
      <c r="I24" s="176"/>
      <c r="J24" s="176"/>
      <c r="K24" s="188"/>
    </row>
    <row r="25" spans="1:22" ht="23.1" customHeight="1">
      <c r="A25" s="175" t="s">
        <v>119</v>
      </c>
      <c r="B25" s="176" t="s">
        <v>94</v>
      </c>
      <c r="C25" s="176" t="s">
        <v>94</v>
      </c>
      <c r="D25" s="176" t="s">
        <v>94</v>
      </c>
      <c r="E25" s="176" t="s">
        <v>94</v>
      </c>
      <c r="F25" s="176" t="s">
        <v>94</v>
      </c>
      <c r="G25" s="176" t="s">
        <v>94</v>
      </c>
      <c r="H25" s="176"/>
      <c r="I25" s="176"/>
      <c r="J25" s="176"/>
      <c r="K25" s="97"/>
    </row>
    <row r="26" spans="1:22" ht="23.1" customHeight="1">
      <c r="A26" s="130"/>
      <c r="B26" s="176"/>
      <c r="C26" s="176"/>
      <c r="D26" s="176"/>
      <c r="E26" s="176"/>
      <c r="F26" s="176"/>
      <c r="G26" s="176"/>
      <c r="H26" s="176"/>
      <c r="I26" s="176"/>
      <c r="J26" s="176"/>
      <c r="K26" s="97"/>
    </row>
    <row r="27" spans="1:22" ht="23.1" customHeight="1">
      <c r="A27" s="130"/>
      <c r="B27" s="176"/>
      <c r="C27" s="176"/>
      <c r="D27" s="176"/>
      <c r="E27" s="176"/>
      <c r="F27" s="176"/>
      <c r="G27" s="176"/>
      <c r="H27" s="176"/>
      <c r="I27" s="176"/>
      <c r="J27" s="176"/>
      <c r="K27" s="97"/>
    </row>
    <row r="28" spans="1:22" ht="23.1" customHeight="1">
      <c r="A28" s="140"/>
      <c r="B28" s="177"/>
      <c r="C28" s="177"/>
      <c r="D28" s="177"/>
      <c r="E28" s="177"/>
      <c r="F28" s="177"/>
      <c r="G28" s="177"/>
      <c r="H28" s="177"/>
      <c r="I28" s="177"/>
      <c r="J28" s="177"/>
      <c r="K28" s="98"/>
    </row>
    <row r="29" spans="1:22" ht="18" customHeight="1">
      <c r="A29" s="259" t="s">
        <v>120</v>
      </c>
      <c r="B29" s="260"/>
      <c r="C29" s="260"/>
      <c r="D29" s="260"/>
      <c r="E29" s="260"/>
      <c r="F29" s="260"/>
      <c r="G29" s="260"/>
      <c r="H29" s="260"/>
      <c r="I29" s="260"/>
      <c r="J29" s="260"/>
      <c r="K29" s="261"/>
    </row>
    <row r="30" spans="1:22" ht="18.75" customHeight="1">
      <c r="A30" s="262"/>
      <c r="B30" s="263"/>
      <c r="C30" s="263"/>
      <c r="D30" s="263"/>
      <c r="E30" s="263"/>
      <c r="F30" s="263"/>
      <c r="G30" s="263"/>
      <c r="H30" s="263"/>
      <c r="I30" s="263"/>
      <c r="J30" s="263"/>
      <c r="K30" s="264"/>
    </row>
    <row r="31" spans="1:22" ht="18.75" customHeight="1">
      <c r="A31" s="265"/>
      <c r="B31" s="266"/>
      <c r="C31" s="266"/>
      <c r="D31" s="266"/>
      <c r="E31" s="266"/>
      <c r="F31" s="266"/>
      <c r="G31" s="266"/>
      <c r="H31" s="266"/>
      <c r="I31" s="266"/>
      <c r="J31" s="266"/>
      <c r="K31" s="267"/>
    </row>
    <row r="32" spans="1:22" ht="18" customHeight="1">
      <c r="A32" s="259" t="s">
        <v>121</v>
      </c>
      <c r="B32" s="260"/>
      <c r="C32" s="260"/>
      <c r="D32" s="260"/>
      <c r="E32" s="260"/>
      <c r="F32" s="260"/>
      <c r="G32" s="260"/>
      <c r="H32" s="260"/>
      <c r="I32" s="260"/>
      <c r="J32" s="260"/>
      <c r="K32" s="261"/>
    </row>
    <row r="33" spans="1:11" ht="14.25">
      <c r="A33" s="268" t="s">
        <v>94</v>
      </c>
      <c r="B33" s="269"/>
      <c r="C33" s="269"/>
      <c r="D33" s="269"/>
      <c r="E33" s="269"/>
      <c r="F33" s="269"/>
      <c r="G33" s="269"/>
      <c r="H33" s="269"/>
      <c r="I33" s="269"/>
      <c r="J33" s="269"/>
      <c r="K33" s="270"/>
    </row>
    <row r="34" spans="1:11" ht="14.25">
      <c r="A34" s="271" t="s">
        <v>122</v>
      </c>
      <c r="B34" s="272"/>
      <c r="C34" s="74" t="s">
        <v>65</v>
      </c>
      <c r="D34" s="74" t="s">
        <v>66</v>
      </c>
      <c r="E34" s="273" t="s">
        <v>123</v>
      </c>
      <c r="F34" s="274"/>
      <c r="G34" s="274"/>
      <c r="H34" s="274"/>
      <c r="I34" s="274"/>
      <c r="J34" s="274"/>
      <c r="K34" s="275"/>
    </row>
    <row r="35" spans="1:11" ht="14.25">
      <c r="A35" s="276" t="s">
        <v>124</v>
      </c>
      <c r="B35" s="276"/>
      <c r="C35" s="276"/>
      <c r="D35" s="276"/>
      <c r="E35" s="276"/>
      <c r="F35" s="276"/>
      <c r="G35" s="276"/>
      <c r="H35" s="276"/>
      <c r="I35" s="276"/>
      <c r="J35" s="276"/>
      <c r="K35" s="276"/>
    </row>
    <row r="36" spans="1:11" ht="21" customHeight="1">
      <c r="A36" s="277" t="s">
        <v>125</v>
      </c>
      <c r="B36" s="278"/>
      <c r="C36" s="278"/>
      <c r="D36" s="278"/>
      <c r="E36" s="278"/>
      <c r="F36" s="278"/>
      <c r="G36" s="278"/>
      <c r="H36" s="278"/>
      <c r="I36" s="278"/>
      <c r="J36" s="278"/>
      <c r="K36" s="279"/>
    </row>
    <row r="37" spans="1:11" ht="21" customHeight="1">
      <c r="A37" s="280" t="s">
        <v>126</v>
      </c>
      <c r="B37" s="281"/>
      <c r="C37" s="281"/>
      <c r="D37" s="281"/>
      <c r="E37" s="281"/>
      <c r="F37" s="281"/>
      <c r="G37" s="281"/>
      <c r="H37" s="281"/>
      <c r="I37" s="281"/>
      <c r="J37" s="281"/>
      <c r="K37" s="282"/>
    </row>
    <row r="38" spans="1:11" ht="21" customHeight="1">
      <c r="A38" s="280" t="s">
        <v>127</v>
      </c>
      <c r="B38" s="281"/>
      <c r="C38" s="281"/>
      <c r="D38" s="281"/>
      <c r="E38" s="281"/>
      <c r="F38" s="281"/>
      <c r="G38" s="281"/>
      <c r="H38" s="281"/>
      <c r="I38" s="281"/>
      <c r="J38" s="281"/>
      <c r="K38" s="282"/>
    </row>
    <row r="39" spans="1:11" ht="21" customHeight="1">
      <c r="A39" s="280" t="s">
        <v>128</v>
      </c>
      <c r="B39" s="281"/>
      <c r="C39" s="281"/>
      <c r="D39" s="281"/>
      <c r="E39" s="281"/>
      <c r="F39" s="281"/>
      <c r="G39" s="281"/>
      <c r="H39" s="281"/>
      <c r="I39" s="281"/>
      <c r="J39" s="281"/>
      <c r="K39" s="282"/>
    </row>
    <row r="40" spans="1:11" ht="21" customHeight="1">
      <c r="A40" s="280"/>
      <c r="B40" s="281"/>
      <c r="C40" s="281"/>
      <c r="D40" s="281"/>
      <c r="E40" s="281"/>
      <c r="F40" s="281"/>
      <c r="G40" s="281"/>
      <c r="H40" s="281"/>
      <c r="I40" s="281"/>
      <c r="J40" s="281"/>
      <c r="K40" s="282"/>
    </row>
    <row r="41" spans="1:11" ht="21" customHeight="1">
      <c r="A41" s="280"/>
      <c r="B41" s="281"/>
      <c r="C41" s="281"/>
      <c r="D41" s="281"/>
      <c r="E41" s="281"/>
      <c r="F41" s="281"/>
      <c r="G41" s="281"/>
      <c r="H41" s="281"/>
      <c r="I41" s="281"/>
      <c r="J41" s="281"/>
      <c r="K41" s="282"/>
    </row>
    <row r="42" spans="1:11" ht="21" customHeight="1">
      <c r="A42" s="280"/>
      <c r="B42" s="281"/>
      <c r="C42" s="281"/>
      <c r="D42" s="281"/>
      <c r="E42" s="281"/>
      <c r="F42" s="281"/>
      <c r="G42" s="281"/>
      <c r="H42" s="281"/>
      <c r="I42" s="281"/>
      <c r="J42" s="281"/>
      <c r="K42" s="282"/>
    </row>
    <row r="43" spans="1:11" ht="14.25">
      <c r="A43" s="283" t="s">
        <v>129</v>
      </c>
      <c r="B43" s="284"/>
      <c r="C43" s="284"/>
      <c r="D43" s="284"/>
      <c r="E43" s="284"/>
      <c r="F43" s="284"/>
      <c r="G43" s="284"/>
      <c r="H43" s="284"/>
      <c r="I43" s="284"/>
      <c r="J43" s="284"/>
      <c r="K43" s="285"/>
    </row>
    <row r="44" spans="1:11" ht="14.25">
      <c r="A44" s="249" t="s">
        <v>130</v>
      </c>
      <c r="B44" s="250"/>
      <c r="C44" s="250"/>
      <c r="D44" s="250"/>
      <c r="E44" s="250"/>
      <c r="F44" s="250"/>
      <c r="G44" s="250"/>
      <c r="H44" s="250"/>
      <c r="I44" s="250"/>
      <c r="J44" s="250"/>
      <c r="K44" s="251"/>
    </row>
    <row r="45" spans="1:11" ht="14.25">
      <c r="A45" s="168" t="s">
        <v>131</v>
      </c>
      <c r="B45" s="165" t="s">
        <v>94</v>
      </c>
      <c r="C45" s="165" t="s">
        <v>95</v>
      </c>
      <c r="D45" s="165" t="s">
        <v>87</v>
      </c>
      <c r="E45" s="170" t="s">
        <v>132</v>
      </c>
      <c r="F45" s="165" t="s">
        <v>94</v>
      </c>
      <c r="G45" s="165" t="s">
        <v>95</v>
      </c>
      <c r="H45" s="165" t="s">
        <v>87</v>
      </c>
      <c r="I45" s="170" t="s">
        <v>133</v>
      </c>
      <c r="J45" s="165" t="s">
        <v>94</v>
      </c>
      <c r="K45" s="184" t="s">
        <v>95</v>
      </c>
    </row>
    <row r="46" spans="1:11" ht="14.25">
      <c r="A46" s="141" t="s">
        <v>86</v>
      </c>
      <c r="B46" s="74" t="s">
        <v>94</v>
      </c>
      <c r="C46" s="74" t="s">
        <v>95</v>
      </c>
      <c r="D46" s="74" t="s">
        <v>87</v>
      </c>
      <c r="E46" s="142" t="s">
        <v>93</v>
      </c>
      <c r="F46" s="74" t="s">
        <v>94</v>
      </c>
      <c r="G46" s="74" t="s">
        <v>95</v>
      </c>
      <c r="H46" s="74" t="s">
        <v>87</v>
      </c>
      <c r="I46" s="142" t="s">
        <v>104</v>
      </c>
      <c r="J46" s="74" t="s">
        <v>94</v>
      </c>
      <c r="K46" s="75" t="s">
        <v>95</v>
      </c>
    </row>
    <row r="47" spans="1:11" ht="14.25">
      <c r="A47" s="242" t="s">
        <v>97</v>
      </c>
      <c r="B47" s="243"/>
      <c r="C47" s="243"/>
      <c r="D47" s="243"/>
      <c r="E47" s="243"/>
      <c r="F47" s="243"/>
      <c r="G47" s="243"/>
      <c r="H47" s="243"/>
      <c r="I47" s="243"/>
      <c r="J47" s="243"/>
      <c r="K47" s="252"/>
    </row>
    <row r="48" spans="1:11" ht="14.25">
      <c r="A48" s="276" t="s">
        <v>134</v>
      </c>
      <c r="B48" s="276"/>
      <c r="C48" s="276"/>
      <c r="D48" s="276"/>
      <c r="E48" s="276"/>
      <c r="F48" s="276"/>
      <c r="G48" s="276"/>
      <c r="H48" s="276"/>
      <c r="I48" s="276"/>
      <c r="J48" s="276"/>
      <c r="K48" s="276"/>
    </row>
    <row r="49" spans="1:11" ht="14.25">
      <c r="A49" s="277"/>
      <c r="B49" s="278"/>
      <c r="C49" s="278"/>
      <c r="D49" s="278"/>
      <c r="E49" s="278"/>
      <c r="F49" s="278"/>
      <c r="G49" s="278"/>
      <c r="H49" s="278"/>
      <c r="I49" s="278"/>
      <c r="J49" s="278"/>
      <c r="K49" s="279"/>
    </row>
    <row r="50" spans="1:11" ht="14.25">
      <c r="A50" s="178" t="s">
        <v>135</v>
      </c>
      <c r="B50" s="286" t="s">
        <v>136</v>
      </c>
      <c r="C50" s="286"/>
      <c r="D50" s="179" t="s">
        <v>137</v>
      </c>
      <c r="E50" s="180" t="s">
        <v>138</v>
      </c>
      <c r="F50" s="181" t="s">
        <v>139</v>
      </c>
      <c r="G50" s="182">
        <v>45313</v>
      </c>
      <c r="H50" s="287" t="s">
        <v>140</v>
      </c>
      <c r="I50" s="288"/>
      <c r="J50" s="289" t="s">
        <v>141</v>
      </c>
      <c r="K50" s="290"/>
    </row>
    <row r="51" spans="1:11" ht="14.25">
      <c r="A51" s="276" t="s">
        <v>142</v>
      </c>
      <c r="B51" s="276"/>
      <c r="C51" s="276"/>
      <c r="D51" s="276"/>
      <c r="E51" s="276"/>
      <c r="F51" s="276"/>
      <c r="G51" s="276"/>
      <c r="H51" s="276"/>
      <c r="I51" s="276"/>
      <c r="J51" s="276"/>
      <c r="K51" s="276"/>
    </row>
    <row r="52" spans="1:11" ht="14.25">
      <c r="A52" s="291" t="s">
        <v>143</v>
      </c>
      <c r="B52" s="292"/>
      <c r="C52" s="292"/>
      <c r="D52" s="292"/>
      <c r="E52" s="292"/>
      <c r="F52" s="292"/>
      <c r="G52" s="292"/>
      <c r="H52" s="292"/>
      <c r="I52" s="292"/>
      <c r="J52" s="292"/>
      <c r="K52" s="293"/>
    </row>
    <row r="53" spans="1:11" ht="14.25">
      <c r="A53" s="178" t="s">
        <v>135</v>
      </c>
      <c r="B53" s="286" t="s">
        <v>136</v>
      </c>
      <c r="C53" s="286"/>
      <c r="D53" s="179" t="s">
        <v>137</v>
      </c>
      <c r="E53" s="180" t="s">
        <v>138</v>
      </c>
      <c r="F53" s="181" t="s">
        <v>144</v>
      </c>
      <c r="G53" s="182">
        <v>45313</v>
      </c>
      <c r="H53" s="287" t="s">
        <v>140</v>
      </c>
      <c r="I53" s="288"/>
      <c r="J53" s="289" t="s">
        <v>141</v>
      </c>
      <c r="K53" s="290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8" type="noConversion"/>
  <pageMargins left="0.196527777777778" right="7.8472222222222193E-2" top="0.39305555555555599" bottom="0" header="0.5" footer="0.5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X24"/>
  <sheetViews>
    <sheetView workbookViewId="0">
      <selection activeCell="L16" sqref="L16"/>
    </sheetView>
  </sheetViews>
  <sheetFormatPr defaultColWidth="9" defaultRowHeight="14.25"/>
  <cols>
    <col min="1" max="1" width="13.625" style="34" customWidth="1"/>
    <col min="2" max="2" width="9" style="34" customWidth="1"/>
    <col min="3" max="4" width="8.5" style="35" customWidth="1"/>
    <col min="5" max="7" width="8.5" style="34" customWidth="1"/>
    <col min="8" max="8" width="8.875" style="34" customWidth="1"/>
    <col min="9" max="9" width="6.25" style="34" customWidth="1"/>
    <col min="10" max="10" width="2.75" style="34" customWidth="1"/>
    <col min="11" max="11" width="9.125" style="34" customWidth="1"/>
    <col min="12" max="12" width="11.5" style="34" customWidth="1"/>
    <col min="13" max="16" width="9.75" style="34" customWidth="1"/>
    <col min="17" max="17" width="9.75" style="148" customWidth="1"/>
    <col min="18" max="255" width="9" style="34"/>
    <col min="256" max="16384" width="9" style="2"/>
  </cols>
  <sheetData>
    <row r="1" spans="1:258" s="34" customFormat="1" ht="29.1" customHeight="1">
      <c r="A1" s="294" t="s">
        <v>145</v>
      </c>
      <c r="B1" s="294"/>
      <c r="C1" s="295"/>
      <c r="D1" s="295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116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</row>
    <row r="2" spans="1:258" s="34" customFormat="1" ht="20.100000000000001" customHeight="1">
      <c r="A2" s="37" t="s">
        <v>61</v>
      </c>
      <c r="B2" s="297" t="str">
        <f>首期!B4</f>
        <v>TAJJAM82246</v>
      </c>
      <c r="C2" s="298"/>
      <c r="D2" s="299"/>
      <c r="E2" s="38" t="s">
        <v>67</v>
      </c>
      <c r="F2" s="300" t="str">
        <f>首期!B5</f>
        <v>女式功能短袖T恤</v>
      </c>
      <c r="G2" s="300"/>
      <c r="H2" s="300"/>
      <c r="I2" s="300"/>
      <c r="J2" s="309"/>
      <c r="K2" s="51" t="s">
        <v>57</v>
      </c>
      <c r="L2" s="301" t="s">
        <v>56</v>
      </c>
      <c r="M2" s="301"/>
      <c r="N2" s="301"/>
      <c r="O2" s="301"/>
      <c r="P2" s="302"/>
      <c r="Q2" s="159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</row>
    <row r="3" spans="1:258" s="34" customFormat="1">
      <c r="A3" s="308" t="s">
        <v>146</v>
      </c>
      <c r="B3" s="303" t="s">
        <v>147</v>
      </c>
      <c r="C3" s="304"/>
      <c r="D3" s="303"/>
      <c r="E3" s="303"/>
      <c r="F3" s="303"/>
      <c r="G3" s="303"/>
      <c r="H3" s="303"/>
      <c r="I3" s="305"/>
      <c r="J3" s="310"/>
      <c r="K3" s="306" t="s">
        <v>148</v>
      </c>
      <c r="L3" s="306"/>
      <c r="M3" s="306"/>
      <c r="N3" s="306"/>
      <c r="O3" s="306"/>
      <c r="P3" s="307"/>
      <c r="Q3" s="160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</row>
    <row r="4" spans="1:258" s="34" customFormat="1" ht="16.5">
      <c r="A4" s="308"/>
      <c r="B4" s="39" t="s">
        <v>149</v>
      </c>
      <c r="C4" s="40" t="s">
        <v>109</v>
      </c>
      <c r="D4" s="40" t="s">
        <v>110</v>
      </c>
      <c r="E4" s="40" t="s">
        <v>111</v>
      </c>
      <c r="F4" s="40" t="s">
        <v>112</v>
      </c>
      <c r="G4" s="40" t="s">
        <v>150</v>
      </c>
      <c r="H4" s="40" t="s">
        <v>151</v>
      </c>
      <c r="I4" s="52"/>
      <c r="J4" s="310"/>
      <c r="K4" s="153"/>
      <c r="L4" s="154" t="s">
        <v>118</v>
      </c>
      <c r="M4" s="155" t="s">
        <v>109</v>
      </c>
      <c r="N4" s="155" t="s">
        <v>109</v>
      </c>
      <c r="O4" s="155"/>
      <c r="P4" s="155"/>
      <c r="Q4" s="161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</row>
    <row r="5" spans="1:258" s="34" customFormat="1" ht="16.5">
      <c r="A5" s="308"/>
      <c r="B5" s="39" t="s">
        <v>152</v>
      </c>
      <c r="C5" s="40" t="s">
        <v>153</v>
      </c>
      <c r="D5" s="40" t="s">
        <v>154</v>
      </c>
      <c r="E5" s="40" t="s">
        <v>155</v>
      </c>
      <c r="F5" s="40" t="s">
        <v>156</v>
      </c>
      <c r="G5" s="40" t="s">
        <v>157</v>
      </c>
      <c r="H5" s="40" t="s">
        <v>158</v>
      </c>
      <c r="I5" s="52"/>
      <c r="J5" s="311"/>
      <c r="K5" s="54"/>
      <c r="L5" s="53"/>
      <c r="M5" s="53" t="s">
        <v>159</v>
      </c>
      <c r="N5" s="53" t="s">
        <v>160</v>
      </c>
      <c r="O5" s="156"/>
      <c r="P5" s="53"/>
      <c r="Q5" s="65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</row>
    <row r="6" spans="1:258" s="34" customFormat="1" ht="20.100000000000001" customHeight="1">
      <c r="A6" s="41" t="s">
        <v>161</v>
      </c>
      <c r="B6" s="42">
        <f>C6-1</f>
        <v>54</v>
      </c>
      <c r="C6" s="42">
        <f>D6-2</f>
        <v>55</v>
      </c>
      <c r="D6" s="42">
        <v>57</v>
      </c>
      <c r="E6" s="42">
        <f>D6+2</f>
        <v>59</v>
      </c>
      <c r="F6" s="42">
        <f>E6+2</f>
        <v>61</v>
      </c>
      <c r="G6" s="42">
        <f>F6+1</f>
        <v>62</v>
      </c>
      <c r="H6" s="42">
        <f>G6+1</f>
        <v>63</v>
      </c>
      <c r="I6" s="55"/>
      <c r="J6" s="311"/>
      <c r="K6" s="56"/>
      <c r="L6" s="56"/>
      <c r="M6" s="157" t="s">
        <v>162</v>
      </c>
      <c r="N6" s="56" t="s">
        <v>163</v>
      </c>
      <c r="O6" s="56"/>
      <c r="P6" s="56"/>
      <c r="Q6" s="66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</row>
    <row r="7" spans="1:258" s="34" customFormat="1" ht="20.100000000000001" customHeight="1">
      <c r="A7" s="41" t="s">
        <v>164</v>
      </c>
      <c r="B7" s="42">
        <f>C7-0.5</f>
        <v>-1.5</v>
      </c>
      <c r="C7" s="42">
        <f>D7-1</f>
        <v>-1</v>
      </c>
      <c r="D7" s="42"/>
      <c r="E7" s="42">
        <f>D7+1</f>
        <v>1</v>
      </c>
      <c r="F7" s="42">
        <f>E7+1</f>
        <v>2</v>
      </c>
      <c r="G7" s="42">
        <f>F7+0.5</f>
        <v>2.5</v>
      </c>
      <c r="H7" s="42">
        <f>G7+0.5</f>
        <v>3</v>
      </c>
      <c r="I7" s="55"/>
      <c r="J7" s="311"/>
      <c r="K7" s="56"/>
      <c r="L7" s="56"/>
      <c r="M7" s="56" t="s">
        <v>165</v>
      </c>
      <c r="N7" s="56" t="s">
        <v>165</v>
      </c>
      <c r="O7" s="56"/>
      <c r="P7" s="56"/>
      <c r="Q7" s="66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</row>
    <row r="8" spans="1:258" s="34" customFormat="1" ht="20.100000000000001" customHeight="1">
      <c r="A8" s="41" t="s">
        <v>166</v>
      </c>
      <c r="B8" s="42">
        <f t="shared" ref="B8:B10" si="0">C8-4</f>
        <v>84</v>
      </c>
      <c r="C8" s="42">
        <f t="shared" ref="C8:C10" si="1">D8-4</f>
        <v>88</v>
      </c>
      <c r="D8" s="42">
        <v>92</v>
      </c>
      <c r="E8" s="42">
        <f t="shared" ref="E8:E10" si="2">D8+4</f>
        <v>96</v>
      </c>
      <c r="F8" s="42">
        <f>E8+4</f>
        <v>100</v>
      </c>
      <c r="G8" s="42">
        <f t="shared" ref="G8:G10" si="3">F8+6</f>
        <v>106</v>
      </c>
      <c r="H8" s="42">
        <f>G8+6</f>
        <v>112</v>
      </c>
      <c r="I8" s="55"/>
      <c r="J8" s="311"/>
      <c r="K8" s="56"/>
      <c r="L8" s="56"/>
      <c r="M8" s="56" t="s">
        <v>167</v>
      </c>
      <c r="N8" s="56" t="s">
        <v>165</v>
      </c>
      <c r="O8" s="56"/>
      <c r="P8" s="56"/>
      <c r="Q8" s="66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</row>
    <row r="9" spans="1:258" s="34" customFormat="1" ht="20.100000000000001" customHeight="1">
      <c r="A9" s="41" t="s">
        <v>168</v>
      </c>
      <c r="B9" s="42">
        <f t="shared" si="0"/>
        <v>80</v>
      </c>
      <c r="C9" s="42">
        <f t="shared" si="1"/>
        <v>84</v>
      </c>
      <c r="D9" s="42">
        <v>88</v>
      </c>
      <c r="E9" s="42">
        <f t="shared" si="2"/>
        <v>92</v>
      </c>
      <c r="F9" s="42">
        <f>E9+5</f>
        <v>97</v>
      </c>
      <c r="G9" s="42">
        <f t="shared" si="3"/>
        <v>103</v>
      </c>
      <c r="H9" s="42">
        <f>G9+7</f>
        <v>110</v>
      </c>
      <c r="I9" s="55"/>
      <c r="J9" s="311"/>
      <c r="K9" s="56"/>
      <c r="L9" s="56"/>
      <c r="M9" s="56" t="s">
        <v>165</v>
      </c>
      <c r="N9" s="56" t="s">
        <v>169</v>
      </c>
      <c r="O9" s="56"/>
      <c r="P9" s="56"/>
      <c r="Q9" s="66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</row>
    <row r="10" spans="1:258" s="34" customFormat="1" ht="20.100000000000001" customHeight="1">
      <c r="A10" s="41" t="s">
        <v>170</v>
      </c>
      <c r="B10" s="42">
        <f t="shared" si="0"/>
        <v>88</v>
      </c>
      <c r="C10" s="42">
        <f t="shared" si="1"/>
        <v>92</v>
      </c>
      <c r="D10" s="42">
        <v>96</v>
      </c>
      <c r="E10" s="42">
        <f t="shared" si="2"/>
        <v>100</v>
      </c>
      <c r="F10" s="42">
        <f>E10+5</f>
        <v>105</v>
      </c>
      <c r="G10" s="42">
        <f t="shared" si="3"/>
        <v>111</v>
      </c>
      <c r="H10" s="42">
        <f>G10+7</f>
        <v>118</v>
      </c>
      <c r="I10" s="55"/>
      <c r="J10" s="311"/>
      <c r="K10" s="56"/>
      <c r="L10" s="56"/>
      <c r="M10" s="56" t="s">
        <v>165</v>
      </c>
      <c r="N10" s="56" t="s">
        <v>169</v>
      </c>
      <c r="O10" s="56"/>
      <c r="P10" s="56"/>
      <c r="Q10" s="66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</row>
    <row r="11" spans="1:258" s="34" customFormat="1" ht="20.100000000000001" customHeight="1">
      <c r="A11" s="41" t="s">
        <v>171</v>
      </c>
      <c r="B11" s="42">
        <f>C11-1</f>
        <v>36</v>
      </c>
      <c r="C11" s="42">
        <f>D11-1</f>
        <v>37</v>
      </c>
      <c r="D11" s="42">
        <v>38</v>
      </c>
      <c r="E11" s="42">
        <f>D11+1</f>
        <v>39</v>
      </c>
      <c r="F11" s="42">
        <f>E11+1</f>
        <v>40</v>
      </c>
      <c r="G11" s="42">
        <f>F11+1.2</f>
        <v>41.2</v>
      </c>
      <c r="H11" s="42">
        <f>G11+1.2</f>
        <v>42.4</v>
      </c>
      <c r="I11" s="55"/>
      <c r="J11" s="311"/>
      <c r="K11" s="56"/>
      <c r="L11" s="56"/>
      <c r="M11" s="56" t="s">
        <v>165</v>
      </c>
      <c r="N11" s="56" t="s">
        <v>172</v>
      </c>
      <c r="O11" s="56"/>
      <c r="P11" s="56"/>
      <c r="Q11" s="66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</row>
    <row r="12" spans="1:258" s="34" customFormat="1" ht="20.100000000000001" customHeight="1">
      <c r="A12" s="41" t="s">
        <v>173</v>
      </c>
      <c r="B12" s="42">
        <f>C12-0.5</f>
        <v>16</v>
      </c>
      <c r="C12" s="42">
        <f>D12-0.5</f>
        <v>16.5</v>
      </c>
      <c r="D12" s="42">
        <v>17</v>
      </c>
      <c r="E12" s="42">
        <f t="shared" ref="E12:H12" si="4">D12+0.5</f>
        <v>17.5</v>
      </c>
      <c r="F12" s="42">
        <f t="shared" si="4"/>
        <v>18</v>
      </c>
      <c r="G12" s="42">
        <f t="shared" si="4"/>
        <v>18.5</v>
      </c>
      <c r="H12" s="42">
        <f t="shared" si="4"/>
        <v>19</v>
      </c>
      <c r="I12" s="57"/>
      <c r="J12" s="311"/>
      <c r="K12" s="56"/>
      <c r="L12" s="56"/>
      <c r="M12" s="56" t="s">
        <v>165</v>
      </c>
      <c r="N12" s="56" t="s">
        <v>174</v>
      </c>
      <c r="O12" s="56"/>
      <c r="P12" s="56"/>
      <c r="Q12" s="66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</row>
    <row r="13" spans="1:258" s="34" customFormat="1" ht="20.100000000000001" customHeight="1">
      <c r="A13" s="41" t="s">
        <v>175</v>
      </c>
      <c r="B13" s="42">
        <f>C13-1</f>
        <v>-2</v>
      </c>
      <c r="C13" s="42">
        <f>D13-1</f>
        <v>-1</v>
      </c>
      <c r="D13" s="42"/>
      <c r="E13" s="42">
        <f>D13+1</f>
        <v>1</v>
      </c>
      <c r="F13" s="42">
        <f>E13+1</f>
        <v>2</v>
      </c>
      <c r="G13" s="42">
        <f>F13+1.1</f>
        <v>3.1</v>
      </c>
      <c r="H13" s="42">
        <f>G13+1.1</f>
        <v>4.2</v>
      </c>
      <c r="I13" s="55"/>
      <c r="J13" s="311"/>
      <c r="K13" s="56"/>
      <c r="L13" s="56"/>
      <c r="M13" s="56" t="s">
        <v>165</v>
      </c>
      <c r="N13" s="56" t="s">
        <v>165</v>
      </c>
      <c r="O13" s="56"/>
      <c r="P13" s="56"/>
      <c r="Q13" s="66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</row>
    <row r="14" spans="1:258" s="34" customFormat="1" ht="20.100000000000001" customHeight="1">
      <c r="A14" s="41" t="s">
        <v>176</v>
      </c>
      <c r="B14" s="43">
        <f>C14-0.8</f>
        <v>15.4</v>
      </c>
      <c r="C14" s="43">
        <f>D14-0.8</f>
        <v>16.2</v>
      </c>
      <c r="D14" s="43">
        <v>17</v>
      </c>
      <c r="E14" s="43">
        <f>D14+0.8</f>
        <v>17.8</v>
      </c>
      <c r="F14" s="43">
        <f>E14+0.8</f>
        <v>18.600000000000001</v>
      </c>
      <c r="G14" s="43">
        <f>F14+1.1</f>
        <v>19.7</v>
      </c>
      <c r="H14" s="43">
        <f>G14+1.1</f>
        <v>20.8</v>
      </c>
      <c r="I14" s="55"/>
      <c r="J14" s="311"/>
      <c r="K14" s="56"/>
      <c r="L14" s="56"/>
      <c r="M14" s="56" t="s">
        <v>177</v>
      </c>
      <c r="N14" s="56" t="s">
        <v>172</v>
      </c>
      <c r="O14" s="56"/>
      <c r="P14" s="56"/>
      <c r="Q14" s="66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</row>
    <row r="15" spans="1:258" s="34" customFormat="1" ht="20.100000000000001" customHeight="1">
      <c r="A15" s="41" t="s">
        <v>178</v>
      </c>
      <c r="B15" s="44">
        <f>C15-0.7</f>
        <v>14.1</v>
      </c>
      <c r="C15" s="44">
        <f>D15-0.7</f>
        <v>14.8</v>
      </c>
      <c r="D15" s="44">
        <v>15.5</v>
      </c>
      <c r="E15" s="44">
        <f>D15+0.7</f>
        <v>16.2</v>
      </c>
      <c r="F15" s="44">
        <f>E15+0.7</f>
        <v>16.899999999999999</v>
      </c>
      <c r="G15" s="44">
        <f>F15+0.95</f>
        <v>17.850000000000001</v>
      </c>
      <c r="H15" s="44">
        <f>G15+0.95</f>
        <v>18.8</v>
      </c>
      <c r="I15" s="55"/>
      <c r="J15" s="311"/>
      <c r="K15" s="56"/>
      <c r="L15" s="56"/>
      <c r="M15" s="56" t="s">
        <v>165</v>
      </c>
      <c r="N15" s="56" t="s">
        <v>174</v>
      </c>
      <c r="O15" s="56"/>
      <c r="P15" s="56"/>
      <c r="Q15" s="66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</row>
    <row r="16" spans="1:258" s="34" customFormat="1" ht="20.100000000000001" customHeight="1">
      <c r="A16" s="41" t="s">
        <v>179</v>
      </c>
      <c r="B16" s="45">
        <f t="shared" ref="B16:B18" si="5">C16</f>
        <v>2.2000000000000002</v>
      </c>
      <c r="C16" s="45">
        <f t="shared" ref="C16:C18" si="6">D16</f>
        <v>2.2000000000000002</v>
      </c>
      <c r="D16" s="45">
        <v>2.2000000000000002</v>
      </c>
      <c r="E16" s="45">
        <f t="shared" ref="E16:H16" si="7">D16</f>
        <v>2.2000000000000002</v>
      </c>
      <c r="F16" s="45">
        <f t="shared" si="7"/>
        <v>2.2000000000000002</v>
      </c>
      <c r="G16" s="45">
        <f t="shared" si="7"/>
        <v>2.2000000000000002</v>
      </c>
      <c r="H16" s="45">
        <f t="shared" si="7"/>
        <v>2.2000000000000002</v>
      </c>
      <c r="I16" s="55"/>
      <c r="J16" s="311"/>
      <c r="K16" s="56"/>
      <c r="L16" s="56"/>
      <c r="M16" s="56" t="s">
        <v>180</v>
      </c>
      <c r="N16" s="56" t="s">
        <v>180</v>
      </c>
      <c r="O16" s="56"/>
      <c r="P16" s="56"/>
      <c r="Q16" s="66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</row>
    <row r="17" spans="1:258" s="34" customFormat="1" ht="20.100000000000001" customHeight="1">
      <c r="A17" s="41" t="s">
        <v>181</v>
      </c>
      <c r="B17" s="43">
        <f t="shared" si="5"/>
        <v>1.5</v>
      </c>
      <c r="C17" s="43">
        <f t="shared" si="6"/>
        <v>1.5</v>
      </c>
      <c r="D17" s="43">
        <v>1.5</v>
      </c>
      <c r="E17" s="43">
        <f t="shared" ref="E17:H17" si="8">D17</f>
        <v>1.5</v>
      </c>
      <c r="F17" s="43">
        <f t="shared" si="8"/>
        <v>1.5</v>
      </c>
      <c r="G17" s="43">
        <f t="shared" si="8"/>
        <v>1.5</v>
      </c>
      <c r="H17" s="43">
        <f t="shared" si="8"/>
        <v>1.5</v>
      </c>
      <c r="I17" s="59"/>
      <c r="J17" s="311"/>
      <c r="K17" s="56"/>
      <c r="L17" s="56"/>
      <c r="M17" s="56" t="s">
        <v>180</v>
      </c>
      <c r="N17" s="56" t="s">
        <v>180</v>
      </c>
      <c r="O17" s="56"/>
      <c r="P17" s="56"/>
      <c r="Q17" s="66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</row>
    <row r="18" spans="1:258" s="34" customFormat="1" ht="20.100000000000001" customHeight="1">
      <c r="A18" s="41" t="s">
        <v>182</v>
      </c>
      <c r="B18" s="45">
        <f t="shared" si="5"/>
        <v>1.2</v>
      </c>
      <c r="C18" s="45">
        <f t="shared" si="6"/>
        <v>1.2</v>
      </c>
      <c r="D18" s="45">
        <v>1.2</v>
      </c>
      <c r="E18" s="45">
        <f t="shared" ref="E18:H18" si="9">D18</f>
        <v>1.2</v>
      </c>
      <c r="F18" s="45">
        <f t="shared" si="9"/>
        <v>1.2</v>
      </c>
      <c r="G18" s="45">
        <f t="shared" si="9"/>
        <v>1.2</v>
      </c>
      <c r="H18" s="45">
        <f t="shared" si="9"/>
        <v>1.2</v>
      </c>
      <c r="I18" s="59"/>
      <c r="J18" s="311"/>
      <c r="K18" s="56"/>
      <c r="L18" s="56"/>
      <c r="M18" s="56" t="s">
        <v>180</v>
      </c>
      <c r="N18" s="56" t="s">
        <v>180</v>
      </c>
      <c r="O18" s="56"/>
      <c r="P18" s="56"/>
      <c r="Q18" s="66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</row>
    <row r="19" spans="1:258" s="34" customFormat="1" ht="20.100000000000001" customHeight="1">
      <c r="A19" s="41" t="s">
        <v>183</v>
      </c>
      <c r="B19" s="42">
        <f>C19-0</f>
        <v>19.100000000000001</v>
      </c>
      <c r="C19" s="42">
        <f>D19-0.4</f>
        <v>19.100000000000001</v>
      </c>
      <c r="D19" s="42">
        <v>19.5</v>
      </c>
      <c r="E19" s="42">
        <f>D19+0.4</f>
        <v>19.899999999999999</v>
      </c>
      <c r="F19" s="42">
        <f>E19+0.4</f>
        <v>20.3</v>
      </c>
      <c r="G19" s="42">
        <f>F19+0.6</f>
        <v>20.9</v>
      </c>
      <c r="H19" s="42">
        <f>G19+0.6</f>
        <v>21.5</v>
      </c>
      <c r="I19" s="59"/>
      <c r="J19" s="311"/>
      <c r="K19" s="56"/>
      <c r="L19" s="56"/>
      <c r="M19" s="56" t="s">
        <v>180</v>
      </c>
      <c r="N19" s="56" t="s">
        <v>180</v>
      </c>
      <c r="O19" s="56"/>
      <c r="P19" s="56"/>
      <c r="Q19" s="66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</row>
    <row r="20" spans="1:258" s="34" customFormat="1" ht="20.100000000000001" customHeight="1">
      <c r="A20" s="41" t="s">
        <v>184</v>
      </c>
      <c r="B20" s="42">
        <f>C20-0</f>
        <v>10.8</v>
      </c>
      <c r="C20" s="42">
        <f>D20-0.2</f>
        <v>10.8</v>
      </c>
      <c r="D20" s="42">
        <v>11</v>
      </c>
      <c r="E20" s="42">
        <f>D20+0.2</f>
        <v>11.2</v>
      </c>
      <c r="F20" s="42">
        <f>E20+0.2</f>
        <v>11.4</v>
      </c>
      <c r="G20" s="46">
        <f>F20+0.25</f>
        <v>11.65</v>
      </c>
      <c r="H20" s="46">
        <f>G20+0.25</f>
        <v>11.9</v>
      </c>
      <c r="I20" s="59"/>
      <c r="J20" s="311"/>
      <c r="K20" s="56"/>
      <c r="L20" s="56"/>
      <c r="M20" s="56" t="s">
        <v>180</v>
      </c>
      <c r="N20" s="56" t="s">
        <v>180</v>
      </c>
      <c r="O20" s="56"/>
      <c r="P20" s="56"/>
      <c r="Q20" s="66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</row>
    <row r="21" spans="1:258" s="34" customFormat="1" ht="20.100000000000001" customHeight="1">
      <c r="A21" s="47"/>
      <c r="B21" s="48"/>
      <c r="C21" s="49"/>
      <c r="D21" s="49"/>
      <c r="E21" s="50"/>
      <c r="F21" s="49"/>
      <c r="G21" s="49"/>
      <c r="H21" s="49"/>
      <c r="I21" s="49"/>
      <c r="J21" s="312"/>
      <c r="K21" s="60"/>
      <c r="L21" s="60"/>
      <c r="M21" s="61"/>
      <c r="N21" s="60"/>
      <c r="O21" s="60"/>
      <c r="P21" s="61"/>
      <c r="Q21" s="67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</row>
    <row r="22" spans="1:258" s="34" customFormat="1" ht="16.5">
      <c r="A22" s="149"/>
      <c r="B22" s="149"/>
      <c r="C22" s="149"/>
      <c r="D22" s="149"/>
      <c r="E22" s="150"/>
      <c r="F22" s="149"/>
      <c r="G22" s="149"/>
      <c r="H22" s="149"/>
      <c r="I22" s="158"/>
      <c r="Q22" s="116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</row>
    <row r="23" spans="1:258" s="34" customFormat="1">
      <c r="A23" s="151" t="s">
        <v>185</v>
      </c>
      <c r="B23" s="151"/>
      <c r="C23" s="152"/>
      <c r="D23" s="152"/>
      <c r="Q23" s="116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</row>
    <row r="24" spans="1:258" s="34" customFormat="1">
      <c r="C24" s="35"/>
      <c r="D24" s="35"/>
      <c r="K24" s="63" t="s">
        <v>186</v>
      </c>
      <c r="L24" s="64">
        <v>45313</v>
      </c>
      <c r="M24" s="63" t="s">
        <v>187</v>
      </c>
      <c r="N24" s="63" t="s">
        <v>138</v>
      </c>
      <c r="O24" s="63" t="s">
        <v>188</v>
      </c>
      <c r="P24" s="34" t="s">
        <v>141</v>
      </c>
      <c r="Q24" s="116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</row>
  </sheetData>
  <mergeCells count="8">
    <mergeCell ref="A1:P1"/>
    <mergeCell ref="B2:D2"/>
    <mergeCell ref="F2:I2"/>
    <mergeCell ref="L2:P2"/>
    <mergeCell ref="B3:I3"/>
    <mergeCell ref="K3:P3"/>
    <mergeCell ref="A3:A5"/>
    <mergeCell ref="J2:J21"/>
  </mergeCells>
  <phoneticPr fontId="48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E16" sqref="E16:H16"/>
    </sheetView>
  </sheetViews>
  <sheetFormatPr defaultColWidth="10" defaultRowHeight="16.5" customHeight="1"/>
  <cols>
    <col min="1" max="1" width="10.875" style="68" customWidth="1"/>
    <col min="2" max="6" width="10" style="68"/>
    <col min="7" max="7" width="10.125" style="68"/>
    <col min="8" max="16384" width="10" style="68"/>
  </cols>
  <sheetData>
    <row r="1" spans="1:11" ht="22.5" customHeight="1">
      <c r="A1" s="313" t="s">
        <v>189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</row>
    <row r="2" spans="1:11" ht="17.25" customHeight="1">
      <c r="A2" s="123" t="s">
        <v>53</v>
      </c>
      <c r="B2" s="223"/>
      <c r="C2" s="223"/>
      <c r="D2" s="222" t="s">
        <v>55</v>
      </c>
      <c r="E2" s="222"/>
      <c r="F2" s="223" t="s">
        <v>56</v>
      </c>
      <c r="G2" s="223"/>
      <c r="H2" s="124" t="s">
        <v>57</v>
      </c>
      <c r="I2" s="224" t="s">
        <v>56</v>
      </c>
      <c r="J2" s="224"/>
      <c r="K2" s="225"/>
    </row>
    <row r="3" spans="1:11" ht="16.5" customHeight="1">
      <c r="A3" s="226" t="s">
        <v>58</v>
      </c>
      <c r="B3" s="227"/>
      <c r="C3" s="228"/>
      <c r="D3" s="229" t="s">
        <v>59</v>
      </c>
      <c r="E3" s="230"/>
      <c r="F3" s="230"/>
      <c r="G3" s="231"/>
      <c r="H3" s="229" t="s">
        <v>60</v>
      </c>
      <c r="I3" s="230"/>
      <c r="J3" s="230"/>
      <c r="K3" s="231"/>
    </row>
    <row r="4" spans="1:11" ht="16.5" customHeight="1">
      <c r="A4" s="127" t="s">
        <v>61</v>
      </c>
      <c r="B4" s="232" t="str">
        <f>首期!B4</f>
        <v>TAJJAM82246</v>
      </c>
      <c r="C4" s="233"/>
      <c r="D4" s="234" t="s">
        <v>63</v>
      </c>
      <c r="E4" s="235"/>
      <c r="F4" s="236">
        <v>45347</v>
      </c>
      <c r="G4" s="237"/>
      <c r="H4" s="234" t="s">
        <v>190</v>
      </c>
      <c r="I4" s="235"/>
      <c r="J4" s="74" t="s">
        <v>65</v>
      </c>
      <c r="K4" s="75" t="s">
        <v>66</v>
      </c>
    </row>
    <row r="5" spans="1:11" ht="16.5" customHeight="1">
      <c r="A5" s="129" t="s">
        <v>67</v>
      </c>
      <c r="B5" s="232" t="str">
        <f>首期!B5</f>
        <v>女式功能短袖T恤</v>
      </c>
      <c r="C5" s="233"/>
      <c r="D5" s="234" t="s">
        <v>191</v>
      </c>
      <c r="E5" s="235"/>
      <c r="F5" s="236">
        <v>45311</v>
      </c>
      <c r="G5" s="237"/>
      <c r="H5" s="234" t="s">
        <v>192</v>
      </c>
      <c r="I5" s="235"/>
      <c r="J5" s="74" t="s">
        <v>65</v>
      </c>
      <c r="K5" s="75" t="s">
        <v>66</v>
      </c>
    </row>
    <row r="6" spans="1:11" ht="16.5" customHeight="1">
      <c r="A6" s="127" t="s">
        <v>71</v>
      </c>
      <c r="B6" s="78">
        <v>4</v>
      </c>
      <c r="C6" s="102">
        <v>6</v>
      </c>
      <c r="D6" s="234" t="s">
        <v>193</v>
      </c>
      <c r="E6" s="235"/>
      <c r="F6" s="236">
        <v>45342</v>
      </c>
      <c r="G6" s="237"/>
      <c r="H6" s="234" t="s">
        <v>194</v>
      </c>
      <c r="I6" s="235"/>
      <c r="J6" s="235"/>
      <c r="K6" s="314"/>
    </row>
    <row r="7" spans="1:11" ht="16.5" customHeight="1">
      <c r="A7" s="127" t="s">
        <v>74</v>
      </c>
      <c r="B7" s="232">
        <f>首期!B7</f>
        <v>19060</v>
      </c>
      <c r="C7" s="233"/>
      <c r="D7" s="127" t="s">
        <v>195</v>
      </c>
      <c r="E7" s="128"/>
      <c r="F7" s="236">
        <v>45344</v>
      </c>
      <c r="G7" s="237"/>
      <c r="H7" s="315"/>
      <c r="I7" s="232"/>
      <c r="J7" s="232"/>
      <c r="K7" s="233"/>
    </row>
    <row r="8" spans="1:11" ht="16.5" customHeight="1">
      <c r="A8" s="131" t="s">
        <v>77</v>
      </c>
      <c r="B8" s="316" t="str">
        <f>首期!B8</f>
        <v>CGDD23110200109</v>
      </c>
      <c r="C8" s="317"/>
      <c r="D8" s="242" t="s">
        <v>79</v>
      </c>
      <c r="E8" s="243"/>
      <c r="F8" s="244">
        <v>45345</v>
      </c>
      <c r="G8" s="245"/>
      <c r="H8" s="242"/>
      <c r="I8" s="243"/>
      <c r="J8" s="243"/>
      <c r="K8" s="252"/>
    </row>
    <row r="9" spans="1:11" ht="16.5" customHeight="1">
      <c r="A9" s="318" t="s">
        <v>196</v>
      </c>
      <c r="B9" s="318"/>
      <c r="C9" s="318"/>
      <c r="D9" s="318"/>
      <c r="E9" s="318"/>
      <c r="F9" s="318"/>
      <c r="G9" s="318"/>
      <c r="H9" s="318"/>
      <c r="I9" s="318"/>
      <c r="J9" s="318"/>
      <c r="K9" s="318"/>
    </row>
    <row r="10" spans="1:11" ht="16.5" customHeight="1">
      <c r="A10" s="133" t="s">
        <v>83</v>
      </c>
      <c r="B10" s="134" t="s">
        <v>84</v>
      </c>
      <c r="C10" s="70" t="s">
        <v>85</v>
      </c>
      <c r="D10" s="135"/>
      <c r="E10" s="136" t="s">
        <v>88</v>
      </c>
      <c r="F10" s="134" t="s">
        <v>84</v>
      </c>
      <c r="G10" s="70" t="s">
        <v>85</v>
      </c>
      <c r="H10" s="134"/>
      <c r="I10" s="136" t="s">
        <v>86</v>
      </c>
      <c r="J10" s="134" t="s">
        <v>84</v>
      </c>
      <c r="K10" s="147" t="s">
        <v>85</v>
      </c>
    </row>
    <row r="11" spans="1:11" ht="16.5" customHeight="1">
      <c r="A11" s="129" t="s">
        <v>89</v>
      </c>
      <c r="B11" s="137" t="s">
        <v>84</v>
      </c>
      <c r="C11" s="74" t="s">
        <v>85</v>
      </c>
      <c r="D11" s="138"/>
      <c r="E11" s="139" t="s">
        <v>91</v>
      </c>
      <c r="F11" s="137" t="s">
        <v>84</v>
      </c>
      <c r="G11" s="74" t="s">
        <v>85</v>
      </c>
      <c r="H11" s="137"/>
      <c r="I11" s="139" t="s">
        <v>96</v>
      </c>
      <c r="J11" s="137" t="s">
        <v>84</v>
      </c>
      <c r="K11" s="75" t="s">
        <v>85</v>
      </c>
    </row>
    <row r="12" spans="1:11" ht="16.5" customHeight="1">
      <c r="A12" s="242" t="s">
        <v>123</v>
      </c>
      <c r="B12" s="243"/>
      <c r="C12" s="243"/>
      <c r="D12" s="243"/>
      <c r="E12" s="243"/>
      <c r="F12" s="243"/>
      <c r="G12" s="243"/>
      <c r="H12" s="243"/>
      <c r="I12" s="243"/>
      <c r="J12" s="243"/>
      <c r="K12" s="252"/>
    </row>
    <row r="13" spans="1:11" ht="16.5" customHeight="1">
      <c r="A13" s="319" t="s">
        <v>197</v>
      </c>
      <c r="B13" s="319"/>
      <c r="C13" s="319"/>
      <c r="D13" s="319"/>
      <c r="E13" s="319"/>
      <c r="F13" s="319"/>
      <c r="G13" s="319"/>
      <c r="H13" s="319"/>
      <c r="I13" s="319"/>
      <c r="J13" s="319"/>
      <c r="K13" s="319"/>
    </row>
    <row r="14" spans="1:11" ht="16.5" customHeight="1">
      <c r="A14" s="320" t="s">
        <v>198</v>
      </c>
      <c r="B14" s="321"/>
      <c r="C14" s="321"/>
      <c r="D14" s="321"/>
      <c r="E14" s="321"/>
      <c r="F14" s="321"/>
      <c r="G14" s="321"/>
      <c r="H14" s="322"/>
      <c r="I14" s="323"/>
      <c r="J14" s="323"/>
      <c r="K14" s="324"/>
    </row>
    <row r="15" spans="1:11" ht="16.5" customHeight="1">
      <c r="A15" s="325"/>
      <c r="B15" s="326"/>
      <c r="C15" s="326"/>
      <c r="D15" s="327"/>
      <c r="E15" s="328"/>
      <c r="F15" s="326"/>
      <c r="G15" s="326"/>
      <c r="H15" s="327"/>
      <c r="I15" s="329"/>
      <c r="J15" s="330"/>
      <c r="K15" s="331"/>
    </row>
    <row r="16" spans="1:11" ht="16.5" customHeight="1">
      <c r="A16" s="332"/>
      <c r="B16" s="316"/>
      <c r="C16" s="316"/>
      <c r="D16" s="316"/>
      <c r="E16" s="316"/>
      <c r="F16" s="316"/>
      <c r="G16" s="316"/>
      <c r="H16" s="316"/>
      <c r="I16" s="316"/>
      <c r="J16" s="316"/>
      <c r="K16" s="317"/>
    </row>
    <row r="17" spans="1:11" ht="16.5" customHeight="1">
      <c r="A17" s="319" t="s">
        <v>199</v>
      </c>
      <c r="B17" s="319"/>
      <c r="C17" s="319"/>
      <c r="D17" s="319"/>
      <c r="E17" s="319"/>
      <c r="F17" s="319"/>
      <c r="G17" s="319"/>
      <c r="H17" s="319"/>
      <c r="I17" s="319"/>
      <c r="J17" s="319"/>
      <c r="K17" s="319"/>
    </row>
    <row r="18" spans="1:11" ht="16.5" customHeight="1">
      <c r="A18" s="333"/>
      <c r="B18" s="334"/>
      <c r="C18" s="334"/>
      <c r="D18" s="334"/>
      <c r="E18" s="334"/>
      <c r="F18" s="334"/>
      <c r="G18" s="334"/>
      <c r="H18" s="334"/>
      <c r="I18" s="323"/>
      <c r="J18" s="323"/>
      <c r="K18" s="324"/>
    </row>
    <row r="19" spans="1:11" ht="16.5" customHeight="1">
      <c r="A19" s="325"/>
      <c r="B19" s="326"/>
      <c r="C19" s="326"/>
      <c r="D19" s="327"/>
      <c r="E19" s="328"/>
      <c r="F19" s="326"/>
      <c r="G19" s="326"/>
      <c r="H19" s="327"/>
      <c r="I19" s="329"/>
      <c r="J19" s="330"/>
      <c r="K19" s="331"/>
    </row>
    <row r="20" spans="1:11" ht="16.5" customHeight="1">
      <c r="A20" s="332"/>
      <c r="B20" s="316"/>
      <c r="C20" s="316"/>
      <c r="D20" s="316"/>
      <c r="E20" s="316"/>
      <c r="F20" s="316"/>
      <c r="G20" s="316"/>
      <c r="H20" s="316"/>
      <c r="I20" s="316"/>
      <c r="J20" s="316"/>
      <c r="K20" s="317"/>
    </row>
    <row r="21" spans="1:11" ht="16.5" customHeight="1">
      <c r="A21" s="335" t="s">
        <v>121</v>
      </c>
      <c r="B21" s="335"/>
      <c r="C21" s="335"/>
      <c r="D21" s="335"/>
      <c r="E21" s="335"/>
      <c r="F21" s="335"/>
      <c r="G21" s="335"/>
      <c r="H21" s="335"/>
      <c r="I21" s="335"/>
      <c r="J21" s="335"/>
      <c r="K21" s="335"/>
    </row>
    <row r="22" spans="1:11" ht="16.5" customHeight="1">
      <c r="A22" s="336" t="s">
        <v>200</v>
      </c>
      <c r="B22" s="323"/>
      <c r="C22" s="323"/>
      <c r="D22" s="323"/>
      <c r="E22" s="323"/>
      <c r="F22" s="323"/>
      <c r="G22" s="323"/>
      <c r="H22" s="323"/>
      <c r="I22" s="323"/>
      <c r="J22" s="323"/>
      <c r="K22" s="324"/>
    </row>
    <row r="23" spans="1:11" ht="16.5" customHeight="1">
      <c r="A23" s="271" t="s">
        <v>122</v>
      </c>
      <c r="B23" s="272"/>
      <c r="C23" s="74" t="s">
        <v>65</v>
      </c>
      <c r="D23" s="74" t="s">
        <v>66</v>
      </c>
      <c r="E23" s="337"/>
      <c r="F23" s="337"/>
      <c r="G23" s="337"/>
      <c r="H23" s="337"/>
      <c r="I23" s="337"/>
      <c r="J23" s="337"/>
      <c r="K23" s="338"/>
    </row>
    <row r="24" spans="1:11" ht="16.5" customHeight="1">
      <c r="A24" s="234" t="s">
        <v>201</v>
      </c>
      <c r="B24" s="232"/>
      <c r="C24" s="232"/>
      <c r="D24" s="232"/>
      <c r="E24" s="232"/>
      <c r="F24" s="232"/>
      <c r="G24" s="232"/>
      <c r="H24" s="232"/>
      <c r="I24" s="232"/>
      <c r="J24" s="232"/>
      <c r="K24" s="233"/>
    </row>
    <row r="25" spans="1:11" ht="16.5" customHeight="1">
      <c r="A25" s="339"/>
      <c r="B25" s="340"/>
      <c r="C25" s="340"/>
      <c r="D25" s="340"/>
      <c r="E25" s="340"/>
      <c r="F25" s="340"/>
      <c r="G25" s="340"/>
      <c r="H25" s="340"/>
      <c r="I25" s="340"/>
      <c r="J25" s="340"/>
      <c r="K25" s="341"/>
    </row>
    <row r="26" spans="1:11" ht="16.5" customHeight="1">
      <c r="A26" s="318" t="s">
        <v>130</v>
      </c>
      <c r="B26" s="318"/>
      <c r="C26" s="318"/>
      <c r="D26" s="318"/>
      <c r="E26" s="318"/>
      <c r="F26" s="318"/>
      <c r="G26" s="318"/>
      <c r="H26" s="318"/>
      <c r="I26" s="318"/>
      <c r="J26" s="318"/>
      <c r="K26" s="318"/>
    </row>
    <row r="27" spans="1:11" ht="16.5" customHeight="1">
      <c r="A27" s="125" t="s">
        <v>131</v>
      </c>
      <c r="B27" s="70" t="s">
        <v>94</v>
      </c>
      <c r="C27" s="70" t="s">
        <v>95</v>
      </c>
      <c r="D27" s="70" t="s">
        <v>87</v>
      </c>
      <c r="E27" s="126" t="s">
        <v>132</v>
      </c>
      <c r="F27" s="70" t="s">
        <v>94</v>
      </c>
      <c r="G27" s="70" t="s">
        <v>95</v>
      </c>
      <c r="H27" s="70" t="s">
        <v>87</v>
      </c>
      <c r="I27" s="126" t="s">
        <v>133</v>
      </c>
      <c r="J27" s="70" t="s">
        <v>94</v>
      </c>
      <c r="K27" s="147" t="s">
        <v>95</v>
      </c>
    </row>
    <row r="28" spans="1:11" ht="16.5" customHeight="1">
      <c r="A28" s="141" t="s">
        <v>86</v>
      </c>
      <c r="B28" s="74" t="s">
        <v>94</v>
      </c>
      <c r="C28" s="74" t="s">
        <v>95</v>
      </c>
      <c r="D28" s="74" t="s">
        <v>87</v>
      </c>
      <c r="E28" s="142" t="s">
        <v>93</v>
      </c>
      <c r="F28" s="74" t="s">
        <v>94</v>
      </c>
      <c r="G28" s="74" t="s">
        <v>95</v>
      </c>
      <c r="H28" s="74" t="s">
        <v>87</v>
      </c>
      <c r="I28" s="142" t="s">
        <v>104</v>
      </c>
      <c r="J28" s="74" t="s">
        <v>94</v>
      </c>
      <c r="K28" s="75" t="s">
        <v>95</v>
      </c>
    </row>
    <row r="29" spans="1:11" ht="16.5" customHeight="1">
      <c r="A29" s="234" t="s">
        <v>97</v>
      </c>
      <c r="B29" s="272"/>
      <c r="C29" s="272"/>
      <c r="D29" s="272"/>
      <c r="E29" s="272"/>
      <c r="F29" s="272"/>
      <c r="G29" s="272"/>
      <c r="H29" s="272"/>
      <c r="I29" s="272"/>
      <c r="J29" s="272"/>
      <c r="K29" s="342"/>
    </row>
    <row r="30" spans="1:11" ht="16.5" customHeight="1">
      <c r="A30" s="283"/>
      <c r="B30" s="284"/>
      <c r="C30" s="284"/>
      <c r="D30" s="284"/>
      <c r="E30" s="284"/>
      <c r="F30" s="284"/>
      <c r="G30" s="284"/>
      <c r="H30" s="284"/>
      <c r="I30" s="284"/>
      <c r="J30" s="284"/>
      <c r="K30" s="285"/>
    </row>
    <row r="31" spans="1:11" ht="16.5" customHeight="1">
      <c r="A31" s="318" t="s">
        <v>202</v>
      </c>
      <c r="B31" s="318"/>
      <c r="C31" s="318"/>
      <c r="D31" s="318"/>
      <c r="E31" s="318"/>
      <c r="F31" s="318"/>
      <c r="G31" s="318"/>
      <c r="H31" s="318"/>
      <c r="I31" s="318"/>
      <c r="J31" s="318"/>
      <c r="K31" s="318"/>
    </row>
    <row r="32" spans="1:11" ht="21" customHeight="1">
      <c r="A32" s="277" t="s">
        <v>203</v>
      </c>
      <c r="B32" s="278"/>
      <c r="C32" s="278"/>
      <c r="D32" s="278"/>
      <c r="E32" s="278"/>
      <c r="F32" s="278"/>
      <c r="G32" s="278"/>
      <c r="H32" s="278"/>
      <c r="I32" s="278"/>
      <c r="J32" s="278"/>
      <c r="K32" s="279"/>
    </row>
    <row r="33" spans="1:11" ht="21" customHeight="1">
      <c r="A33" s="280" t="s">
        <v>204</v>
      </c>
      <c r="B33" s="281"/>
      <c r="C33" s="281"/>
      <c r="D33" s="281"/>
      <c r="E33" s="281"/>
      <c r="F33" s="281"/>
      <c r="G33" s="281"/>
      <c r="H33" s="281"/>
      <c r="I33" s="281"/>
      <c r="J33" s="281"/>
      <c r="K33" s="282"/>
    </row>
    <row r="34" spans="1:11" ht="21" customHeight="1">
      <c r="A34" s="280" t="s">
        <v>205</v>
      </c>
      <c r="B34" s="281"/>
      <c r="C34" s="281"/>
      <c r="D34" s="281"/>
      <c r="E34" s="281"/>
      <c r="F34" s="281"/>
      <c r="G34" s="281"/>
      <c r="H34" s="281"/>
      <c r="I34" s="281"/>
      <c r="J34" s="281"/>
      <c r="K34" s="282"/>
    </row>
    <row r="35" spans="1:11" ht="21" customHeight="1">
      <c r="A35" s="280"/>
      <c r="B35" s="281"/>
      <c r="C35" s="281"/>
      <c r="D35" s="281"/>
      <c r="E35" s="281"/>
      <c r="F35" s="281"/>
      <c r="G35" s="281"/>
      <c r="H35" s="281"/>
      <c r="I35" s="281"/>
      <c r="J35" s="281"/>
      <c r="K35" s="282"/>
    </row>
    <row r="36" spans="1:11" ht="21" customHeight="1">
      <c r="A36" s="280"/>
      <c r="B36" s="281"/>
      <c r="C36" s="281"/>
      <c r="D36" s="281"/>
      <c r="E36" s="281"/>
      <c r="F36" s="281"/>
      <c r="G36" s="281"/>
      <c r="H36" s="281"/>
      <c r="I36" s="281"/>
      <c r="J36" s="281"/>
      <c r="K36" s="282"/>
    </row>
    <row r="37" spans="1:11" ht="21" customHeight="1">
      <c r="A37" s="280"/>
      <c r="B37" s="281"/>
      <c r="C37" s="281"/>
      <c r="D37" s="281"/>
      <c r="E37" s="281"/>
      <c r="F37" s="281"/>
      <c r="G37" s="281"/>
      <c r="H37" s="281"/>
      <c r="I37" s="281"/>
      <c r="J37" s="281"/>
      <c r="K37" s="282"/>
    </row>
    <row r="38" spans="1:11" ht="21" customHeight="1">
      <c r="A38" s="280"/>
      <c r="B38" s="281"/>
      <c r="C38" s="281"/>
      <c r="D38" s="281"/>
      <c r="E38" s="281"/>
      <c r="F38" s="281"/>
      <c r="G38" s="281"/>
      <c r="H38" s="281"/>
      <c r="I38" s="281"/>
      <c r="J38" s="281"/>
      <c r="K38" s="282"/>
    </row>
    <row r="39" spans="1:11" ht="21" customHeight="1">
      <c r="A39" s="280"/>
      <c r="B39" s="281"/>
      <c r="C39" s="281"/>
      <c r="D39" s="281"/>
      <c r="E39" s="281"/>
      <c r="F39" s="281"/>
      <c r="G39" s="281"/>
      <c r="H39" s="281"/>
      <c r="I39" s="281"/>
      <c r="J39" s="281"/>
      <c r="K39" s="282"/>
    </row>
    <row r="40" spans="1:11" ht="21" customHeight="1">
      <c r="A40" s="280"/>
      <c r="B40" s="281"/>
      <c r="C40" s="281"/>
      <c r="D40" s="281"/>
      <c r="E40" s="281"/>
      <c r="F40" s="281"/>
      <c r="G40" s="281"/>
      <c r="H40" s="281"/>
      <c r="I40" s="281"/>
      <c r="J40" s="281"/>
      <c r="K40" s="282"/>
    </row>
    <row r="41" spans="1:11" ht="21" customHeight="1">
      <c r="A41" s="280"/>
      <c r="B41" s="281"/>
      <c r="C41" s="281"/>
      <c r="D41" s="281"/>
      <c r="E41" s="281"/>
      <c r="F41" s="281"/>
      <c r="G41" s="281"/>
      <c r="H41" s="281"/>
      <c r="I41" s="281"/>
      <c r="J41" s="281"/>
      <c r="K41" s="282"/>
    </row>
    <row r="42" spans="1:11" ht="21" customHeight="1">
      <c r="A42" s="280"/>
      <c r="B42" s="281"/>
      <c r="C42" s="281"/>
      <c r="D42" s="281"/>
      <c r="E42" s="281"/>
      <c r="F42" s="281"/>
      <c r="G42" s="281"/>
      <c r="H42" s="281"/>
      <c r="I42" s="281"/>
      <c r="J42" s="281"/>
      <c r="K42" s="282"/>
    </row>
    <row r="43" spans="1:11" ht="17.25" customHeight="1">
      <c r="A43" s="283" t="s">
        <v>129</v>
      </c>
      <c r="B43" s="284"/>
      <c r="C43" s="284"/>
      <c r="D43" s="284"/>
      <c r="E43" s="284"/>
      <c r="F43" s="284"/>
      <c r="G43" s="284"/>
      <c r="H43" s="284"/>
      <c r="I43" s="284"/>
      <c r="J43" s="284"/>
      <c r="K43" s="285"/>
    </row>
    <row r="44" spans="1:11" ht="16.5" customHeight="1">
      <c r="A44" s="318" t="s">
        <v>206</v>
      </c>
      <c r="B44" s="318"/>
      <c r="C44" s="318"/>
      <c r="D44" s="318"/>
      <c r="E44" s="318"/>
      <c r="F44" s="318"/>
      <c r="G44" s="318"/>
      <c r="H44" s="318"/>
      <c r="I44" s="318"/>
      <c r="J44" s="318"/>
      <c r="K44" s="318"/>
    </row>
    <row r="45" spans="1:11" ht="18" customHeight="1">
      <c r="A45" s="343" t="s">
        <v>123</v>
      </c>
      <c r="B45" s="344"/>
      <c r="C45" s="344"/>
      <c r="D45" s="344"/>
      <c r="E45" s="344"/>
      <c r="F45" s="344"/>
      <c r="G45" s="344"/>
      <c r="H45" s="344"/>
      <c r="I45" s="344"/>
      <c r="J45" s="344"/>
      <c r="K45" s="345"/>
    </row>
    <row r="46" spans="1:11" ht="18" customHeight="1">
      <c r="A46" s="343" t="s">
        <v>207</v>
      </c>
      <c r="B46" s="344"/>
      <c r="C46" s="344"/>
      <c r="D46" s="344"/>
      <c r="E46" s="344"/>
      <c r="F46" s="344"/>
      <c r="G46" s="344"/>
      <c r="H46" s="344"/>
      <c r="I46" s="344"/>
      <c r="J46" s="344"/>
      <c r="K46" s="345"/>
    </row>
    <row r="47" spans="1:11" ht="18" customHeight="1">
      <c r="A47" s="339"/>
      <c r="B47" s="340"/>
      <c r="C47" s="340"/>
      <c r="D47" s="340"/>
      <c r="E47" s="340"/>
      <c r="F47" s="340"/>
      <c r="G47" s="340"/>
      <c r="H47" s="340"/>
      <c r="I47" s="340"/>
      <c r="J47" s="340"/>
      <c r="K47" s="341"/>
    </row>
    <row r="48" spans="1:11" ht="21" customHeight="1">
      <c r="A48" s="143" t="s">
        <v>135</v>
      </c>
      <c r="B48" s="346" t="s">
        <v>136</v>
      </c>
      <c r="C48" s="346"/>
      <c r="D48" s="144" t="s">
        <v>137</v>
      </c>
      <c r="E48" s="144"/>
      <c r="F48" s="144" t="s">
        <v>139</v>
      </c>
      <c r="G48" s="145">
        <v>45344</v>
      </c>
      <c r="H48" s="347" t="s">
        <v>140</v>
      </c>
      <c r="I48" s="347"/>
      <c r="J48" s="346" t="s">
        <v>141</v>
      </c>
      <c r="K48" s="348"/>
    </row>
    <row r="49" spans="1:11" ht="16.5" customHeight="1">
      <c r="A49" s="249" t="s">
        <v>142</v>
      </c>
      <c r="B49" s="250"/>
      <c r="C49" s="250"/>
      <c r="D49" s="250"/>
      <c r="E49" s="250"/>
      <c r="F49" s="250"/>
      <c r="G49" s="250"/>
      <c r="H49" s="250"/>
      <c r="I49" s="250"/>
      <c r="J49" s="250"/>
      <c r="K49" s="251"/>
    </row>
    <row r="50" spans="1:11" ht="16.5" customHeight="1">
      <c r="A50" s="349"/>
      <c r="B50" s="350"/>
      <c r="C50" s="350"/>
      <c r="D50" s="350"/>
      <c r="E50" s="350"/>
      <c r="F50" s="350"/>
      <c r="G50" s="350"/>
      <c r="H50" s="350"/>
      <c r="I50" s="350"/>
      <c r="J50" s="350"/>
      <c r="K50" s="351"/>
    </row>
    <row r="51" spans="1:11" ht="16.5" customHeight="1">
      <c r="A51" s="352"/>
      <c r="B51" s="353"/>
      <c r="C51" s="353"/>
      <c r="D51" s="353"/>
      <c r="E51" s="353"/>
      <c r="F51" s="353"/>
      <c r="G51" s="353"/>
      <c r="H51" s="353"/>
      <c r="I51" s="353"/>
      <c r="J51" s="353"/>
      <c r="K51" s="354"/>
    </row>
    <row r="52" spans="1:11" ht="21" customHeight="1">
      <c r="A52" s="143" t="s">
        <v>135</v>
      </c>
      <c r="B52" s="346" t="s">
        <v>136</v>
      </c>
      <c r="C52" s="346"/>
      <c r="D52" s="144" t="s">
        <v>137</v>
      </c>
      <c r="E52" s="144"/>
      <c r="F52" s="144" t="s">
        <v>139</v>
      </c>
      <c r="G52" s="146">
        <v>45344</v>
      </c>
      <c r="H52" s="347" t="s">
        <v>140</v>
      </c>
      <c r="I52" s="347"/>
      <c r="J52" s="346" t="s">
        <v>141</v>
      </c>
      <c r="K52" s="348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8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R23"/>
  <sheetViews>
    <sheetView workbookViewId="0">
      <selection activeCell="P13" sqref="P13"/>
    </sheetView>
  </sheetViews>
  <sheetFormatPr defaultColWidth="9" defaultRowHeight="14.25"/>
  <cols>
    <col min="1" max="1" width="13.625" style="34" customWidth="1"/>
    <col min="2" max="2" width="8.5" style="34" customWidth="1"/>
    <col min="3" max="3" width="7.625" style="35" customWidth="1"/>
    <col min="4" max="8" width="7.625" style="34" customWidth="1"/>
    <col min="9" max="9" width="6.625" style="34" customWidth="1"/>
    <col min="10" max="10" width="9.75" style="34" customWidth="1"/>
    <col min="11" max="14" width="10.625" style="34" customWidth="1"/>
    <col min="15" max="17" width="10.625" style="107" customWidth="1"/>
    <col min="18" max="249" width="9" style="34"/>
    <col min="250" max="16384" width="9" style="2"/>
  </cols>
  <sheetData>
    <row r="1" spans="1:252" s="34" customFormat="1" ht="29.1" customHeight="1">
      <c r="A1" s="294" t="s">
        <v>145</v>
      </c>
      <c r="B1" s="294"/>
      <c r="C1" s="295"/>
      <c r="D1" s="295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116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</row>
    <row r="2" spans="1:252" s="34" customFormat="1" ht="20.100000000000001" customHeight="1">
      <c r="A2" s="37" t="s">
        <v>61</v>
      </c>
      <c r="B2" s="297" t="str">
        <f>首期!B4</f>
        <v>TAJJAM82246</v>
      </c>
      <c r="C2" s="298"/>
      <c r="D2" s="299"/>
      <c r="E2" s="38" t="s">
        <v>67</v>
      </c>
      <c r="F2" s="300" t="str">
        <f>首期!B5</f>
        <v>女式功能短袖T恤</v>
      </c>
      <c r="G2" s="300"/>
      <c r="H2" s="300"/>
      <c r="I2" s="300"/>
      <c r="J2" s="309"/>
      <c r="K2" s="51" t="s">
        <v>57</v>
      </c>
      <c r="L2" s="301" t="s">
        <v>56</v>
      </c>
      <c r="M2" s="301"/>
      <c r="N2" s="301"/>
      <c r="O2" s="301"/>
      <c r="P2" s="301"/>
      <c r="Q2" s="117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</row>
    <row r="3" spans="1:252" s="34" customFormat="1">
      <c r="A3" s="308" t="s">
        <v>146</v>
      </c>
      <c r="B3" s="303" t="s">
        <v>147</v>
      </c>
      <c r="C3" s="304"/>
      <c r="D3" s="303"/>
      <c r="E3" s="303"/>
      <c r="F3" s="303"/>
      <c r="G3" s="303"/>
      <c r="H3" s="303"/>
      <c r="I3" s="305"/>
      <c r="J3" s="310"/>
      <c r="K3" s="306" t="s">
        <v>148</v>
      </c>
      <c r="L3" s="306"/>
      <c r="M3" s="306"/>
      <c r="N3" s="306"/>
      <c r="O3" s="306"/>
      <c r="P3" s="306"/>
      <c r="Q3" s="118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</row>
    <row r="4" spans="1:252" s="34" customFormat="1" ht="16.5">
      <c r="A4" s="308"/>
      <c r="B4" s="39" t="s">
        <v>149</v>
      </c>
      <c r="C4" s="40" t="s">
        <v>109</v>
      </c>
      <c r="D4" s="40" t="s">
        <v>110</v>
      </c>
      <c r="E4" s="40" t="s">
        <v>111</v>
      </c>
      <c r="F4" s="40" t="s">
        <v>112</v>
      </c>
      <c r="G4" s="40" t="s">
        <v>150</v>
      </c>
      <c r="H4" s="40" t="s">
        <v>151</v>
      </c>
      <c r="I4" s="52"/>
      <c r="J4" s="310"/>
      <c r="K4" s="40" t="s">
        <v>208</v>
      </c>
      <c r="L4" s="40" t="s">
        <v>209</v>
      </c>
      <c r="M4" s="40" t="s">
        <v>210</v>
      </c>
      <c r="N4" s="40" t="s">
        <v>211</v>
      </c>
      <c r="O4" s="40" t="s">
        <v>212</v>
      </c>
      <c r="P4" s="40" t="s">
        <v>151</v>
      </c>
      <c r="Q4" s="119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</row>
    <row r="5" spans="1:252" s="34" customFormat="1" ht="20.100000000000001" customHeight="1">
      <c r="A5" s="308"/>
      <c r="B5" s="39" t="s">
        <v>152</v>
      </c>
      <c r="C5" s="40" t="s">
        <v>153</v>
      </c>
      <c r="D5" s="40" t="s">
        <v>154</v>
      </c>
      <c r="E5" s="40" t="s">
        <v>155</v>
      </c>
      <c r="F5" s="40" t="s">
        <v>156</v>
      </c>
      <c r="G5" s="40" t="s">
        <v>157</v>
      </c>
      <c r="H5" s="40" t="s">
        <v>158</v>
      </c>
      <c r="I5" s="52"/>
      <c r="J5" s="310"/>
      <c r="K5" s="110" t="s">
        <v>213</v>
      </c>
      <c r="L5" s="110" t="s">
        <v>213</v>
      </c>
      <c r="M5" s="110" t="s">
        <v>213</v>
      </c>
      <c r="N5" s="110" t="s">
        <v>213</v>
      </c>
      <c r="O5" s="110" t="s">
        <v>213</v>
      </c>
      <c r="P5" s="110" t="s">
        <v>213</v>
      </c>
      <c r="Q5" s="120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</row>
    <row r="6" spans="1:252" s="34" customFormat="1" ht="24.95" customHeight="1">
      <c r="A6" s="108" t="s">
        <v>161</v>
      </c>
      <c r="B6" s="42">
        <f>C6-1</f>
        <v>54</v>
      </c>
      <c r="C6" s="42">
        <f>D6-2</f>
        <v>55</v>
      </c>
      <c r="D6" s="42">
        <v>57</v>
      </c>
      <c r="E6" s="42">
        <f>D6+2</f>
        <v>59</v>
      </c>
      <c r="F6" s="42">
        <f>E6+2</f>
        <v>61</v>
      </c>
      <c r="G6" s="42">
        <f>F6+1</f>
        <v>62</v>
      </c>
      <c r="H6" s="42">
        <f>G6+1</f>
        <v>63</v>
      </c>
      <c r="I6" s="55"/>
      <c r="J6" s="310"/>
      <c r="K6" s="111" t="s">
        <v>214</v>
      </c>
      <c r="L6" s="111" t="s">
        <v>215</v>
      </c>
      <c r="M6" s="112" t="s">
        <v>216</v>
      </c>
      <c r="N6" s="111" t="s">
        <v>217</v>
      </c>
      <c r="O6" s="111" t="s">
        <v>218</v>
      </c>
      <c r="P6" s="111"/>
      <c r="Q6" s="121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</row>
    <row r="7" spans="1:252" s="34" customFormat="1" ht="24.95" customHeight="1">
      <c r="A7" s="108" t="s">
        <v>166</v>
      </c>
      <c r="B7" s="42">
        <f t="shared" ref="B7:B9" si="0">C7-4</f>
        <v>84</v>
      </c>
      <c r="C7" s="42">
        <f t="shared" ref="C7:C9" si="1">D7-4</f>
        <v>88</v>
      </c>
      <c r="D7" s="42">
        <v>92</v>
      </c>
      <c r="E7" s="42">
        <f t="shared" ref="E7:E9" si="2">D7+4</f>
        <v>96</v>
      </c>
      <c r="F7" s="42">
        <f>E7+4</f>
        <v>100</v>
      </c>
      <c r="G7" s="42">
        <f t="shared" ref="G7:G9" si="3">F7+6</f>
        <v>106</v>
      </c>
      <c r="H7" s="42">
        <f>G7+6</f>
        <v>112</v>
      </c>
      <c r="I7" s="55"/>
      <c r="J7" s="310"/>
      <c r="K7" s="111" t="s">
        <v>219</v>
      </c>
      <c r="L7" s="111" t="s">
        <v>220</v>
      </c>
      <c r="M7" s="111" t="s">
        <v>221</v>
      </c>
      <c r="N7" s="111" t="s">
        <v>222</v>
      </c>
      <c r="O7" s="111" t="s">
        <v>222</v>
      </c>
      <c r="P7" s="111"/>
      <c r="Q7" s="121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</row>
    <row r="8" spans="1:252" s="34" customFormat="1" ht="24.95" customHeight="1">
      <c r="A8" s="108" t="s">
        <v>168</v>
      </c>
      <c r="B8" s="42">
        <f t="shared" si="0"/>
        <v>80</v>
      </c>
      <c r="C8" s="42">
        <f t="shared" si="1"/>
        <v>84</v>
      </c>
      <c r="D8" s="42">
        <v>88</v>
      </c>
      <c r="E8" s="42">
        <f t="shared" si="2"/>
        <v>92</v>
      </c>
      <c r="F8" s="42">
        <f>E8+5</f>
        <v>97</v>
      </c>
      <c r="G8" s="42">
        <f t="shared" si="3"/>
        <v>103</v>
      </c>
      <c r="H8" s="42">
        <f>G8+7</f>
        <v>110</v>
      </c>
      <c r="I8" s="55"/>
      <c r="J8" s="310"/>
      <c r="K8" s="111" t="s">
        <v>223</v>
      </c>
      <c r="L8" s="111" t="s">
        <v>223</v>
      </c>
      <c r="M8" s="111" t="s">
        <v>224</v>
      </c>
      <c r="N8" s="111" t="s">
        <v>225</v>
      </c>
      <c r="O8" s="111" t="s">
        <v>220</v>
      </c>
      <c r="P8" s="111"/>
      <c r="Q8" s="121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</row>
    <row r="9" spans="1:252" s="34" customFormat="1" ht="24.95" customHeight="1">
      <c r="A9" s="108" t="s">
        <v>170</v>
      </c>
      <c r="B9" s="42">
        <f t="shared" si="0"/>
        <v>88</v>
      </c>
      <c r="C9" s="42">
        <f t="shared" si="1"/>
        <v>92</v>
      </c>
      <c r="D9" s="42">
        <v>96</v>
      </c>
      <c r="E9" s="42">
        <f t="shared" si="2"/>
        <v>100</v>
      </c>
      <c r="F9" s="42">
        <f>E9+5</f>
        <v>105</v>
      </c>
      <c r="G9" s="42">
        <f t="shared" si="3"/>
        <v>111</v>
      </c>
      <c r="H9" s="42">
        <f>G9+7</f>
        <v>118</v>
      </c>
      <c r="I9" s="55"/>
      <c r="J9" s="310"/>
      <c r="K9" s="111" t="s">
        <v>219</v>
      </c>
      <c r="L9" s="111" t="s">
        <v>226</v>
      </c>
      <c r="M9" s="111" t="s">
        <v>227</v>
      </c>
      <c r="N9" s="111" t="s">
        <v>227</v>
      </c>
      <c r="O9" s="111" t="s">
        <v>220</v>
      </c>
      <c r="P9" s="111"/>
      <c r="Q9" s="121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</row>
    <row r="10" spans="1:252" s="34" customFormat="1" ht="24.95" customHeight="1">
      <c r="A10" s="108" t="s">
        <v>171</v>
      </c>
      <c r="B10" s="42">
        <f>C10-1</f>
        <v>36</v>
      </c>
      <c r="C10" s="42">
        <f>D10-1</f>
        <v>37</v>
      </c>
      <c r="D10" s="42">
        <v>38</v>
      </c>
      <c r="E10" s="42">
        <f>D10+1</f>
        <v>39</v>
      </c>
      <c r="F10" s="42">
        <f>E10+1</f>
        <v>40</v>
      </c>
      <c r="G10" s="42">
        <f>F10+1.2</f>
        <v>41.2</v>
      </c>
      <c r="H10" s="42">
        <f>G10+1.2</f>
        <v>42.4</v>
      </c>
      <c r="I10" s="55"/>
      <c r="J10" s="310"/>
      <c r="K10" s="111" t="s">
        <v>227</v>
      </c>
      <c r="L10" s="111" t="s">
        <v>227</v>
      </c>
      <c r="M10" s="111" t="s">
        <v>228</v>
      </c>
      <c r="N10" s="111" t="s">
        <v>229</v>
      </c>
      <c r="O10" s="111" t="s">
        <v>215</v>
      </c>
      <c r="P10" s="111"/>
      <c r="Q10" s="121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</row>
    <row r="11" spans="1:252" s="34" customFormat="1" ht="24.95" customHeight="1">
      <c r="A11" s="108" t="s">
        <v>173</v>
      </c>
      <c r="B11" s="42">
        <f>C11-0.5</f>
        <v>16</v>
      </c>
      <c r="C11" s="42">
        <f>D11-0.5</f>
        <v>16.5</v>
      </c>
      <c r="D11" s="42">
        <v>17</v>
      </c>
      <c r="E11" s="42">
        <f t="shared" ref="E11:H11" si="4">D11+0.5</f>
        <v>17.5</v>
      </c>
      <c r="F11" s="42">
        <f t="shared" si="4"/>
        <v>18</v>
      </c>
      <c r="G11" s="42">
        <f t="shared" si="4"/>
        <v>18.5</v>
      </c>
      <c r="H11" s="42">
        <f t="shared" si="4"/>
        <v>19</v>
      </c>
      <c r="I11" s="57"/>
      <c r="J11" s="310"/>
      <c r="K11" s="111" t="s">
        <v>215</v>
      </c>
      <c r="L11" s="111" t="s">
        <v>230</v>
      </c>
      <c r="M11" s="111" t="s">
        <v>215</v>
      </c>
      <c r="N11" s="111" t="s">
        <v>227</v>
      </c>
      <c r="O11" s="111" t="s">
        <v>227</v>
      </c>
      <c r="P11" s="111"/>
      <c r="Q11" s="121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</row>
    <row r="12" spans="1:252" s="34" customFormat="1" ht="24.95" customHeight="1">
      <c r="A12" s="109" t="s">
        <v>176</v>
      </c>
      <c r="B12" s="43">
        <f>C12-0.8</f>
        <v>15.4</v>
      </c>
      <c r="C12" s="43">
        <f>D12-0.8</f>
        <v>16.2</v>
      </c>
      <c r="D12" s="43">
        <v>17</v>
      </c>
      <c r="E12" s="43">
        <f>D12+0.8</f>
        <v>17.8</v>
      </c>
      <c r="F12" s="43">
        <f>E12+0.8</f>
        <v>18.600000000000001</v>
      </c>
      <c r="G12" s="43">
        <f>F12+1.1</f>
        <v>19.7</v>
      </c>
      <c r="H12" s="43">
        <f>G12+1.1</f>
        <v>20.8</v>
      </c>
      <c r="I12" s="55"/>
      <c r="J12" s="310"/>
      <c r="K12" s="111" t="s">
        <v>231</v>
      </c>
      <c r="L12" s="111" t="s">
        <v>227</v>
      </c>
      <c r="M12" s="111" t="s">
        <v>227</v>
      </c>
      <c r="N12" s="111" t="s">
        <v>227</v>
      </c>
      <c r="O12" s="111" t="s">
        <v>217</v>
      </c>
      <c r="P12" s="111"/>
      <c r="Q12" s="121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</row>
    <row r="13" spans="1:252" s="34" customFormat="1" ht="24.95" customHeight="1">
      <c r="A13" s="108" t="s">
        <v>178</v>
      </c>
      <c r="B13" s="44">
        <f>C13-0.7</f>
        <v>14.1</v>
      </c>
      <c r="C13" s="44">
        <f>D13-0.7</f>
        <v>14.8</v>
      </c>
      <c r="D13" s="44">
        <v>15.5</v>
      </c>
      <c r="E13" s="44">
        <f>D13+0.7</f>
        <v>16.2</v>
      </c>
      <c r="F13" s="44">
        <f>E13+0.7</f>
        <v>16.899999999999999</v>
      </c>
      <c r="G13" s="44">
        <f>F13+0.95</f>
        <v>17.850000000000001</v>
      </c>
      <c r="H13" s="44">
        <f>G13+0.95</f>
        <v>18.8</v>
      </c>
      <c r="I13" s="55"/>
      <c r="J13" s="310"/>
      <c r="K13" s="111" t="s">
        <v>227</v>
      </c>
      <c r="L13" s="111" t="s">
        <v>228</v>
      </c>
      <c r="M13" s="111" t="s">
        <v>215</v>
      </c>
      <c r="N13" s="111" t="s">
        <v>215</v>
      </c>
      <c r="O13" s="111" t="s">
        <v>228</v>
      </c>
      <c r="P13" s="111"/>
      <c r="Q13" s="121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</row>
    <row r="14" spans="1:252" s="34" customFormat="1" ht="24.95" customHeight="1">
      <c r="A14" s="108" t="s">
        <v>179</v>
      </c>
      <c r="B14" s="45">
        <f t="shared" ref="B14:B16" si="5">C14</f>
        <v>2.2000000000000002</v>
      </c>
      <c r="C14" s="45">
        <f t="shared" ref="C14:C16" si="6">D14</f>
        <v>2.2000000000000002</v>
      </c>
      <c r="D14" s="45">
        <v>2.2000000000000002</v>
      </c>
      <c r="E14" s="45">
        <f t="shared" ref="E14:H14" si="7">D14</f>
        <v>2.2000000000000002</v>
      </c>
      <c r="F14" s="45">
        <f t="shared" si="7"/>
        <v>2.2000000000000002</v>
      </c>
      <c r="G14" s="45">
        <f t="shared" si="7"/>
        <v>2.2000000000000002</v>
      </c>
      <c r="H14" s="45">
        <f t="shared" si="7"/>
        <v>2.2000000000000002</v>
      </c>
      <c r="I14" s="55"/>
      <c r="J14" s="310"/>
      <c r="K14" s="111" t="s">
        <v>227</v>
      </c>
      <c r="L14" s="111" t="s">
        <v>227</v>
      </c>
      <c r="M14" s="111" t="s">
        <v>227</v>
      </c>
      <c r="N14" s="111" t="s">
        <v>227</v>
      </c>
      <c r="O14" s="111" t="s">
        <v>227</v>
      </c>
      <c r="P14" s="111"/>
      <c r="Q14" s="121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</row>
    <row r="15" spans="1:252" s="34" customFormat="1" ht="24.95" customHeight="1">
      <c r="A15" s="108" t="s">
        <v>181</v>
      </c>
      <c r="B15" s="43">
        <f t="shared" si="5"/>
        <v>1.5</v>
      </c>
      <c r="C15" s="43">
        <f t="shared" si="6"/>
        <v>1.5</v>
      </c>
      <c r="D15" s="43">
        <v>1.5</v>
      </c>
      <c r="E15" s="43">
        <f t="shared" ref="E15:H15" si="8">D15</f>
        <v>1.5</v>
      </c>
      <c r="F15" s="43">
        <f t="shared" si="8"/>
        <v>1.5</v>
      </c>
      <c r="G15" s="43">
        <f t="shared" si="8"/>
        <v>1.5</v>
      </c>
      <c r="H15" s="43">
        <f t="shared" si="8"/>
        <v>1.5</v>
      </c>
      <c r="I15" s="59"/>
      <c r="J15" s="310"/>
      <c r="K15" s="111" t="s">
        <v>227</v>
      </c>
      <c r="L15" s="111" t="s">
        <v>227</v>
      </c>
      <c r="M15" s="111" t="s">
        <v>227</v>
      </c>
      <c r="N15" s="111" t="s">
        <v>227</v>
      </c>
      <c r="O15" s="111" t="s">
        <v>227</v>
      </c>
      <c r="P15" s="111"/>
      <c r="Q15" s="121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</row>
    <row r="16" spans="1:252" s="34" customFormat="1" ht="24.95" customHeight="1">
      <c r="A16" s="108" t="s">
        <v>182</v>
      </c>
      <c r="B16" s="45">
        <f t="shared" si="5"/>
        <v>1.2</v>
      </c>
      <c r="C16" s="45">
        <f t="shared" si="6"/>
        <v>1.2</v>
      </c>
      <c r="D16" s="45">
        <v>1.2</v>
      </c>
      <c r="E16" s="45">
        <f t="shared" ref="E16:H16" si="9">D16</f>
        <v>1.2</v>
      </c>
      <c r="F16" s="45">
        <f t="shared" si="9"/>
        <v>1.2</v>
      </c>
      <c r="G16" s="45">
        <f t="shared" si="9"/>
        <v>1.2</v>
      </c>
      <c r="H16" s="45">
        <f t="shared" si="9"/>
        <v>1.2</v>
      </c>
      <c r="I16" s="59"/>
      <c r="J16" s="310"/>
      <c r="K16" s="111" t="s">
        <v>227</v>
      </c>
      <c r="L16" s="111" t="s">
        <v>227</v>
      </c>
      <c r="M16" s="111" t="s">
        <v>227</v>
      </c>
      <c r="N16" s="111" t="s">
        <v>227</v>
      </c>
      <c r="O16" s="111" t="s">
        <v>227</v>
      </c>
      <c r="P16" s="111"/>
      <c r="Q16" s="121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</row>
    <row r="17" spans="1:252" s="34" customFormat="1" ht="24.95" customHeight="1">
      <c r="A17" s="109" t="s">
        <v>183</v>
      </c>
      <c r="B17" s="42">
        <f>C17-0</f>
        <v>19.100000000000001</v>
      </c>
      <c r="C17" s="42">
        <f>D17-0.4</f>
        <v>19.100000000000001</v>
      </c>
      <c r="D17" s="42">
        <v>19.5</v>
      </c>
      <c r="E17" s="42">
        <f>D17+0.4</f>
        <v>19.899999999999999</v>
      </c>
      <c r="F17" s="42">
        <f>E17+0.4</f>
        <v>20.3</v>
      </c>
      <c r="G17" s="42">
        <f>F17+0.6</f>
        <v>20.9</v>
      </c>
      <c r="H17" s="42">
        <f>G17+0.6</f>
        <v>21.5</v>
      </c>
      <c r="I17" s="59"/>
      <c r="J17" s="310"/>
      <c r="K17" s="111" t="s">
        <v>227</v>
      </c>
      <c r="L17" s="111" t="s">
        <v>227</v>
      </c>
      <c r="M17" s="111" t="s">
        <v>227</v>
      </c>
      <c r="N17" s="111" t="s">
        <v>227</v>
      </c>
      <c r="O17" s="111" t="s">
        <v>227</v>
      </c>
      <c r="P17" s="111"/>
      <c r="Q17" s="121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</row>
    <row r="18" spans="1:252" s="34" customFormat="1" ht="24.95" customHeight="1">
      <c r="A18" s="109" t="s">
        <v>184</v>
      </c>
      <c r="B18" s="42">
        <f>C18-0</f>
        <v>10.8</v>
      </c>
      <c r="C18" s="42">
        <f>D18-0.2</f>
        <v>10.8</v>
      </c>
      <c r="D18" s="42">
        <v>11</v>
      </c>
      <c r="E18" s="42">
        <f>D18+0.2</f>
        <v>11.2</v>
      </c>
      <c r="F18" s="42">
        <f>E18+0.2</f>
        <v>11.4</v>
      </c>
      <c r="G18" s="46">
        <f>F18+0.25</f>
        <v>11.65</v>
      </c>
      <c r="H18" s="46">
        <f>G18+0.25</f>
        <v>11.9</v>
      </c>
      <c r="I18" s="59"/>
      <c r="J18" s="310"/>
      <c r="K18" s="111" t="s">
        <v>227</v>
      </c>
      <c r="L18" s="111" t="s">
        <v>227</v>
      </c>
      <c r="M18" s="111" t="s">
        <v>227</v>
      </c>
      <c r="N18" s="111" t="s">
        <v>227</v>
      </c>
      <c r="O18" s="111" t="s">
        <v>227</v>
      </c>
      <c r="P18" s="111"/>
      <c r="Q18" s="121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</row>
    <row r="19" spans="1:252" s="34" customFormat="1" ht="16.5">
      <c r="A19" s="47"/>
      <c r="B19" s="48"/>
      <c r="C19" s="49"/>
      <c r="D19" s="49"/>
      <c r="E19" s="50"/>
      <c r="F19" s="49"/>
      <c r="G19" s="49"/>
      <c r="H19" s="49"/>
      <c r="I19" s="49"/>
      <c r="J19" s="113"/>
      <c r="K19" s="113"/>
      <c r="L19" s="113"/>
      <c r="M19" s="113"/>
      <c r="N19" s="113"/>
      <c r="O19" s="114"/>
      <c r="P19" s="114"/>
      <c r="Q19" s="122"/>
      <c r="IP19" s="2"/>
      <c r="IQ19" s="2"/>
      <c r="IR19" s="2"/>
    </row>
    <row r="20" spans="1:252" s="34" customFormat="1">
      <c r="C20" s="35"/>
      <c r="O20" s="107"/>
      <c r="P20" s="107"/>
      <c r="Q20" s="107"/>
      <c r="IP20" s="2"/>
      <c r="IQ20" s="2"/>
      <c r="IR20" s="2"/>
    </row>
    <row r="21" spans="1:252">
      <c r="O21" s="34"/>
    </row>
    <row r="22" spans="1:252">
      <c r="O22" s="34"/>
    </row>
    <row r="23" spans="1:252">
      <c r="H23" s="355" t="s">
        <v>186</v>
      </c>
      <c r="I23" s="356"/>
      <c r="J23" s="64">
        <v>45344</v>
      </c>
      <c r="K23" s="115" t="s">
        <v>187</v>
      </c>
      <c r="L23" s="63" t="s">
        <v>138</v>
      </c>
      <c r="M23" s="63" t="s">
        <v>188</v>
      </c>
      <c r="N23" s="63" t="s">
        <v>141</v>
      </c>
    </row>
  </sheetData>
  <mergeCells count="9">
    <mergeCell ref="H23:I23"/>
    <mergeCell ref="A3:A5"/>
    <mergeCell ref="J2:J18"/>
    <mergeCell ref="A1:P1"/>
    <mergeCell ref="B2:D2"/>
    <mergeCell ref="F2:I2"/>
    <mergeCell ref="L2:P2"/>
    <mergeCell ref="B3:I3"/>
    <mergeCell ref="K3:P3"/>
  </mergeCells>
  <phoneticPr fontId="48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45"/>
  <sheetViews>
    <sheetView tabSelected="1" workbookViewId="0">
      <selection activeCell="M8" sqref="M8"/>
    </sheetView>
  </sheetViews>
  <sheetFormatPr defaultColWidth="10.125" defaultRowHeight="14.25"/>
  <cols>
    <col min="1" max="1" width="9.625" style="68" customWidth="1"/>
    <col min="2" max="2" width="11.125" style="68" customWidth="1"/>
    <col min="3" max="3" width="9.125" style="68" customWidth="1"/>
    <col min="4" max="4" width="9.5" style="68" customWidth="1"/>
    <col min="5" max="5" width="10.25" style="68" customWidth="1"/>
    <col min="6" max="6" width="10.375" style="68" customWidth="1"/>
    <col min="7" max="7" width="9.5" style="68" customWidth="1"/>
    <col min="8" max="8" width="9.125" style="68" customWidth="1"/>
    <col min="9" max="9" width="8.125" style="68" customWidth="1"/>
    <col min="10" max="10" width="10.5" style="68" customWidth="1"/>
    <col min="11" max="11" width="12.125" style="68" customWidth="1"/>
    <col min="12" max="12" width="14.875" style="68" customWidth="1"/>
    <col min="13" max="13" width="12.625" style="68"/>
    <col min="14" max="16384" width="10.125" style="68"/>
  </cols>
  <sheetData>
    <row r="1" spans="1:12" ht="22.5">
      <c r="A1" s="313" t="s">
        <v>232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</row>
    <row r="2" spans="1:12" ht="18" customHeight="1">
      <c r="A2" s="69" t="s">
        <v>53</v>
      </c>
      <c r="B2" s="357" t="s">
        <v>54</v>
      </c>
      <c r="C2" s="357"/>
      <c r="D2" s="71" t="s">
        <v>61</v>
      </c>
      <c r="E2" s="72" t="str">
        <f>首期!B4</f>
        <v>TAJJAM82246</v>
      </c>
      <c r="F2" s="73" t="s">
        <v>233</v>
      </c>
      <c r="G2" s="232" t="str">
        <f>首期!B5</f>
        <v>女式功能短袖T恤</v>
      </c>
      <c r="H2" s="233"/>
      <c r="I2" s="93" t="s">
        <v>57</v>
      </c>
      <c r="J2" s="358" t="s">
        <v>56</v>
      </c>
      <c r="K2" s="359"/>
    </row>
    <row r="3" spans="1:12" ht="18" customHeight="1">
      <c r="A3" s="76" t="s">
        <v>74</v>
      </c>
      <c r="B3" s="232">
        <v>15652</v>
      </c>
      <c r="C3" s="232"/>
      <c r="D3" s="77" t="s">
        <v>234</v>
      </c>
      <c r="E3" s="360">
        <v>44982</v>
      </c>
      <c r="F3" s="361"/>
      <c r="G3" s="361"/>
      <c r="H3" s="337" t="s">
        <v>235</v>
      </c>
      <c r="I3" s="337"/>
      <c r="J3" s="337"/>
      <c r="K3" s="338"/>
      <c r="L3" s="96" t="s">
        <v>236</v>
      </c>
    </row>
    <row r="4" spans="1:12" ht="18" customHeight="1">
      <c r="A4" s="79" t="s">
        <v>71</v>
      </c>
      <c r="B4" s="80">
        <v>4</v>
      </c>
      <c r="C4" s="80">
        <v>6</v>
      </c>
      <c r="D4" s="81" t="s">
        <v>237</v>
      </c>
      <c r="E4" s="361" t="s">
        <v>238</v>
      </c>
      <c r="F4" s="361"/>
      <c r="G4" s="361"/>
      <c r="H4" s="272" t="s">
        <v>239</v>
      </c>
      <c r="I4" s="272"/>
      <c r="J4" s="90" t="s">
        <v>65</v>
      </c>
      <c r="K4" s="97" t="s">
        <v>66</v>
      </c>
    </row>
    <row r="5" spans="1:12" ht="18" customHeight="1">
      <c r="A5" s="79" t="s">
        <v>240</v>
      </c>
      <c r="B5" s="362">
        <v>1</v>
      </c>
      <c r="C5" s="362"/>
      <c r="D5" s="77" t="s">
        <v>241</v>
      </c>
      <c r="E5" s="77" t="s">
        <v>242</v>
      </c>
      <c r="F5" s="426" t="s">
        <v>373</v>
      </c>
      <c r="G5" s="77"/>
      <c r="H5" s="272" t="s">
        <v>243</v>
      </c>
      <c r="I5" s="272"/>
      <c r="J5" s="90" t="s">
        <v>65</v>
      </c>
      <c r="K5" s="97" t="s">
        <v>66</v>
      </c>
    </row>
    <row r="6" spans="1:12" ht="18" customHeight="1">
      <c r="A6" s="82" t="s">
        <v>244</v>
      </c>
      <c r="B6" s="316">
        <v>50</v>
      </c>
      <c r="C6" s="316"/>
      <c r="D6" s="84" t="s">
        <v>245</v>
      </c>
      <c r="E6" s="85"/>
      <c r="F6" s="85">
        <v>108</v>
      </c>
      <c r="G6" s="84"/>
      <c r="H6" s="363" t="s">
        <v>246</v>
      </c>
      <c r="I6" s="363"/>
      <c r="J6" s="85" t="s">
        <v>65</v>
      </c>
      <c r="K6" s="98" t="s">
        <v>66</v>
      </c>
    </row>
    <row r="7" spans="1:12" ht="18" customHeight="1">
      <c r="A7" s="86"/>
      <c r="B7" s="87"/>
      <c r="C7" s="87"/>
      <c r="D7" s="86"/>
      <c r="E7" s="87"/>
      <c r="F7" s="88"/>
      <c r="G7" s="86"/>
      <c r="H7" s="88"/>
      <c r="I7" s="87"/>
      <c r="J7" s="87"/>
      <c r="K7" s="87"/>
    </row>
    <row r="8" spans="1:12" ht="18" customHeight="1">
      <c r="A8" s="89" t="s">
        <v>247</v>
      </c>
      <c r="B8" s="73" t="s">
        <v>248</v>
      </c>
      <c r="C8" s="73" t="s">
        <v>249</v>
      </c>
      <c r="D8" s="73" t="s">
        <v>250</v>
      </c>
      <c r="E8" s="73" t="s">
        <v>251</v>
      </c>
      <c r="F8" s="73" t="s">
        <v>252</v>
      </c>
      <c r="G8" s="364" t="s">
        <v>253</v>
      </c>
      <c r="H8" s="365"/>
      <c r="I8" s="365"/>
      <c r="J8" s="365"/>
      <c r="K8" s="366"/>
    </row>
    <row r="9" spans="1:12" ht="18" customHeight="1">
      <c r="A9" s="271" t="s">
        <v>254</v>
      </c>
      <c r="B9" s="272"/>
      <c r="C9" s="90" t="s">
        <v>65</v>
      </c>
      <c r="D9" s="90" t="s">
        <v>66</v>
      </c>
      <c r="E9" s="77" t="s">
        <v>255</v>
      </c>
      <c r="F9" s="91" t="s">
        <v>256</v>
      </c>
      <c r="G9" s="367"/>
      <c r="H9" s="368"/>
      <c r="I9" s="368"/>
      <c r="J9" s="368"/>
      <c r="K9" s="369"/>
    </row>
    <row r="10" spans="1:12" ht="18" customHeight="1">
      <c r="A10" s="271" t="s">
        <v>257</v>
      </c>
      <c r="B10" s="272"/>
      <c r="C10" s="90" t="s">
        <v>65</v>
      </c>
      <c r="D10" s="90" t="s">
        <v>66</v>
      </c>
      <c r="E10" s="77" t="s">
        <v>258</v>
      </c>
      <c r="F10" s="91" t="s">
        <v>259</v>
      </c>
      <c r="G10" s="367" t="s">
        <v>260</v>
      </c>
      <c r="H10" s="368"/>
      <c r="I10" s="368"/>
      <c r="J10" s="368"/>
      <c r="K10" s="369"/>
    </row>
    <row r="11" spans="1:12" ht="18" customHeight="1">
      <c r="A11" s="343" t="s">
        <v>196</v>
      </c>
      <c r="B11" s="344"/>
      <c r="C11" s="344"/>
      <c r="D11" s="344"/>
      <c r="E11" s="344"/>
      <c r="F11" s="344"/>
      <c r="G11" s="344"/>
      <c r="H11" s="344"/>
      <c r="I11" s="344"/>
      <c r="J11" s="344"/>
      <c r="K11" s="345"/>
    </row>
    <row r="12" spans="1:12" ht="18" customHeight="1">
      <c r="A12" s="76" t="s">
        <v>88</v>
      </c>
      <c r="B12" s="90" t="s">
        <v>84</v>
      </c>
      <c r="C12" s="90" t="s">
        <v>85</v>
      </c>
      <c r="D12" s="91"/>
      <c r="E12" s="77" t="s">
        <v>86</v>
      </c>
      <c r="F12" s="90" t="s">
        <v>84</v>
      </c>
      <c r="G12" s="90" t="s">
        <v>85</v>
      </c>
      <c r="H12" s="90"/>
      <c r="I12" s="77" t="s">
        <v>261</v>
      </c>
      <c r="J12" s="90" t="s">
        <v>84</v>
      </c>
      <c r="K12" s="97" t="s">
        <v>85</v>
      </c>
    </row>
    <row r="13" spans="1:12" ht="18" customHeight="1">
      <c r="A13" s="76" t="s">
        <v>91</v>
      </c>
      <c r="B13" s="90" t="s">
        <v>84</v>
      </c>
      <c r="C13" s="90" t="s">
        <v>85</v>
      </c>
      <c r="D13" s="91"/>
      <c r="E13" s="77" t="s">
        <v>96</v>
      </c>
      <c r="F13" s="90" t="s">
        <v>84</v>
      </c>
      <c r="G13" s="90" t="s">
        <v>85</v>
      </c>
      <c r="H13" s="90"/>
      <c r="I13" s="77" t="s">
        <v>262</v>
      </c>
      <c r="J13" s="90" t="s">
        <v>84</v>
      </c>
      <c r="K13" s="97" t="s">
        <v>85</v>
      </c>
    </row>
    <row r="14" spans="1:12" ht="18" customHeight="1">
      <c r="A14" s="82" t="s">
        <v>263</v>
      </c>
      <c r="B14" s="85" t="s">
        <v>84</v>
      </c>
      <c r="C14" s="85" t="s">
        <v>85</v>
      </c>
      <c r="D14" s="92"/>
      <c r="E14" s="84" t="s">
        <v>264</v>
      </c>
      <c r="F14" s="85" t="s">
        <v>84</v>
      </c>
      <c r="G14" s="85" t="s">
        <v>85</v>
      </c>
      <c r="H14" s="85"/>
      <c r="I14" s="84" t="s">
        <v>265</v>
      </c>
      <c r="J14" s="85" t="s">
        <v>84</v>
      </c>
      <c r="K14" s="98" t="s">
        <v>85</v>
      </c>
    </row>
    <row r="15" spans="1:12" ht="18" customHeight="1">
      <c r="A15" s="86"/>
      <c r="B15" s="88"/>
      <c r="C15" s="88"/>
      <c r="D15" s="87"/>
      <c r="E15" s="86"/>
      <c r="F15" s="88"/>
      <c r="G15" s="88"/>
      <c r="H15" s="88"/>
      <c r="I15" s="86"/>
      <c r="J15" s="88"/>
      <c r="K15" s="88"/>
    </row>
    <row r="16" spans="1:12" ht="18" customHeight="1">
      <c r="A16" s="336" t="s">
        <v>266</v>
      </c>
      <c r="B16" s="323"/>
      <c r="C16" s="323"/>
      <c r="D16" s="323"/>
      <c r="E16" s="323"/>
      <c r="F16" s="323"/>
      <c r="G16" s="323"/>
      <c r="H16" s="323"/>
      <c r="I16" s="323"/>
      <c r="J16" s="323"/>
      <c r="K16" s="324"/>
    </row>
    <row r="17" spans="1:11" ht="18" customHeight="1">
      <c r="A17" s="271" t="s">
        <v>267</v>
      </c>
      <c r="B17" s="272"/>
      <c r="C17" s="272"/>
      <c r="D17" s="272"/>
      <c r="E17" s="272"/>
      <c r="F17" s="272"/>
      <c r="G17" s="272"/>
      <c r="H17" s="272"/>
      <c r="I17" s="272"/>
      <c r="J17" s="272"/>
      <c r="K17" s="342"/>
    </row>
    <row r="18" spans="1:11" ht="18" customHeight="1">
      <c r="A18" s="271"/>
      <c r="B18" s="272"/>
      <c r="C18" s="272"/>
      <c r="D18" s="272"/>
      <c r="E18" s="272"/>
      <c r="F18" s="272"/>
      <c r="G18" s="272"/>
      <c r="H18" s="272"/>
      <c r="I18" s="272"/>
      <c r="J18" s="272"/>
      <c r="K18" s="342"/>
    </row>
    <row r="19" spans="1:11" ht="21.95" customHeight="1">
      <c r="A19" s="370"/>
      <c r="B19" s="371"/>
      <c r="C19" s="371"/>
      <c r="D19" s="371"/>
      <c r="E19" s="371"/>
      <c r="F19" s="371"/>
      <c r="G19" s="371"/>
      <c r="H19" s="371"/>
      <c r="I19" s="371"/>
      <c r="J19" s="371"/>
      <c r="K19" s="372"/>
    </row>
    <row r="20" spans="1:11" ht="21.95" customHeight="1">
      <c r="A20" s="325"/>
      <c r="B20" s="326"/>
      <c r="C20" s="326"/>
      <c r="D20" s="326"/>
      <c r="E20" s="326"/>
      <c r="F20" s="326"/>
      <c r="G20" s="326"/>
      <c r="H20" s="326"/>
      <c r="I20" s="326"/>
      <c r="J20" s="326"/>
      <c r="K20" s="373"/>
    </row>
    <row r="21" spans="1:11" ht="21.95" customHeight="1">
      <c r="A21" s="325"/>
      <c r="B21" s="326"/>
      <c r="C21" s="326"/>
      <c r="D21" s="326"/>
      <c r="E21" s="326"/>
      <c r="F21" s="326"/>
      <c r="G21" s="326"/>
      <c r="H21" s="326"/>
      <c r="I21" s="326"/>
      <c r="J21" s="326"/>
      <c r="K21" s="373"/>
    </row>
    <row r="22" spans="1:11" ht="21.95" customHeight="1">
      <c r="A22" s="325"/>
      <c r="B22" s="326"/>
      <c r="C22" s="326"/>
      <c r="D22" s="326"/>
      <c r="E22" s="326"/>
      <c r="F22" s="326"/>
      <c r="G22" s="326"/>
      <c r="H22" s="326"/>
      <c r="I22" s="326"/>
      <c r="J22" s="326"/>
      <c r="K22" s="373"/>
    </row>
    <row r="23" spans="1:11" ht="21.95" customHeight="1">
      <c r="A23" s="374"/>
      <c r="B23" s="375"/>
      <c r="C23" s="375"/>
      <c r="D23" s="375"/>
      <c r="E23" s="375"/>
      <c r="F23" s="375"/>
      <c r="G23" s="375"/>
      <c r="H23" s="375"/>
      <c r="I23" s="375"/>
      <c r="J23" s="375"/>
      <c r="K23" s="376"/>
    </row>
    <row r="24" spans="1:11" ht="18" customHeight="1">
      <c r="A24" s="271" t="s">
        <v>122</v>
      </c>
      <c r="B24" s="272"/>
      <c r="C24" s="90" t="s">
        <v>65</v>
      </c>
      <c r="D24" s="90" t="s">
        <v>66</v>
      </c>
      <c r="E24" s="337"/>
      <c r="F24" s="337"/>
      <c r="G24" s="337"/>
      <c r="H24" s="337"/>
      <c r="I24" s="337"/>
      <c r="J24" s="337"/>
      <c r="K24" s="338"/>
    </row>
    <row r="25" spans="1:11" ht="18" customHeight="1">
      <c r="A25" s="94" t="s">
        <v>268</v>
      </c>
      <c r="B25" s="377"/>
      <c r="C25" s="377"/>
      <c r="D25" s="377"/>
      <c r="E25" s="377"/>
      <c r="F25" s="377"/>
      <c r="G25" s="377"/>
      <c r="H25" s="377"/>
      <c r="I25" s="377"/>
      <c r="J25" s="377"/>
      <c r="K25" s="378"/>
    </row>
    <row r="26" spans="1:11">
      <c r="A26" s="379"/>
      <c r="B26" s="379"/>
      <c r="C26" s="379"/>
      <c r="D26" s="379"/>
      <c r="E26" s="379"/>
      <c r="F26" s="379"/>
      <c r="G26" s="379"/>
      <c r="H26" s="379"/>
      <c r="I26" s="379"/>
      <c r="J26" s="379"/>
      <c r="K26" s="379"/>
    </row>
    <row r="27" spans="1:11" ht="20.100000000000001" customHeight="1">
      <c r="A27" s="380" t="s">
        <v>269</v>
      </c>
      <c r="B27" s="365"/>
      <c r="C27" s="365"/>
      <c r="D27" s="365"/>
      <c r="E27" s="365"/>
      <c r="F27" s="365"/>
      <c r="G27" s="365"/>
      <c r="H27" s="365"/>
      <c r="I27" s="365"/>
      <c r="J27" s="365"/>
      <c r="K27" s="101" t="s">
        <v>270</v>
      </c>
    </row>
    <row r="28" spans="1:11" ht="23.1" customHeight="1">
      <c r="A28" s="325" t="s">
        <v>271</v>
      </c>
      <c r="B28" s="326"/>
      <c r="C28" s="326"/>
      <c r="D28" s="326"/>
      <c r="E28" s="326"/>
      <c r="F28" s="326"/>
      <c r="G28" s="326"/>
      <c r="H28" s="326"/>
      <c r="I28" s="326"/>
      <c r="J28" s="327"/>
      <c r="K28" s="102">
        <v>1</v>
      </c>
    </row>
    <row r="29" spans="1:11" ht="23.1" customHeight="1">
      <c r="A29" s="325" t="s">
        <v>272</v>
      </c>
      <c r="B29" s="326"/>
      <c r="C29" s="326"/>
      <c r="D29" s="326"/>
      <c r="E29" s="326"/>
      <c r="F29" s="326"/>
      <c r="G29" s="326"/>
      <c r="H29" s="326"/>
      <c r="I29" s="326"/>
      <c r="J29" s="327"/>
      <c r="K29" s="99">
        <v>1</v>
      </c>
    </row>
    <row r="30" spans="1:11" ht="23.1" customHeight="1">
      <c r="A30" s="325" t="s">
        <v>273</v>
      </c>
      <c r="B30" s="326"/>
      <c r="C30" s="326"/>
      <c r="D30" s="326"/>
      <c r="E30" s="326"/>
      <c r="F30" s="326"/>
      <c r="G30" s="326"/>
      <c r="H30" s="326"/>
      <c r="I30" s="326"/>
      <c r="J30" s="327"/>
      <c r="K30" s="99">
        <v>1</v>
      </c>
    </row>
    <row r="31" spans="1:11" ht="23.1" customHeight="1">
      <c r="A31" s="325"/>
      <c r="B31" s="326"/>
      <c r="C31" s="326"/>
      <c r="D31" s="326"/>
      <c r="E31" s="326"/>
      <c r="F31" s="326"/>
      <c r="G31" s="326"/>
      <c r="H31" s="326"/>
      <c r="I31" s="326"/>
      <c r="J31" s="327"/>
      <c r="K31" s="99"/>
    </row>
    <row r="32" spans="1:11" ht="23.1" customHeight="1">
      <c r="A32" s="325"/>
      <c r="B32" s="326"/>
      <c r="C32" s="326"/>
      <c r="D32" s="326"/>
      <c r="E32" s="326"/>
      <c r="F32" s="326"/>
      <c r="G32" s="326"/>
      <c r="H32" s="326"/>
      <c r="I32" s="326"/>
      <c r="J32" s="327"/>
      <c r="K32" s="103"/>
    </row>
    <row r="33" spans="1:11" ht="23.1" customHeight="1">
      <c r="A33" s="325"/>
      <c r="B33" s="326"/>
      <c r="C33" s="326"/>
      <c r="D33" s="326"/>
      <c r="E33" s="326"/>
      <c r="F33" s="326"/>
      <c r="G33" s="326"/>
      <c r="H33" s="326"/>
      <c r="I33" s="326"/>
      <c r="J33" s="327"/>
      <c r="K33" s="104"/>
    </row>
    <row r="34" spans="1:11" ht="23.1" customHeight="1">
      <c r="A34" s="325"/>
      <c r="B34" s="326"/>
      <c r="C34" s="326"/>
      <c r="D34" s="326"/>
      <c r="E34" s="326"/>
      <c r="F34" s="326"/>
      <c r="G34" s="326"/>
      <c r="H34" s="326"/>
      <c r="I34" s="326"/>
      <c r="J34" s="327"/>
      <c r="K34" s="99"/>
    </row>
    <row r="35" spans="1:11" ht="23.1" customHeight="1">
      <c r="A35" s="325"/>
      <c r="B35" s="326"/>
      <c r="C35" s="326"/>
      <c r="D35" s="326"/>
      <c r="E35" s="326"/>
      <c r="F35" s="326"/>
      <c r="G35" s="326"/>
      <c r="H35" s="326"/>
      <c r="I35" s="326"/>
      <c r="J35" s="327"/>
      <c r="K35" s="105"/>
    </row>
    <row r="36" spans="1:11" ht="23.1" customHeight="1">
      <c r="A36" s="381" t="s">
        <v>274</v>
      </c>
      <c r="B36" s="382"/>
      <c r="C36" s="382"/>
      <c r="D36" s="382"/>
      <c r="E36" s="382"/>
      <c r="F36" s="382"/>
      <c r="G36" s="382"/>
      <c r="H36" s="382"/>
      <c r="I36" s="382"/>
      <c r="J36" s="383"/>
      <c r="K36" s="106">
        <f>SUM(K28:K35)</f>
        <v>3</v>
      </c>
    </row>
    <row r="37" spans="1:11" ht="18.75" customHeight="1">
      <c r="A37" s="384" t="s">
        <v>275</v>
      </c>
      <c r="B37" s="385"/>
      <c r="C37" s="385"/>
      <c r="D37" s="385"/>
      <c r="E37" s="385"/>
      <c r="F37" s="385"/>
      <c r="G37" s="385"/>
      <c r="H37" s="385"/>
      <c r="I37" s="385"/>
      <c r="J37" s="385"/>
      <c r="K37" s="386"/>
    </row>
    <row r="38" spans="1:11" ht="18.75" customHeight="1">
      <c r="A38" s="271" t="s">
        <v>276</v>
      </c>
      <c r="B38" s="272"/>
      <c r="C38" s="272"/>
      <c r="D38" s="337" t="s">
        <v>277</v>
      </c>
      <c r="E38" s="337"/>
      <c r="F38" s="329" t="s">
        <v>278</v>
      </c>
      <c r="G38" s="387"/>
      <c r="H38" s="272" t="s">
        <v>279</v>
      </c>
      <c r="I38" s="272"/>
      <c r="J38" s="272" t="s">
        <v>280</v>
      </c>
      <c r="K38" s="342"/>
    </row>
    <row r="39" spans="1:11" ht="18.75" customHeight="1">
      <c r="A39" s="79" t="s">
        <v>123</v>
      </c>
      <c r="B39" s="272" t="s">
        <v>281</v>
      </c>
      <c r="C39" s="272"/>
      <c r="D39" s="272"/>
      <c r="E39" s="272"/>
      <c r="F39" s="272"/>
      <c r="G39" s="272"/>
      <c r="H39" s="272"/>
      <c r="I39" s="272"/>
      <c r="J39" s="272"/>
      <c r="K39" s="342"/>
    </row>
    <row r="40" spans="1:11" ht="24" customHeight="1">
      <c r="A40" s="271"/>
      <c r="B40" s="272"/>
      <c r="C40" s="272"/>
      <c r="D40" s="272"/>
      <c r="E40" s="272"/>
      <c r="F40" s="272"/>
      <c r="G40" s="272"/>
      <c r="H40" s="272"/>
      <c r="I40" s="272"/>
      <c r="J40" s="272"/>
      <c r="K40" s="342"/>
    </row>
    <row r="41" spans="1:11" ht="24" customHeight="1">
      <c r="A41" s="271"/>
      <c r="B41" s="272"/>
      <c r="C41" s="272"/>
      <c r="D41" s="272"/>
      <c r="E41" s="272"/>
      <c r="F41" s="272"/>
      <c r="G41" s="272"/>
      <c r="H41" s="272"/>
      <c r="I41" s="272"/>
      <c r="J41" s="272"/>
      <c r="K41" s="342"/>
    </row>
    <row r="42" spans="1:11" ht="32.1" customHeight="1">
      <c r="A42" s="82" t="s">
        <v>135</v>
      </c>
      <c r="B42" s="388" t="s">
        <v>282</v>
      </c>
      <c r="C42" s="388"/>
      <c r="D42" s="84" t="s">
        <v>283</v>
      </c>
      <c r="E42" s="92" t="s">
        <v>284</v>
      </c>
      <c r="F42" s="84" t="s">
        <v>139</v>
      </c>
      <c r="G42" s="95">
        <v>45348</v>
      </c>
      <c r="H42" s="389" t="s">
        <v>140</v>
      </c>
      <c r="I42" s="389"/>
      <c r="J42" s="388" t="s">
        <v>141</v>
      </c>
      <c r="K42" s="390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6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381000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20"/>
  <sheetViews>
    <sheetView zoomScale="90" zoomScaleNormal="90" zoomScaleSheetLayoutView="100" workbookViewId="0">
      <selection activeCell="R5" sqref="R5"/>
    </sheetView>
  </sheetViews>
  <sheetFormatPr defaultColWidth="9" defaultRowHeight="14.25"/>
  <cols>
    <col min="1" max="1" width="16.5" style="34" customWidth="1"/>
    <col min="2" max="2" width="5.875" style="34" customWidth="1"/>
    <col min="3" max="3" width="8.125" style="34" customWidth="1"/>
    <col min="4" max="4" width="8.125" style="35" customWidth="1"/>
    <col min="5" max="8" width="8.125" style="34" customWidth="1"/>
    <col min="9" max="9" width="1.375" style="34" customWidth="1"/>
    <col min="10" max="12" width="10.625" style="34" customWidth="1"/>
    <col min="13" max="16" width="10.625" style="36" customWidth="1"/>
    <col min="17" max="253" width="9" style="34"/>
    <col min="254" max="16384" width="9" style="2"/>
  </cols>
  <sheetData>
    <row r="1" spans="1:256" s="34" customFormat="1" ht="29.1" customHeight="1">
      <c r="A1" s="294" t="s">
        <v>145</v>
      </c>
      <c r="B1" s="294"/>
      <c r="C1" s="295"/>
      <c r="D1" s="295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34" customFormat="1" ht="20.100000000000001" customHeight="1">
      <c r="A2" s="37" t="s">
        <v>61</v>
      </c>
      <c r="B2" s="297" t="str">
        <f>首期!B4</f>
        <v>TAJJAM82246</v>
      </c>
      <c r="C2" s="298"/>
      <c r="D2" s="299"/>
      <c r="E2" s="38" t="s">
        <v>67</v>
      </c>
      <c r="F2" s="300" t="str">
        <f>首期!B5</f>
        <v>女式功能短袖T恤</v>
      </c>
      <c r="G2" s="300"/>
      <c r="H2" s="300"/>
      <c r="I2" s="309"/>
      <c r="J2" s="51" t="s">
        <v>57</v>
      </c>
      <c r="K2" s="301" t="s">
        <v>56</v>
      </c>
      <c r="L2" s="301"/>
      <c r="M2" s="301"/>
      <c r="N2" s="301"/>
      <c r="O2" s="391"/>
      <c r="P2" s="39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34" customFormat="1">
      <c r="A3" s="308" t="s">
        <v>146</v>
      </c>
      <c r="B3" s="303" t="s">
        <v>147</v>
      </c>
      <c r="C3" s="304"/>
      <c r="D3" s="303"/>
      <c r="E3" s="303"/>
      <c r="F3" s="303"/>
      <c r="G3" s="303"/>
      <c r="H3" s="303"/>
      <c r="I3" s="310"/>
      <c r="J3" s="306" t="s">
        <v>148</v>
      </c>
      <c r="K3" s="306"/>
      <c r="L3" s="306"/>
      <c r="M3" s="306"/>
      <c r="N3" s="306"/>
      <c r="O3" s="393"/>
      <c r="P3" s="394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34" customFormat="1" ht="16.5">
      <c r="A4" s="308"/>
      <c r="B4" s="39" t="s">
        <v>149</v>
      </c>
      <c r="C4" s="40" t="s">
        <v>109</v>
      </c>
      <c r="D4" s="40" t="s">
        <v>110</v>
      </c>
      <c r="E4" s="40" t="s">
        <v>111</v>
      </c>
      <c r="F4" s="40" t="s">
        <v>112</v>
      </c>
      <c r="G4" s="40" t="s">
        <v>150</v>
      </c>
      <c r="H4" s="40" t="s">
        <v>151</v>
      </c>
      <c r="I4" s="310"/>
      <c r="J4" s="39"/>
      <c r="K4" s="40" t="s">
        <v>109</v>
      </c>
      <c r="L4" s="40" t="s">
        <v>110</v>
      </c>
      <c r="M4" s="40" t="s">
        <v>111</v>
      </c>
      <c r="N4" s="40" t="s">
        <v>112</v>
      </c>
      <c r="O4" s="40" t="s">
        <v>150</v>
      </c>
      <c r="P4" s="40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34" customFormat="1" ht="16.5">
      <c r="A5" s="308"/>
      <c r="B5" s="39" t="s">
        <v>152</v>
      </c>
      <c r="C5" s="40" t="s">
        <v>153</v>
      </c>
      <c r="D5" s="40" t="s">
        <v>154</v>
      </c>
      <c r="E5" s="40" t="s">
        <v>155</v>
      </c>
      <c r="F5" s="40" t="s">
        <v>156</v>
      </c>
      <c r="G5" s="40" t="s">
        <v>157</v>
      </c>
      <c r="H5" s="40" t="s">
        <v>158</v>
      </c>
      <c r="I5" s="311"/>
      <c r="J5" s="53"/>
      <c r="K5" s="54" t="s">
        <v>119</v>
      </c>
      <c r="L5" s="54" t="s">
        <v>119</v>
      </c>
      <c r="M5" s="53" t="s">
        <v>117</v>
      </c>
      <c r="N5" s="53" t="s">
        <v>116</v>
      </c>
      <c r="O5" s="53" t="s">
        <v>118</v>
      </c>
      <c r="P5" s="65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34" customFormat="1" ht="21" customHeight="1">
      <c r="A6" s="41" t="s">
        <v>161</v>
      </c>
      <c r="B6" s="42">
        <f>C6-1</f>
        <v>54</v>
      </c>
      <c r="C6" s="42">
        <f>D6-2</f>
        <v>55</v>
      </c>
      <c r="D6" s="42">
        <v>57</v>
      </c>
      <c r="E6" s="42">
        <f>D6+2</f>
        <v>59</v>
      </c>
      <c r="F6" s="42">
        <f>E6+2</f>
        <v>61</v>
      </c>
      <c r="G6" s="42">
        <f>F6+1</f>
        <v>62</v>
      </c>
      <c r="H6" s="42">
        <f>G6+1</f>
        <v>63</v>
      </c>
      <c r="I6" s="311"/>
      <c r="J6" s="56"/>
      <c r="K6" s="56" t="s">
        <v>227</v>
      </c>
      <c r="L6" s="56" t="s">
        <v>227</v>
      </c>
      <c r="M6" s="56" t="s">
        <v>227</v>
      </c>
      <c r="N6" s="56" t="s">
        <v>227</v>
      </c>
      <c r="O6" s="56" t="s">
        <v>227</v>
      </c>
      <c r="P6" s="66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34" customFormat="1" ht="21" customHeight="1">
      <c r="A7" s="41" t="s">
        <v>166</v>
      </c>
      <c r="B7" s="42">
        <f t="shared" ref="B7:B9" si="0">C7-4</f>
        <v>84</v>
      </c>
      <c r="C7" s="42">
        <f t="shared" ref="C7:C9" si="1">D7-4</f>
        <v>88</v>
      </c>
      <c r="D7" s="42">
        <v>92</v>
      </c>
      <c r="E7" s="42">
        <f t="shared" ref="E7:E9" si="2">D7+4</f>
        <v>96</v>
      </c>
      <c r="F7" s="42">
        <f>E7+4</f>
        <v>100</v>
      </c>
      <c r="G7" s="42">
        <f t="shared" ref="G7:G9" si="3">F7+6</f>
        <v>106</v>
      </c>
      <c r="H7" s="42">
        <f>G7+6</f>
        <v>112</v>
      </c>
      <c r="I7" s="311"/>
      <c r="J7" s="56"/>
      <c r="K7" s="56" t="s">
        <v>227</v>
      </c>
      <c r="L7" s="56" t="s">
        <v>227</v>
      </c>
      <c r="M7" s="56" t="s">
        <v>227</v>
      </c>
      <c r="N7" s="56" t="s">
        <v>227</v>
      </c>
      <c r="O7" s="56" t="s">
        <v>227</v>
      </c>
      <c r="P7" s="66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34" customFormat="1" ht="21" customHeight="1">
      <c r="A8" s="41" t="s">
        <v>168</v>
      </c>
      <c r="B8" s="42">
        <f t="shared" si="0"/>
        <v>80</v>
      </c>
      <c r="C8" s="42">
        <f t="shared" si="1"/>
        <v>84</v>
      </c>
      <c r="D8" s="42">
        <v>88</v>
      </c>
      <c r="E8" s="42">
        <f t="shared" si="2"/>
        <v>92</v>
      </c>
      <c r="F8" s="42">
        <f>E8+5</f>
        <v>97</v>
      </c>
      <c r="G8" s="42">
        <f t="shared" si="3"/>
        <v>103</v>
      </c>
      <c r="H8" s="42">
        <f>G8+7</f>
        <v>110</v>
      </c>
      <c r="I8" s="311"/>
      <c r="J8" s="56"/>
      <c r="K8" s="56" t="s">
        <v>227</v>
      </c>
      <c r="L8" s="56" t="s">
        <v>227</v>
      </c>
      <c r="M8" s="56" t="s">
        <v>227</v>
      </c>
      <c r="N8" s="56" t="s">
        <v>227</v>
      </c>
      <c r="O8" s="56" t="s">
        <v>227</v>
      </c>
      <c r="P8" s="66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34" customFormat="1" ht="20.100000000000001" customHeight="1">
      <c r="A9" s="41" t="s">
        <v>170</v>
      </c>
      <c r="B9" s="42">
        <f t="shared" si="0"/>
        <v>88</v>
      </c>
      <c r="C9" s="42">
        <f t="shared" si="1"/>
        <v>92</v>
      </c>
      <c r="D9" s="42">
        <v>96</v>
      </c>
      <c r="E9" s="42">
        <f t="shared" si="2"/>
        <v>100</v>
      </c>
      <c r="F9" s="42">
        <f>E9+5</f>
        <v>105</v>
      </c>
      <c r="G9" s="42">
        <f t="shared" si="3"/>
        <v>111</v>
      </c>
      <c r="H9" s="42">
        <f>G9+7</f>
        <v>118</v>
      </c>
      <c r="I9" s="311"/>
      <c r="J9" s="56"/>
      <c r="K9" s="56" t="s">
        <v>285</v>
      </c>
      <c r="L9" s="56" t="s">
        <v>286</v>
      </c>
      <c r="M9" s="56" t="s">
        <v>287</v>
      </c>
      <c r="N9" s="56" t="s">
        <v>227</v>
      </c>
      <c r="O9" s="56" t="s">
        <v>227</v>
      </c>
      <c r="P9" s="66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34" customFormat="1" ht="21" customHeight="1">
      <c r="A10" s="41" t="s">
        <v>171</v>
      </c>
      <c r="B10" s="42">
        <f>C10-1</f>
        <v>36</v>
      </c>
      <c r="C10" s="42">
        <f>D10-1</f>
        <v>37</v>
      </c>
      <c r="D10" s="42">
        <v>38</v>
      </c>
      <c r="E10" s="42">
        <f>D10+1</f>
        <v>39</v>
      </c>
      <c r="F10" s="42">
        <f>E10+1</f>
        <v>40</v>
      </c>
      <c r="G10" s="42">
        <f>F10+1.2</f>
        <v>41.2</v>
      </c>
      <c r="H10" s="42">
        <f>G10+1.2</f>
        <v>42.400000000000006</v>
      </c>
      <c r="I10" s="311"/>
      <c r="J10" s="56"/>
      <c r="K10" s="56" t="s">
        <v>288</v>
      </c>
      <c r="L10" s="56" t="s">
        <v>289</v>
      </c>
      <c r="M10" s="56" t="s">
        <v>228</v>
      </c>
      <c r="N10" s="56" t="s">
        <v>227</v>
      </c>
      <c r="O10" s="56" t="s">
        <v>227</v>
      </c>
      <c r="P10" s="66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34" customFormat="1" ht="21" customHeight="1">
      <c r="A11" s="41" t="s">
        <v>173</v>
      </c>
      <c r="B11" s="42">
        <f>C11-0.5</f>
        <v>16</v>
      </c>
      <c r="C11" s="42">
        <f>D11-0.5</f>
        <v>16.5</v>
      </c>
      <c r="D11" s="42">
        <v>17</v>
      </c>
      <c r="E11" s="42">
        <f t="shared" ref="E11:H11" si="4">D11+0.5</f>
        <v>17.5</v>
      </c>
      <c r="F11" s="42">
        <f t="shared" si="4"/>
        <v>18</v>
      </c>
      <c r="G11" s="42">
        <f t="shared" si="4"/>
        <v>18.5</v>
      </c>
      <c r="H11" s="42">
        <f t="shared" si="4"/>
        <v>19</v>
      </c>
      <c r="I11" s="311"/>
      <c r="J11" s="56"/>
      <c r="K11" s="56" t="s">
        <v>227</v>
      </c>
      <c r="L11" s="56" t="s">
        <v>227</v>
      </c>
      <c r="M11" s="56" t="s">
        <v>227</v>
      </c>
      <c r="N11" s="56" t="s">
        <v>290</v>
      </c>
      <c r="O11" s="58" t="s">
        <v>291</v>
      </c>
      <c r="P11" s="66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34" customFormat="1" ht="21" customHeight="1">
      <c r="A12" s="41" t="s">
        <v>176</v>
      </c>
      <c r="B12" s="43">
        <f>C12-0.8</f>
        <v>15.399999999999999</v>
      </c>
      <c r="C12" s="43">
        <f>D12-0.8</f>
        <v>16.2</v>
      </c>
      <c r="D12" s="43">
        <v>17</v>
      </c>
      <c r="E12" s="43">
        <f>D12+0.8</f>
        <v>17.8</v>
      </c>
      <c r="F12" s="43">
        <f>E12+0.8</f>
        <v>18.600000000000001</v>
      </c>
      <c r="G12" s="43">
        <f>F12+1.1</f>
        <v>19.700000000000003</v>
      </c>
      <c r="H12" s="43">
        <f>G12+1.1</f>
        <v>20.800000000000004</v>
      </c>
      <c r="I12" s="311"/>
      <c r="J12" s="56"/>
      <c r="K12" s="56" t="s">
        <v>227</v>
      </c>
      <c r="L12" s="56" t="s">
        <v>229</v>
      </c>
      <c r="M12" s="56" t="s">
        <v>227</v>
      </c>
      <c r="N12" s="56" t="s">
        <v>227</v>
      </c>
      <c r="O12" s="56" t="s">
        <v>227</v>
      </c>
      <c r="P12" s="66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34" customFormat="1" ht="21" customHeight="1">
      <c r="A13" s="41" t="s">
        <v>178</v>
      </c>
      <c r="B13" s="44">
        <f>C13-0.7</f>
        <v>14.100000000000001</v>
      </c>
      <c r="C13" s="44">
        <f>D13-0.7</f>
        <v>14.8</v>
      </c>
      <c r="D13" s="44">
        <v>15.5</v>
      </c>
      <c r="E13" s="44">
        <f>D13+0.7</f>
        <v>16.2</v>
      </c>
      <c r="F13" s="44">
        <f>E13+0.7</f>
        <v>16.899999999999999</v>
      </c>
      <c r="G13" s="44">
        <f>F13+0.95</f>
        <v>17.849999999999998</v>
      </c>
      <c r="H13" s="44">
        <f>G13+0.95</f>
        <v>18.799999999999997</v>
      </c>
      <c r="I13" s="311"/>
      <c r="J13" s="56"/>
      <c r="K13" s="56" t="s">
        <v>229</v>
      </c>
      <c r="L13" s="56" t="s">
        <v>227</v>
      </c>
      <c r="M13" s="56" t="s">
        <v>227</v>
      </c>
      <c r="N13" s="56" t="s">
        <v>227</v>
      </c>
      <c r="O13" s="56" t="s">
        <v>227</v>
      </c>
      <c r="P13" s="66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34" customFormat="1" ht="21" customHeight="1">
      <c r="A14" s="41"/>
      <c r="B14" s="43"/>
      <c r="C14" s="43"/>
      <c r="D14" s="43"/>
      <c r="E14" s="43"/>
      <c r="F14" s="43"/>
      <c r="G14" s="43"/>
      <c r="H14" s="43"/>
      <c r="I14" s="311"/>
      <c r="J14" s="56"/>
      <c r="K14" s="56"/>
      <c r="L14" s="56"/>
      <c r="M14" s="56"/>
      <c r="N14" s="56"/>
      <c r="O14" s="56"/>
      <c r="P14" s="66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34" customFormat="1" ht="21" customHeight="1">
      <c r="A15" s="41"/>
      <c r="B15" s="45"/>
      <c r="C15" s="45"/>
      <c r="D15" s="45"/>
      <c r="E15" s="45"/>
      <c r="F15" s="45"/>
      <c r="G15" s="45"/>
      <c r="H15" s="45"/>
      <c r="I15" s="311"/>
      <c r="J15" s="56"/>
      <c r="K15" s="56"/>
      <c r="L15" s="56"/>
      <c r="M15" s="56"/>
      <c r="N15" s="56"/>
      <c r="O15" s="56"/>
      <c r="P15" s="66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34" customFormat="1" ht="18">
      <c r="A16" s="41"/>
      <c r="B16" s="42"/>
      <c r="C16" s="42"/>
      <c r="D16" s="42"/>
      <c r="E16" s="42"/>
      <c r="F16" s="42"/>
      <c r="G16" s="42"/>
      <c r="H16" s="42"/>
      <c r="I16" s="311"/>
      <c r="J16" s="56"/>
      <c r="K16" s="56"/>
      <c r="L16" s="56"/>
      <c r="M16" s="56"/>
      <c r="N16" s="56"/>
      <c r="O16" s="58"/>
      <c r="P16" s="66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34" customFormat="1" ht="18">
      <c r="A17" s="41"/>
      <c r="B17" s="42"/>
      <c r="C17" s="42"/>
      <c r="D17" s="42"/>
      <c r="E17" s="42"/>
      <c r="F17" s="42"/>
      <c r="G17" s="46"/>
      <c r="H17" s="46"/>
      <c r="I17" s="311"/>
      <c r="J17" s="56"/>
      <c r="K17" s="56"/>
      <c r="L17" s="56"/>
      <c r="M17" s="56"/>
      <c r="N17" s="56"/>
      <c r="O17" s="56"/>
      <c r="P17" s="66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34" customFormat="1" ht="16.5">
      <c r="A18" s="47"/>
      <c r="B18" s="48"/>
      <c r="C18" s="49"/>
      <c r="D18" s="49"/>
      <c r="E18" s="50"/>
      <c r="F18" s="49"/>
      <c r="G18" s="49"/>
      <c r="H18" s="49"/>
      <c r="I18" s="312"/>
      <c r="J18" s="60"/>
      <c r="K18" s="60"/>
      <c r="L18" s="61"/>
      <c r="M18" s="60"/>
      <c r="N18" s="60"/>
      <c r="O18" s="62"/>
      <c r="P18" s="67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20" spans="1:256">
      <c r="I20" s="64">
        <v>45348</v>
      </c>
      <c r="J20" s="63" t="s">
        <v>187</v>
      </c>
      <c r="K20" s="63" t="s">
        <v>284</v>
      </c>
      <c r="L20" s="63" t="s">
        <v>188</v>
      </c>
      <c r="M20" s="63" t="s">
        <v>141</v>
      </c>
    </row>
  </sheetData>
  <mergeCells count="8">
    <mergeCell ref="A1:P1"/>
    <mergeCell ref="B2:D2"/>
    <mergeCell ref="F2:H2"/>
    <mergeCell ref="K2:P2"/>
    <mergeCell ref="B3:H3"/>
    <mergeCell ref="J3:P3"/>
    <mergeCell ref="A3:A5"/>
    <mergeCell ref="I2:I18"/>
  </mergeCells>
  <phoneticPr fontId="48" type="noConversion"/>
  <pageMargins left="0.27500000000000002" right="0.118055555555556" top="0.51180555555555596" bottom="0.156944444444444" header="0.5" footer="0.118055555555556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B4" sqref="B4:D7"/>
    </sheetView>
  </sheetViews>
  <sheetFormatPr defaultColWidth="9" defaultRowHeight="14.25"/>
  <cols>
    <col min="1" max="1" width="7" customWidth="1"/>
    <col min="2" max="2" width="14.5" customWidth="1"/>
    <col min="3" max="3" width="19.125" style="31" customWidth="1"/>
    <col min="4" max="4" width="10.625" customWidth="1"/>
    <col min="5" max="5" width="20.375" customWidth="1"/>
    <col min="6" max="6" width="11.375" customWidth="1"/>
    <col min="7" max="7" width="8" customWidth="1"/>
    <col min="8" max="8" width="11.25" customWidth="1"/>
    <col min="9" max="14" width="7.25" customWidth="1"/>
    <col min="15" max="15" width="10.625" customWidth="1"/>
  </cols>
  <sheetData>
    <row r="1" spans="1:15" ht="29.25">
      <c r="A1" s="395" t="s">
        <v>292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</row>
    <row r="2" spans="1:15" s="1" customFormat="1" ht="16.5">
      <c r="A2" s="406" t="s">
        <v>293</v>
      </c>
      <c r="B2" s="407" t="s">
        <v>294</v>
      </c>
      <c r="C2" s="407" t="s">
        <v>295</v>
      </c>
      <c r="D2" s="407" t="s">
        <v>296</v>
      </c>
      <c r="E2" s="407" t="s">
        <v>297</v>
      </c>
      <c r="F2" s="407" t="s">
        <v>298</v>
      </c>
      <c r="G2" s="407" t="s">
        <v>299</v>
      </c>
      <c r="H2" s="407" t="s">
        <v>300</v>
      </c>
      <c r="I2" s="3" t="s">
        <v>301</v>
      </c>
      <c r="J2" s="3" t="s">
        <v>302</v>
      </c>
      <c r="K2" s="3" t="s">
        <v>303</v>
      </c>
      <c r="L2" s="3" t="s">
        <v>304</v>
      </c>
      <c r="M2" s="3" t="s">
        <v>305</v>
      </c>
      <c r="N2" s="407" t="s">
        <v>306</v>
      </c>
      <c r="O2" s="407" t="s">
        <v>307</v>
      </c>
    </row>
    <row r="3" spans="1:15" s="1" customFormat="1" ht="16.5">
      <c r="A3" s="406"/>
      <c r="B3" s="408"/>
      <c r="C3" s="408"/>
      <c r="D3" s="408"/>
      <c r="E3" s="408"/>
      <c r="F3" s="408"/>
      <c r="G3" s="408"/>
      <c r="H3" s="408"/>
      <c r="I3" s="3" t="s">
        <v>270</v>
      </c>
      <c r="J3" s="3" t="s">
        <v>270</v>
      </c>
      <c r="K3" s="3" t="s">
        <v>270</v>
      </c>
      <c r="L3" s="3" t="s">
        <v>270</v>
      </c>
      <c r="M3" s="3" t="s">
        <v>270</v>
      </c>
      <c r="N3" s="408"/>
      <c r="O3" s="408"/>
    </row>
    <row r="4" spans="1:15" ht="24.95" customHeight="1">
      <c r="A4" s="5">
        <v>1</v>
      </c>
      <c r="B4" s="7" t="s">
        <v>308</v>
      </c>
      <c r="C4" s="13" t="s">
        <v>309</v>
      </c>
      <c r="D4" s="14" t="s">
        <v>118</v>
      </c>
      <c r="E4" s="15" t="s">
        <v>310</v>
      </c>
      <c r="F4" s="14" t="s">
        <v>311</v>
      </c>
      <c r="G4" s="5" t="s">
        <v>65</v>
      </c>
      <c r="H4" s="5"/>
      <c r="I4" s="33">
        <v>2</v>
      </c>
      <c r="J4" s="33">
        <v>0</v>
      </c>
      <c r="K4" s="33">
        <v>3</v>
      </c>
      <c r="L4" s="33">
        <v>0</v>
      </c>
      <c r="M4" s="33">
        <v>0</v>
      </c>
      <c r="N4" s="5">
        <f>SUM(I4:M4)</f>
        <v>5</v>
      </c>
      <c r="O4" s="5"/>
    </row>
    <row r="5" spans="1:15" ht="24.95" customHeight="1">
      <c r="A5" s="5">
        <v>2</v>
      </c>
      <c r="B5" s="7" t="s">
        <v>312</v>
      </c>
      <c r="C5" s="13" t="s">
        <v>309</v>
      </c>
      <c r="D5" s="14" t="s">
        <v>119</v>
      </c>
      <c r="E5" s="15" t="s">
        <v>310</v>
      </c>
      <c r="F5" s="14" t="s">
        <v>311</v>
      </c>
      <c r="G5" s="5" t="s">
        <v>65</v>
      </c>
      <c r="H5" s="5"/>
      <c r="I5" s="33">
        <v>3</v>
      </c>
      <c r="J5" s="33">
        <v>1</v>
      </c>
      <c r="K5" s="33">
        <v>1</v>
      </c>
      <c r="L5" s="33">
        <v>0</v>
      </c>
      <c r="M5" s="33">
        <v>0</v>
      </c>
      <c r="N5" s="5">
        <f>SUM(I5:M5)</f>
        <v>5</v>
      </c>
      <c r="O5" s="5"/>
    </row>
    <row r="6" spans="1:15" ht="24.95" customHeight="1">
      <c r="A6" s="5"/>
      <c r="B6" s="7" t="s">
        <v>313</v>
      </c>
      <c r="C6" s="7" t="s">
        <v>314</v>
      </c>
      <c r="D6" s="7" t="s">
        <v>315</v>
      </c>
      <c r="E6" s="15" t="s">
        <v>310</v>
      </c>
      <c r="F6" s="14" t="s">
        <v>311</v>
      </c>
      <c r="G6" s="5" t="s">
        <v>65</v>
      </c>
      <c r="H6" s="5"/>
      <c r="I6" s="33">
        <v>1</v>
      </c>
      <c r="J6" s="33">
        <v>1</v>
      </c>
      <c r="K6" s="33">
        <v>1</v>
      </c>
      <c r="L6" s="33">
        <v>0</v>
      </c>
      <c r="M6" s="33">
        <v>0</v>
      </c>
      <c r="N6" s="5">
        <f>SUM(I6:M6)</f>
        <v>3</v>
      </c>
      <c r="O6" s="5"/>
    </row>
    <row r="7" spans="1:15" ht="24.95" customHeight="1">
      <c r="A7" s="6"/>
      <c r="B7" s="7" t="s">
        <v>316</v>
      </c>
      <c r="C7" s="7" t="s">
        <v>314</v>
      </c>
      <c r="D7" s="7" t="s">
        <v>317</v>
      </c>
      <c r="E7" s="15" t="s">
        <v>310</v>
      </c>
      <c r="F7" s="14" t="s">
        <v>311</v>
      </c>
      <c r="G7" s="5" t="s">
        <v>65</v>
      </c>
      <c r="H7" s="6"/>
      <c r="I7" s="5">
        <v>2</v>
      </c>
      <c r="J7" s="5">
        <v>2</v>
      </c>
      <c r="K7" s="5">
        <v>2</v>
      </c>
      <c r="L7" s="5">
        <v>0</v>
      </c>
      <c r="M7" s="5">
        <v>0</v>
      </c>
      <c r="N7" s="5">
        <f>SUM(I7:M7)</f>
        <v>6</v>
      </c>
      <c r="O7" s="6"/>
    </row>
    <row r="8" spans="1:15" ht="24.95" customHeight="1">
      <c r="A8" s="6"/>
      <c r="B8" s="6"/>
      <c r="C8" s="5"/>
      <c r="D8" s="6"/>
      <c r="E8" s="32"/>
      <c r="F8" s="6"/>
      <c r="G8" s="6"/>
      <c r="H8" s="6"/>
      <c r="I8" s="6"/>
      <c r="J8" s="6"/>
      <c r="K8" s="6"/>
      <c r="L8" s="6"/>
      <c r="M8" s="6"/>
      <c r="N8" s="5">
        <f>SUM(I8:M8)</f>
        <v>0</v>
      </c>
      <c r="O8" s="6"/>
    </row>
    <row r="9" spans="1:15" ht="24.95" customHeight="1">
      <c r="A9" s="6"/>
      <c r="B9" s="6"/>
      <c r="C9" s="5"/>
      <c r="D9" s="6"/>
      <c r="E9" s="32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>
      <c r="A10" s="6"/>
      <c r="B10" s="6"/>
      <c r="C10" s="5"/>
      <c r="D10" s="6"/>
      <c r="E10" s="32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>
      <c r="A11" s="6"/>
      <c r="B11" s="6"/>
      <c r="C11" s="5"/>
      <c r="D11" s="6"/>
      <c r="E11" s="32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s="2" customFormat="1" ht="18.75">
      <c r="A12" s="396" t="s">
        <v>318</v>
      </c>
      <c r="B12" s="397"/>
      <c r="C12" s="398"/>
      <c r="D12" s="399"/>
      <c r="E12" s="400"/>
      <c r="F12" s="401"/>
      <c r="G12" s="401"/>
      <c r="H12" s="401"/>
      <c r="I12" s="402"/>
      <c r="J12" s="396" t="s">
        <v>319</v>
      </c>
      <c r="K12" s="397"/>
      <c r="L12" s="397"/>
      <c r="M12" s="399"/>
      <c r="N12" s="9"/>
      <c r="O12" s="11"/>
    </row>
    <row r="13" spans="1:15" ht="16.5">
      <c r="A13" s="403" t="s">
        <v>320</v>
      </c>
      <c r="B13" s="404"/>
      <c r="C13" s="405"/>
      <c r="D13" s="404"/>
      <c r="E13" s="404"/>
      <c r="F13" s="404"/>
      <c r="G13" s="404"/>
      <c r="H13" s="404"/>
      <c r="I13" s="404"/>
      <c r="J13" s="404"/>
      <c r="K13" s="404"/>
      <c r="L13" s="404"/>
      <c r="M13" s="404"/>
      <c r="N13" s="404"/>
      <c r="O13" s="40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8" type="noConversion"/>
  <dataValidations count="1">
    <dataValidation type="list" allowBlank="1" showInputMessage="1" showErrorMessage="1" sqref="O1 O3 O4 O5:O6 O8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3</vt:i4>
      </vt:variant>
    </vt:vector>
  </HeadingPairs>
  <TitlesOfParts>
    <vt:vector size="17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尾期（第一批）</vt:lpstr>
      <vt:lpstr>验货尺寸表 (尾期第一批)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'验货尺寸表 (尾期第一批) '!Print_Area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2024-02-26T02:35:21Z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2F0C723B56884D749BFBB26E061E3DE4_11</vt:lpwstr>
  </property>
  <property fmtid="{D5CDD505-2E9C-101B-9397-08002B2CF9AE}" pid="3" name="KSOProductBuildVer">
    <vt:lpwstr>2052-12.1.0.16388</vt:lpwstr>
  </property>
  <property fmtid="{D5CDD505-2E9C-101B-9397-08002B2CF9AE}" pid="4" name="KSOReadingLayout">
    <vt:bool>true</vt:bool>
  </property>
</Properties>
</file>