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优溢24SS\QAMMBM83236\2-2尾期远程4020件\10.出货报告\"/>
    </mc:Choice>
  </mc:AlternateContent>
  <xr:revisionPtr revIDLastSave="0" documentId="13_ncr:1_{F6A79C4B-3D92-407A-A63C-FEF5DFE1F4AA}" xr6:coauthVersionLast="47" xr6:coauthVersionMax="47" xr10:uidLastSave="{00000000-0000-0000-0000-000000000000}"/>
  <bookViews>
    <workbookView xWindow="-120" yWindow="-120" windowWidth="20730" windowHeight="11160" tabRatio="793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11" i="7" l="1"/>
  <c r="N10" i="7"/>
  <c r="N9" i="7"/>
  <c r="N8" i="7"/>
  <c r="N7" i="7"/>
  <c r="N6" i="7"/>
  <c r="N5" i="7"/>
  <c r="N4" i="7"/>
  <c r="D13" i="17"/>
  <c r="E13" i="17" s="1"/>
  <c r="F13" i="17" s="1"/>
  <c r="G13" i="17" s="1"/>
  <c r="B13" i="17"/>
  <c r="D12" i="17"/>
  <c r="E12" i="17" s="1"/>
  <c r="F12" i="17" s="1"/>
  <c r="G12" i="17" s="1"/>
  <c r="B12" i="17"/>
  <c r="D11" i="17"/>
  <c r="E11" i="17" s="1"/>
  <c r="F11" i="17" s="1"/>
  <c r="G11" i="17" s="1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D8" i="17"/>
  <c r="E8" i="17" s="1"/>
  <c r="F8" i="17" s="1"/>
  <c r="G8" i="17" s="1"/>
  <c r="B8" i="17"/>
  <c r="E7" i="17"/>
  <c r="F7" i="17" s="1"/>
  <c r="G7" i="17" s="1"/>
  <c r="D7" i="17"/>
  <c r="B7" i="17"/>
  <c r="D6" i="17"/>
  <c r="E6" i="17" s="1"/>
  <c r="F6" i="17" s="1"/>
  <c r="G6" i="17" s="1"/>
  <c r="B6" i="17"/>
  <c r="K36" i="5"/>
  <c r="I8" i="5"/>
  <c r="G16" i="16"/>
  <c r="F16" i="16"/>
  <c r="E16" i="16"/>
  <c r="D16" i="16"/>
  <c r="B16" i="16"/>
  <c r="G15" i="16"/>
  <c r="F15" i="16"/>
  <c r="E15" i="16"/>
  <c r="D15" i="16"/>
  <c r="B15" i="16"/>
  <c r="G14" i="16"/>
  <c r="F14" i="16"/>
  <c r="E14" i="16"/>
  <c r="D14" i="16"/>
  <c r="B14" i="16"/>
  <c r="G13" i="16"/>
  <c r="F13" i="16"/>
  <c r="E13" i="16"/>
  <c r="D13" i="16"/>
  <c r="B13" i="16"/>
  <c r="G12" i="16"/>
  <c r="F12" i="16"/>
  <c r="E12" i="16"/>
  <c r="D12" i="16"/>
  <c r="B12" i="16"/>
  <c r="G11" i="16"/>
  <c r="F11" i="16"/>
  <c r="E11" i="16"/>
  <c r="D11" i="16"/>
  <c r="B11" i="16"/>
  <c r="G10" i="16"/>
  <c r="F10" i="16"/>
  <c r="E10" i="16"/>
  <c r="D10" i="16"/>
  <c r="B10" i="16"/>
  <c r="G9" i="16"/>
  <c r="F9" i="16"/>
  <c r="E9" i="16"/>
  <c r="D9" i="16"/>
  <c r="B9" i="16"/>
  <c r="G8" i="16"/>
  <c r="F8" i="16"/>
  <c r="E8" i="16"/>
  <c r="D8" i="16"/>
  <c r="B8" i="16"/>
  <c r="G7" i="16"/>
  <c r="F7" i="16"/>
  <c r="E7" i="16"/>
  <c r="D7" i="16"/>
  <c r="B7" i="16"/>
  <c r="G6" i="16"/>
  <c r="F6" i="16"/>
  <c r="E6" i="16"/>
  <c r="D6" i="16"/>
  <c r="B6" i="16"/>
  <c r="G16" i="15"/>
  <c r="F16" i="15"/>
  <c r="E16" i="15"/>
  <c r="D16" i="15"/>
  <c r="B16" i="15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</calcChain>
</file>

<file path=xl/sharedStrings.xml><?xml version="1.0" encoding="utf-8"?>
<sst xmlns="http://schemas.openxmlformats.org/spreadsheetml/2006/main" count="1044" uniqueCount="398">
  <si>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</si>
  <si>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</si>
  <si>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</si>
  <si>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</si>
  <si>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</si>
  <si>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</si>
  <si>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</si>
  <si>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</si>
  <si>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</si>
  <si>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</si>
  <si>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</si>
  <si>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</si>
  <si>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</si>
  <si>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</si>
  <si>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</si>
  <si>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</si>
  <si>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</si>
  <si>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</si>
  <si>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</si>
  <si>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</si>
  <si>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</si>
  <si>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</si>
  <si>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</si>
  <si>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</si>
  <si>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</si>
  <si>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</si>
  <si>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</si>
  <si>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</si>
  <si>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</si>
  <si>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</si>
  <si>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</si>
  <si>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</si>
  <si>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</si>
  <si>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</si>
  <si>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</si>
  <si>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</si>
  <si>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</si>
  <si>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</si>
  <si>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</si>
  <si>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</si>
  <si>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</si>
  <si>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</si>
  <si>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</si>
  <si>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</si>
  <si>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</si>
  <si>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</si>
  <si>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</si>
  <si>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</si>
  <si>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</si>
  <si>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</si>
  <si>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</si>
  <si>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</si>
  <si>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</si>
  <si>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</si>
  <si>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</si>
  <si>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</si>
  <si>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</si>
  <si>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</si>
  <si>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</si>
  <si>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</si>
  <si>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</si>
  <si>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</si>
  <si>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QAMMBM83236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</si>
  <si>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</si>
  <si>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</si>
  <si>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</si>
  <si>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</si>
  <si>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</si>
  <si>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</si>
  <si>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</si>
  <si>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</si>
  <si>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</si>
  <si>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</si>
  <si>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</si>
  <si>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</si>
  <si>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</si>
  <si>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</si>
  <si>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</si>
  <si>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</si>
  <si>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</si>
  <si>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</si>
  <si>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</si>
  <si>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</si>
  <si>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</si>
  <si>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</si>
  <si>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</si>
  <si>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</si>
  <si>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</si>
  <si>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</si>
  <si>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</si>
  <si>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</si>
  <si>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</si>
  <si>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</si>
  <si>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</si>
  <si>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</si>
  <si>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</si>
  <si>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</si>
  <si>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</si>
  <si>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</si>
  <si>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</si>
  <si>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</si>
  <si>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</si>
  <si>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</si>
  <si>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</si>
  <si>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</si>
  <si>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</si>
  <si>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</si>
  <si>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</si>
  <si>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</si>
  <si>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</si>
  <si>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</si>
  <si>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</si>
  <si>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</si>
  <si>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</si>
  <si>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</si>
  <si>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</si>
  <si>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</si>
  <si>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</si>
  <si>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</si>
  <si>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</si>
  <si>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</si>
  <si>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1、开前袋，封角起皱，左右袋有高低，不对称</t>
  </si>
  <si>
    <t>2、侧腿风琴贴起扭，不平服，骨位转角处起皱</t>
  </si>
  <si>
    <t>3、包脚口橡筋起扭，上脚口错位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</si>
  <si>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</si>
  <si>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</si>
  <si>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</si>
  <si>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</si>
  <si>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</si>
  <si>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</si>
  <si>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</si>
  <si>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</si>
  <si>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</si>
  <si>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</si>
  <si>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</si>
  <si>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</si>
  <si>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</si>
  <si>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</si>
  <si>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</si>
  <si>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</si>
  <si>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</si>
  <si>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</si>
  <si>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</si>
  <si>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</si>
  <si>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</si>
  <si>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</si>
  <si>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</si>
  <si>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</si>
  <si>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</si>
  <si>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</si>
  <si>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</si>
  <si>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裤外侧长</t>
  </si>
  <si>
    <t>±1</t>
  </si>
  <si>
    <t>-1.5</t>
  </si>
  <si>
    <t>全松紧腰围 平量</t>
  </si>
  <si>
    <t>+0</t>
  </si>
  <si>
    <t>全松紧腰围 拉量</t>
  </si>
  <si>
    <t>臀围</t>
  </si>
  <si>
    <t>±0.5</t>
  </si>
  <si>
    <t>腿围/2</t>
  </si>
  <si>
    <t>膝围/2</t>
  </si>
  <si>
    <t>±0.3</t>
  </si>
  <si>
    <t>脚口/2拉量</t>
  </si>
  <si>
    <t>脚口/2平量</t>
  </si>
  <si>
    <t>前裆长</t>
  </si>
  <si>
    <t>后裆长</t>
  </si>
  <si>
    <t>-0.2</t>
  </si>
  <si>
    <t>前插袋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</si>
  <si>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</si>
  <si>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</si>
  <si>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</si>
  <si>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</si>
  <si>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</si>
  <si>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</si>
  <si>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</si>
  <si>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</si>
  <si>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</si>
  <si>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</si>
  <si>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</si>
  <si>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</si>
  <si>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</si>
  <si>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</si>
  <si>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</si>
  <si>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</si>
  <si>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</si>
  <si>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</si>
  <si>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</si>
  <si>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</si>
  <si>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</si>
  <si>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1、侧腿风琴贴起扭，不平服，骨位转角处起皱</t>
  </si>
  <si>
    <t>2、腰头橡筋起扭，钮眼线头没清理干净</t>
  </si>
  <si>
    <t>3、包脚口橡筋起扭，浪底错位</t>
  </si>
  <si>
    <t>【整改的严重缺陷及整改复核时间】</t>
  </si>
  <si>
    <t>以上问题车间已整改</t>
  </si>
  <si>
    <t>洗前/洗后</t>
  </si>
  <si>
    <t>+0 +0</t>
  </si>
  <si>
    <t>+0.5 +0.6</t>
  </si>
  <si>
    <t>+0.5 +1</t>
  </si>
  <si>
    <t>+0.5 +0.4</t>
  </si>
  <si>
    <t>+0.3 +0.5</t>
  </si>
  <si>
    <t>+0.3 +0.4</t>
  </si>
  <si>
    <t>+1  +1</t>
  </si>
  <si>
    <t>+1  +0</t>
  </si>
  <si>
    <t>+0 -0.5</t>
  </si>
  <si>
    <t>-0.4 -0.2</t>
  </si>
  <si>
    <t>+0 -0.4</t>
  </si>
  <si>
    <t>-0.5 -0.5</t>
  </si>
  <si>
    <t>+0 +0.4</t>
  </si>
  <si>
    <t>+1  +0.8</t>
  </si>
  <si>
    <t xml:space="preserve"> +1  +0.5</t>
  </si>
  <si>
    <t xml:space="preserve"> +0.5 +1</t>
  </si>
  <si>
    <t>+0.4 +0.6</t>
  </si>
  <si>
    <t>+1 +0.6</t>
  </si>
  <si>
    <t>+0.2 +0.3</t>
  </si>
  <si>
    <t>-0.2 -0.3</t>
  </si>
  <si>
    <t>+0 -0.2</t>
  </si>
  <si>
    <t>+0.3 +0.2</t>
  </si>
  <si>
    <t>+0.2 +0</t>
  </si>
  <si>
    <t>+0 +0.3</t>
  </si>
  <si>
    <t>+0.2  +0.3</t>
  </si>
  <si>
    <t>+0.5 +0.3</t>
  </si>
  <si>
    <t>+0.4 +0.5</t>
  </si>
  <si>
    <t>+0.3  +0.5</t>
  </si>
  <si>
    <t xml:space="preserve">+0.5 +0.4 </t>
  </si>
  <si>
    <t xml:space="preserve">+0.3 +0.5 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</si>
  <si>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</si>
  <si>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</si>
  <si>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</si>
  <si>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</si>
  <si>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</si>
  <si>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</si>
  <si>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</si>
  <si>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</si>
  <si>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</si>
  <si>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</si>
  <si>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</si>
  <si>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</si>
  <si>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</si>
  <si>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</si>
  <si>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</si>
  <si>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</si>
  <si>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</si>
  <si>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</si>
  <si>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</si>
  <si>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</si>
  <si>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</si>
  <si>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</si>
  <si>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</si>
  <si>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</si>
  <si>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</si>
  <si>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</si>
  <si>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</si>
  <si>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</si>
  <si>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</si>
  <si>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</si>
  <si>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</si>
  <si>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</si>
  <si>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</si>
  <si>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</si>
  <si>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</si>
  <si>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</si>
  <si>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</si>
  <si>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1、侧腿风琴贴转角起皱，不平服</t>
  </si>
  <si>
    <t>2、浪底错位，线头要清理干净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</si>
  <si>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</si>
  <si>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</si>
  <si>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</si>
  <si>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</si>
  <si>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</si>
  <si>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</si>
  <si>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</si>
  <si>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</si>
  <si>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</si>
  <si>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</si>
  <si>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  +0.6  +1  +1</t>
  </si>
  <si>
    <t>+0 +0  +1  +0</t>
  </si>
  <si>
    <t>+0 +0 +0 -0.5</t>
  </si>
  <si>
    <t>-0.4 -0.2 +0 +0</t>
  </si>
  <si>
    <t>+0 -0.4 +0 -0.5</t>
  </si>
  <si>
    <t>+0 +0 -0.5 -0.5</t>
  </si>
  <si>
    <t>+0 +0 +0 +0</t>
  </si>
  <si>
    <t>+0 +0.4  +0.5  +0.6</t>
  </si>
  <si>
    <t>+0 +0 +1 +0.8</t>
  </si>
  <si>
    <t>+0.4 +0 +0 +0</t>
  </si>
  <si>
    <t>-0.4 +0 +0 +0</t>
  </si>
  <si>
    <t>+1  +0.8  +0.5  +1</t>
  </si>
  <si>
    <t>+1  +1  +1  +0.8</t>
  </si>
  <si>
    <t>+1  +1  +1  +0.5</t>
  </si>
  <si>
    <t>+0.4 +0.5 +0.5 +1</t>
  </si>
  <si>
    <t>+0.4 +0.6 +1 +0.5</t>
  </si>
  <si>
    <t>+1 +1 +1 +0.6</t>
  </si>
  <si>
    <t>+0.2 +0.3 +0.5 +0.3</t>
  </si>
  <si>
    <t>-0.2 -0.3 +0 -0.2</t>
  </si>
  <si>
    <t>+0 +0 -0.2 -0.2</t>
  </si>
  <si>
    <t>+0 -0.2 +0 -0.5</t>
  </si>
  <si>
    <t>+0.3 +0.2 +0.3 +0.5</t>
  </si>
  <si>
    <t>+0.2 +0 +0.2 +0.5</t>
  </si>
  <si>
    <t>+0 -0.2 +0.2 +0.2</t>
  </si>
  <si>
    <t>+0 +0 +0.3 +0.3</t>
  </si>
  <si>
    <t>+0.3 +0.5 +0.4 +0</t>
  </si>
  <si>
    <t>+0.2  +0.3  +0.5  +0.5</t>
  </si>
  <si>
    <t>+0.3 +0.4 +0.4 +0.5</t>
  </si>
  <si>
    <t>+0.5 +0.3 +0.4 +0.5</t>
  </si>
  <si>
    <t>+0.3 +0.2 +0.5 +0.5</t>
  </si>
  <si>
    <t>+0.4 +0.5 +0.3 +0.2</t>
  </si>
  <si>
    <t>+0.3 +0.3 +0.3 +0.5</t>
  </si>
  <si>
    <t>+0.2  +0.3  +0.5  +0.6</t>
  </si>
  <si>
    <t>+0.5 +0.4 +0.5 +0.5</t>
  </si>
  <si>
    <t>+0.5 +0.4 +0.4 +0.3</t>
  </si>
  <si>
    <t>+0.3 +0.5 +0.4 +0.5</t>
  </si>
  <si>
    <t>+0.5 +0.3 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</si>
  <si>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</si>
  <si>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</si>
  <si>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</si>
  <si>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</si>
  <si>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</si>
  <si>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</si>
  <si>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</si>
  <si>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</si>
  <si>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</si>
  <si>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</si>
  <si>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</si>
  <si>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</si>
  <si>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</si>
  <si>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</si>
  <si>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</si>
  <si>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</si>
  <si>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H230917101</t>
  </si>
  <si>
    <t>梭织四面弹</t>
  </si>
  <si>
    <t>18FW水手蓝</t>
  </si>
  <si>
    <t>QAMMBM83236/83242</t>
  </si>
  <si>
    <t>吉尚</t>
  </si>
  <si>
    <t>H230917100</t>
  </si>
  <si>
    <t>24SS青灰绿</t>
  </si>
  <si>
    <t>H230917102</t>
  </si>
  <si>
    <t>19SS黑色</t>
  </si>
  <si>
    <t>H230921087</t>
  </si>
  <si>
    <t>19SS明灰</t>
  </si>
  <si>
    <t>全涤经编网眼</t>
  </si>
  <si>
    <t>制表时间：2023/11/5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</si>
  <si>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</si>
  <si>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</si>
  <si>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</si>
  <si>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</si>
  <si>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</si>
  <si>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</si>
  <si>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</si>
  <si>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</si>
  <si>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</si>
  <si>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</si>
  <si>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</si>
  <si>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</si>
  <si>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</si>
  <si>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</si>
  <si>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</si>
  <si>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</si>
  <si>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</si>
  <si>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</si>
  <si>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</si>
  <si>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</si>
  <si>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</si>
  <si>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</si>
  <si>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QAMMBM83236 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</si>
  <si>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</si>
  <si>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</si>
  <si>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</si>
  <si>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</si>
  <si>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</si>
  <si>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</si>
  <si>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</si>
  <si>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</si>
  <si>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</si>
  <si>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</si>
  <si>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</si>
  <si>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</si>
  <si>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</si>
  <si>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</si>
  <si>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</si>
  <si>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</si>
  <si>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</si>
  <si>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</si>
  <si>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</si>
  <si>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</si>
  <si>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</si>
  <si>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</si>
  <si>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</si>
  <si>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</si>
  <si>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</si>
  <si>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制表时间：2023/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</si>
  <si>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</si>
  <si>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</si>
  <si>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</si>
  <si>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</si>
  <si>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</si>
  <si>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</si>
  <si>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</si>
  <si>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</si>
  <si>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天津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</si>
</sst>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.0_ "/>
    <numFmt numFmtId="180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Microsoft YaHei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微软雅黑"/>
      <family val="2"/>
      <charset val="134"/>
    </font>
    <font>
      <sz val="11"/>
      <name val="Arial"/>
      <family val="2"/>
    </font>
    <font>
      <b/>
      <sz val="12"/>
      <name val="仿宋_GB231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Helv"/>
      <family val="2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/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/>
  </cellStyleXfs>
  <cellXfs count="4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78" fontId="9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78" fontId="15" fillId="0" borderId="2" xfId="0" applyNumberFormat="1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49" fontId="18" fillId="0" borderId="0" xfId="5" applyNumberFormat="1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79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shrinkToFit="1"/>
    </xf>
    <xf numFmtId="0" fontId="32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7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49" fontId="37" fillId="0" borderId="22" xfId="6" applyNumberFormat="1" applyFont="1" applyBorder="1" applyAlignment="1">
      <alignment horizontal="center" vertical="center"/>
    </xf>
    <xf numFmtId="49" fontId="37" fillId="0" borderId="21" xfId="6" applyNumberFormat="1" applyFont="1" applyBorder="1" applyAlignment="1">
      <alignment horizontal="center" vertical="center"/>
    </xf>
    <xf numFmtId="49" fontId="18" fillId="0" borderId="24" xfId="5" applyNumberFormat="1" applyFont="1" applyBorder="1" applyAlignment="1">
      <alignment horizontal="center"/>
    </xf>
    <xf numFmtId="49" fontId="37" fillId="0" borderId="24" xfId="6" applyNumberFormat="1" applyFont="1" applyBorder="1" applyAlignment="1">
      <alignment horizontal="center" vertical="center"/>
    </xf>
    <xf numFmtId="49" fontId="37" fillId="0" borderId="25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39" fillId="0" borderId="28" xfId="4" applyFont="1" applyBorder="1" applyAlignment="1">
      <alignment horizontal="center" vertical="center"/>
    </xf>
    <xf numFmtId="0" fontId="26" fillId="0" borderId="28" xfId="4" applyFont="1" applyBorder="1">
      <alignment vertical="center"/>
    </xf>
    <xf numFmtId="0" fontId="39" fillId="0" borderId="28" xfId="4" applyFont="1" applyBorder="1">
      <alignment vertical="center"/>
    </xf>
    <xf numFmtId="0" fontId="22" fillId="0" borderId="22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39" fillId="0" borderId="30" xfId="4" applyFont="1" applyBorder="1">
      <alignment vertical="center"/>
    </xf>
    <xf numFmtId="0" fontId="39" fillId="0" borderId="22" xfId="4" applyFont="1" applyBorder="1">
      <alignment vertical="center"/>
    </xf>
    <xf numFmtId="0" fontId="39" fillId="0" borderId="30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0" fontId="39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39" fillId="0" borderId="32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39" fillId="0" borderId="27" xfId="4" applyFont="1" applyBorder="1">
      <alignment vertical="center"/>
    </xf>
    <xf numFmtId="0" fontId="39" fillId="0" borderId="33" xfId="4" applyFont="1" applyBorder="1">
      <alignment vertical="center"/>
    </xf>
    <xf numFmtId="0" fontId="39" fillId="0" borderId="34" xfId="4" applyFont="1" applyBorder="1">
      <alignment vertical="center"/>
    </xf>
    <xf numFmtId="0" fontId="26" fillId="0" borderId="22" xfId="4" applyFont="1" applyBorder="1" applyAlignment="1">
      <alignment horizontal="left" vertical="center"/>
    </xf>
    <xf numFmtId="0" fontId="26" fillId="0" borderId="22" xfId="4" applyFont="1" applyBorder="1">
      <alignment vertical="center"/>
    </xf>
    <xf numFmtId="0" fontId="26" fillId="0" borderId="32" xfId="4" applyFont="1" applyBorder="1">
      <alignment vertical="center"/>
    </xf>
    <xf numFmtId="0" fontId="39" fillId="0" borderId="28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58" fontId="26" fillId="0" borderId="32" xfId="4" applyNumberFormat="1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43" xfId="4" applyFont="1" applyBorder="1">
      <alignment vertical="center"/>
    </xf>
    <xf numFmtId="0" fontId="26" fillId="0" borderId="44" xfId="4" applyFont="1" applyBorder="1" applyAlignment="1">
      <alignment horizontal="center" vertical="center"/>
    </xf>
    <xf numFmtId="0" fontId="26" fillId="0" borderId="44" xfId="4" applyFont="1" applyBorder="1" applyAlignment="1">
      <alignment horizontal="left" vertical="center"/>
    </xf>
    <xf numFmtId="0" fontId="39" fillId="0" borderId="43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19" fillId="0" borderId="44" xfId="4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37" fillId="0" borderId="0" xfId="5" applyFont="1" applyAlignment="1">
      <alignment horizontal="center"/>
    </xf>
    <xf numFmtId="0" fontId="21" fillId="0" borderId="46" xfId="4" applyFont="1" applyBorder="1" applyAlignment="1">
      <alignment horizontal="left" vertical="center"/>
    </xf>
    <xf numFmtId="0" fontId="21" fillId="0" borderId="49" xfId="4" applyFont="1" applyBorder="1">
      <alignment vertical="center"/>
    </xf>
    <xf numFmtId="0" fontId="30" fillId="0" borderId="50" xfId="0" applyFont="1" applyBorder="1" applyAlignment="1">
      <alignment vertical="center"/>
    </xf>
    <xf numFmtId="0" fontId="34" fillId="0" borderId="50" xfId="0" applyFont="1" applyBorder="1" applyAlignment="1">
      <alignment horizontal="left" vertical="center"/>
    </xf>
    <xf numFmtId="0" fontId="35" fillId="0" borderId="51" xfId="0" applyFont="1" applyBorder="1" applyAlignment="1">
      <alignment shrinkToFit="1"/>
    </xf>
    <xf numFmtId="0" fontId="32" fillId="0" borderId="52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49" xfId="4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25" fillId="0" borderId="2" xfId="5" applyFont="1" applyBorder="1" applyAlignment="1">
      <alignment vertical="center"/>
    </xf>
    <xf numFmtId="0" fontId="0" fillId="0" borderId="56" xfId="0" applyBorder="1" applyAlignment="1">
      <alignment horizontal="left" vertical="center"/>
    </xf>
    <xf numFmtId="0" fontId="28" fillId="0" borderId="57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49" fontId="37" fillId="0" borderId="29" xfId="6" applyNumberFormat="1" applyFont="1" applyBorder="1" applyAlignment="1">
      <alignment horizontal="center" vertical="center"/>
    </xf>
    <xf numFmtId="49" fontId="18" fillId="0" borderId="32" xfId="5" applyNumberFormat="1" applyFont="1" applyBorder="1" applyAlignment="1">
      <alignment horizontal="center"/>
    </xf>
    <xf numFmtId="49" fontId="37" fillId="0" borderId="32" xfId="6" applyNumberFormat="1" applyFont="1" applyBorder="1" applyAlignment="1">
      <alignment horizontal="center" vertical="center"/>
    </xf>
    <xf numFmtId="49" fontId="37" fillId="0" borderId="42" xfId="6" applyNumberFormat="1" applyFont="1" applyBorder="1" applyAlignment="1">
      <alignment horizontal="center" vertical="center"/>
    </xf>
    <xf numFmtId="58" fontId="37" fillId="0" borderId="0" xfId="5" applyNumberFormat="1" applyFont="1" applyAlignment="1">
      <alignment horizontal="left"/>
    </xf>
    <xf numFmtId="0" fontId="27" fillId="0" borderId="58" xfId="4" applyFont="1" applyBorder="1" applyAlignment="1">
      <alignment horizontal="left" vertical="center"/>
    </xf>
    <xf numFmtId="0" fontId="40" fillId="0" borderId="59" xfId="4" applyFont="1" applyBorder="1" applyAlignment="1">
      <alignment horizontal="left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30" xfId="4" applyFont="1" applyBorder="1" applyAlignment="1">
      <alignment horizontal="left" vertical="center"/>
    </xf>
    <xf numFmtId="0" fontId="40" fillId="0" borderId="22" xfId="4" applyFont="1" applyBorder="1" applyAlignment="1">
      <alignment horizontal="left" vertical="center"/>
    </xf>
    <xf numFmtId="0" fontId="40" fillId="0" borderId="30" xfId="4" applyFont="1" applyBorder="1">
      <alignment vertical="center"/>
    </xf>
    <xf numFmtId="49" fontId="22" fillId="0" borderId="22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41" fillId="0" borderId="31" xfId="4" applyFont="1" applyBorder="1">
      <alignment vertical="center"/>
    </xf>
    <xf numFmtId="0" fontId="40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19" fillId="0" borderId="28" xfId="4" applyBorder="1">
      <alignment vertical="center"/>
    </xf>
    <xf numFmtId="0" fontId="40" fillId="0" borderId="28" xfId="4" applyFont="1" applyBorder="1">
      <alignment vertical="center"/>
    </xf>
    <xf numFmtId="0" fontId="19" fillId="0" borderId="22" xfId="4" applyBorder="1" applyAlignment="1">
      <alignment horizontal="left" vertical="center"/>
    </xf>
    <xf numFmtId="0" fontId="19" fillId="0" borderId="22" xfId="4" applyBorder="1">
      <alignment vertical="center"/>
    </xf>
    <xf numFmtId="0" fontId="40" fillId="0" borderId="22" xfId="4" applyFont="1" applyBorder="1">
      <alignment vertical="center"/>
    </xf>
    <xf numFmtId="0" fontId="40" fillId="0" borderId="30" xfId="4" applyFont="1" applyBorder="1" applyAlignment="1">
      <alignment horizontal="center" vertical="center"/>
    </xf>
    <xf numFmtId="0" fontId="40" fillId="0" borderId="22" xfId="4" applyFont="1" applyBorder="1" applyAlignment="1">
      <alignment horizontal="center" vertical="center"/>
    </xf>
    <xf numFmtId="0" fontId="27" fillId="0" borderId="66" xfId="4" applyFont="1" applyBorder="1">
      <alignment vertical="center"/>
    </xf>
    <xf numFmtId="0" fontId="27" fillId="0" borderId="67" xfId="4" applyFont="1" applyBorder="1">
      <alignment vertical="center"/>
    </xf>
    <xf numFmtId="58" fontId="19" fillId="0" borderId="67" xfId="4" applyNumberForma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180" fontId="29" fillId="0" borderId="8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18" fillId="0" borderId="22" xfId="5" applyFont="1" applyBorder="1"/>
    <xf numFmtId="0" fontId="40" fillId="0" borderId="69" xfId="4" applyFont="1" applyBorder="1">
      <alignment vertical="center"/>
    </xf>
    <xf numFmtId="0" fontId="19" fillId="0" borderId="70" xfId="4" applyBorder="1" applyAlignment="1">
      <alignment horizontal="left" vertical="center"/>
    </xf>
    <xf numFmtId="0" fontId="22" fillId="0" borderId="70" xfId="4" applyFont="1" applyBorder="1" applyAlignment="1">
      <alignment horizontal="left" vertical="center"/>
    </xf>
    <xf numFmtId="0" fontId="19" fillId="0" borderId="70" xfId="4" applyBorder="1">
      <alignment vertical="center"/>
    </xf>
    <xf numFmtId="0" fontId="40" fillId="0" borderId="70" xfId="4" applyFont="1" applyBorder="1">
      <alignment vertical="center"/>
    </xf>
    <xf numFmtId="0" fontId="40" fillId="0" borderId="69" xfId="4" applyFont="1" applyBorder="1" applyAlignment="1">
      <alignment horizontal="center" vertical="center"/>
    </xf>
    <xf numFmtId="0" fontId="22" fillId="0" borderId="70" xfId="4" applyFont="1" applyBorder="1" applyAlignment="1">
      <alignment horizontal="center" vertical="center"/>
    </xf>
    <xf numFmtId="0" fontId="40" fillId="0" borderId="70" xfId="4" applyFont="1" applyBorder="1" applyAlignment="1">
      <alignment horizontal="center" vertical="center"/>
    </xf>
    <xf numFmtId="0" fontId="19" fillId="0" borderId="70" xfId="4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19" fillId="0" borderId="22" xfId="4" applyBorder="1" applyAlignment="1">
      <alignment horizontal="center" vertical="center"/>
    </xf>
    <xf numFmtId="0" fontId="43" fillId="0" borderId="78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9" fontId="22" fillId="0" borderId="70" xfId="4" applyNumberFormat="1" applyFont="1" applyBorder="1" applyAlignment="1">
      <alignment horizontal="center" vertical="center"/>
    </xf>
    <xf numFmtId="9" fontId="22" fillId="0" borderId="22" xfId="4" applyNumberFormat="1" applyFont="1" applyBorder="1" applyAlignment="1">
      <alignment horizontal="center" vertical="center"/>
    </xf>
    <xf numFmtId="0" fontId="27" fillId="0" borderId="58" xfId="4" applyFont="1" applyBorder="1">
      <alignment vertical="center"/>
    </xf>
    <xf numFmtId="0" fontId="27" fillId="0" borderId="59" xfId="4" applyFont="1" applyBorder="1">
      <alignment vertical="center"/>
    </xf>
    <xf numFmtId="0" fontId="22" fillId="0" borderId="81" xfId="4" applyFont="1" applyBorder="1">
      <alignment vertical="center"/>
    </xf>
    <xf numFmtId="0" fontId="27" fillId="0" borderId="81" xfId="4" applyFont="1" applyBorder="1">
      <alignment vertical="center"/>
    </xf>
    <xf numFmtId="58" fontId="19" fillId="0" borderId="59" xfId="4" applyNumberFormat="1" applyBorder="1">
      <alignment vertical="center"/>
    </xf>
    <xf numFmtId="0" fontId="22" fillId="0" borderId="74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0" fillId="0" borderId="2" xfId="4" applyFont="1" applyBorder="1" applyAlignment="1">
      <alignment horizontal="center" vertical="center"/>
    </xf>
    <xf numFmtId="0" fontId="46" fillId="0" borderId="44" xfId="4" applyFont="1" applyBorder="1" applyAlignment="1">
      <alignment horizontal="left" vertical="center"/>
    </xf>
    <xf numFmtId="0" fontId="48" fillId="0" borderId="50" xfId="0" applyFont="1" applyBorder="1"/>
    <xf numFmtId="0" fontId="48" fillId="0" borderId="2" xfId="0" applyFont="1" applyBorder="1"/>
    <xf numFmtId="0" fontId="48" fillId="4" borderId="2" xfId="0" applyFont="1" applyFill="1" applyBorder="1"/>
    <xf numFmtId="0" fontId="0" fillId="0" borderId="50" xfId="0" applyBorder="1"/>
    <xf numFmtId="0" fontId="0" fillId="4" borderId="2" xfId="0" applyFill="1" applyBorder="1"/>
    <xf numFmtId="0" fontId="0" fillId="0" borderId="51" xfId="0" applyBorder="1"/>
    <xf numFmtId="0" fontId="0" fillId="0" borderId="52" xfId="0" applyBorder="1"/>
    <xf numFmtId="0" fontId="0" fillId="4" borderId="52" xfId="0" applyFill="1" applyBorder="1"/>
    <xf numFmtId="0" fontId="0" fillId="5" borderId="0" xfId="0" applyFill="1"/>
    <xf numFmtId="0" fontId="48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47" fillId="0" borderId="46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86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0" fontId="42" fillId="0" borderId="26" xfId="4" applyFont="1" applyBorder="1" applyAlignment="1">
      <alignment horizontal="center" vertical="top"/>
    </xf>
    <xf numFmtId="0" fontId="22" fillId="0" borderId="59" xfId="4" applyFont="1" applyBorder="1" applyAlignment="1">
      <alignment horizontal="center" vertical="center"/>
    </xf>
    <xf numFmtId="0" fontId="27" fillId="0" borderId="59" xfId="4" applyFont="1" applyBorder="1" applyAlignment="1">
      <alignment horizontal="center" vertical="center"/>
    </xf>
    <xf numFmtId="0" fontId="19" fillId="0" borderId="59" xfId="4" applyBorder="1" applyAlignment="1">
      <alignment horizontal="center" vertical="center"/>
    </xf>
    <xf numFmtId="0" fontId="19" fillId="0" borderId="71" xfId="4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2" fillId="0" borderId="22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22" xfId="4" applyFont="1" applyBorder="1" applyAlignment="1">
      <alignment horizontal="left" vertical="center"/>
    </xf>
    <xf numFmtId="14" fontId="22" fillId="0" borderId="22" xfId="4" applyNumberFormat="1" applyFont="1" applyBorder="1" applyAlignment="1">
      <alignment horizontal="center" vertical="center"/>
    </xf>
    <xf numFmtId="14" fontId="22" fillId="0" borderId="29" xfId="4" applyNumberFormat="1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2" fillId="0" borderId="61" xfId="4" applyFont="1" applyBorder="1" applyAlignment="1">
      <alignment horizontal="center" vertical="center"/>
    </xf>
    <xf numFmtId="0" fontId="22" fillId="0" borderId="62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40" fillId="0" borderId="31" xfId="4" applyFont="1" applyBorder="1" applyAlignment="1">
      <alignment horizontal="left" vertical="center"/>
    </xf>
    <xf numFmtId="0" fontId="40" fillId="0" borderId="32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2" xfId="4" applyNumberFormat="1" applyFont="1" applyBorder="1" applyAlignment="1">
      <alignment horizontal="center" vertical="center"/>
    </xf>
    <xf numFmtId="0" fontId="40" fillId="0" borderId="75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40" fillId="0" borderId="83" xfId="4" applyFont="1" applyBorder="1" applyAlignment="1">
      <alignment horizontal="left" vertical="center"/>
    </xf>
    <xf numFmtId="0" fontId="27" fillId="0" borderId="68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73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40" fillId="0" borderId="64" xfId="4" applyFont="1" applyBorder="1" applyAlignment="1">
      <alignment horizontal="left" vertical="center" wrapText="1"/>
    </xf>
    <xf numFmtId="0" fontId="40" fillId="0" borderId="65" xfId="4" applyFont="1" applyBorder="1" applyAlignment="1">
      <alignment horizontal="left" vertical="center" wrapText="1"/>
    </xf>
    <xf numFmtId="0" fontId="40" fillId="0" borderId="45" xfId="4" applyFont="1" applyBorder="1" applyAlignment="1">
      <alignment horizontal="left" vertical="center" wrapText="1"/>
    </xf>
    <xf numFmtId="0" fontId="40" fillId="0" borderId="76" xfId="4" applyFont="1" applyBorder="1" applyAlignment="1">
      <alignment horizontal="left" vertical="center"/>
    </xf>
    <xf numFmtId="0" fontId="40" fillId="0" borderId="77" xfId="4" applyFont="1" applyBorder="1" applyAlignment="1">
      <alignment horizontal="left" vertical="center"/>
    </xf>
    <xf numFmtId="0" fontId="40" fillId="0" borderId="74" xfId="4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64" xfId="4" applyNumberFormat="1" applyFont="1" applyBorder="1" applyAlignment="1">
      <alignment horizontal="left" vertical="center"/>
    </xf>
    <xf numFmtId="9" fontId="22" fillId="0" borderId="65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39" fillId="0" borderId="69" xfId="4" applyFont="1" applyBorder="1" applyAlignment="1">
      <alignment horizontal="left" vertical="center"/>
    </xf>
    <xf numFmtId="0" fontId="39" fillId="0" borderId="70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0" fontId="39" fillId="0" borderId="62" xfId="4" applyFont="1" applyBorder="1" applyAlignment="1">
      <alignment horizontal="left" vertical="center"/>
    </xf>
    <xf numFmtId="0" fontId="39" fillId="0" borderId="65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2" fillId="0" borderId="79" xfId="4" applyFont="1" applyBorder="1" applyAlignment="1">
      <alignment horizontal="left" vertical="center"/>
    </xf>
    <xf numFmtId="0" fontId="22" fillId="0" borderId="80" xfId="4" applyFont="1" applyBorder="1" applyAlignment="1">
      <alignment horizontal="left" vertical="center"/>
    </xf>
    <xf numFmtId="0" fontId="22" fillId="0" borderId="8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40" fillId="0" borderId="64" xfId="4" applyFont="1" applyBorder="1" applyAlignment="1">
      <alignment horizontal="left" vertical="center"/>
    </xf>
    <xf numFmtId="0" fontId="40" fillId="0" borderId="65" xfId="4" applyFont="1" applyBorder="1" applyAlignment="1">
      <alignment horizontal="left" vertical="center"/>
    </xf>
    <xf numFmtId="0" fontId="40" fillId="0" borderId="45" xfId="4" applyFont="1" applyBorder="1" applyAlignment="1">
      <alignment horizontal="left" vertical="center"/>
    </xf>
    <xf numFmtId="0" fontId="45" fillId="0" borderId="67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85" xfId="4" applyFont="1" applyBorder="1" applyAlignment="1">
      <alignment horizontal="center" vertical="center"/>
    </xf>
    <xf numFmtId="0" fontId="22" fillId="0" borderId="81" xfId="4" applyFont="1" applyBorder="1" applyAlignment="1">
      <alignment horizontal="center" vertical="center"/>
    </xf>
    <xf numFmtId="0" fontId="22" fillId="0" borderId="83" xfId="4" applyFont="1" applyBorder="1" applyAlignment="1">
      <alignment horizontal="center" vertical="center"/>
    </xf>
    <xf numFmtId="0" fontId="22" fillId="0" borderId="8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83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3" xfId="5" applyFont="1" applyBorder="1" applyAlignment="1">
      <alignment horizontal="center"/>
    </xf>
    <xf numFmtId="0" fontId="38" fillId="0" borderId="26" xfId="4" applyFont="1" applyBorder="1" applyAlignment="1">
      <alignment horizontal="center" vertical="top"/>
    </xf>
    <xf numFmtId="0" fontId="40" fillId="0" borderId="29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6" fillId="0" borderId="39" xfId="4" applyFont="1" applyBorder="1" applyAlignment="1">
      <alignment horizontal="left" vertical="center" wrapText="1"/>
    </xf>
    <xf numFmtId="0" fontId="26" fillId="0" borderId="34" xfId="4" applyFont="1" applyBorder="1" applyAlignment="1">
      <alignment horizontal="left" vertical="center" wrapText="1"/>
    </xf>
    <xf numFmtId="0" fontId="26" fillId="0" borderId="63" xfId="4" applyFont="1" applyBorder="1" applyAlignment="1">
      <alignment horizontal="left" vertical="center" wrapText="1"/>
    </xf>
    <xf numFmtId="0" fontId="39" fillId="0" borderId="28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28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22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9" fillId="0" borderId="29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22" fillId="0" borderId="67" xfId="4" applyFont="1" applyBorder="1" applyAlignment="1">
      <alignment horizontal="center" vertical="center"/>
    </xf>
    <xf numFmtId="0" fontId="27" fillId="0" borderId="67" xfId="4" applyFont="1" applyBorder="1" applyAlignment="1">
      <alignment horizontal="center" vertical="center"/>
    </xf>
    <xf numFmtId="0" fontId="22" fillId="0" borderId="72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7" fillId="0" borderId="70" xfId="4" applyFont="1" applyBorder="1" applyAlignment="1">
      <alignment horizontal="center" vertical="center"/>
    </xf>
    <xf numFmtId="0" fontId="27" fillId="0" borderId="74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18" fillId="0" borderId="49" xfId="4" applyFont="1" applyBorder="1" applyAlignment="1">
      <alignment horizontal="center" vertical="center"/>
    </xf>
    <xf numFmtId="0" fontId="18" fillId="0" borderId="54" xfId="4" applyFont="1" applyBorder="1" applyAlignment="1">
      <alignment horizontal="center" vertical="center"/>
    </xf>
    <xf numFmtId="0" fontId="24" fillId="0" borderId="50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/>
    </xf>
    <xf numFmtId="0" fontId="18" fillId="0" borderId="53" xfId="5" applyFont="1" applyBorder="1" applyAlignment="1">
      <alignment horizontal="center"/>
    </xf>
    <xf numFmtId="0" fontId="22" fillId="0" borderId="28" xfId="4" applyFont="1" applyBorder="1" applyAlignment="1">
      <alignment horizontal="left" vertical="center"/>
    </xf>
    <xf numFmtId="0" fontId="26" fillId="0" borderId="28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58" fontId="26" fillId="0" borderId="22" xfId="4" applyNumberFormat="1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39" fillId="0" borderId="32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0" xfId="4" applyFont="1" applyBorder="1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 wrapText="1"/>
    </xf>
    <xf numFmtId="0" fontId="26" fillId="0" borderId="22" xfId="4" applyFont="1" applyBorder="1" applyAlignment="1">
      <alignment horizontal="left" vertical="center" wrapText="1"/>
    </xf>
    <xf numFmtId="0" fontId="26" fillId="0" borderId="29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2" xfId="4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26" fillId="0" borderId="37" xfId="4" applyFont="1" applyBorder="1" applyAlignment="1">
      <alignment horizontal="right" vertical="center"/>
    </xf>
    <xf numFmtId="0" fontId="26" fillId="0" borderId="36" xfId="4" applyFont="1" applyBorder="1" applyAlignment="1">
      <alignment horizontal="right" vertical="center"/>
    </xf>
    <xf numFmtId="0" fontId="26" fillId="0" borderId="40" xfId="4" applyFont="1" applyBorder="1" applyAlignment="1">
      <alignment horizontal="right" vertical="center"/>
    </xf>
    <xf numFmtId="0" fontId="40" fillId="0" borderId="27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2</xdr:row>
      <xdr:rowOff>60960</xdr:rowOff>
    </xdr:from>
    <xdr:to>
      <xdr:col>8</xdr:col>
      <xdr:colOff>1033145</xdr:colOff>
      <xdr:row>3</xdr:row>
      <xdr:rowOff>295910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2885" y="641985"/>
          <a:ext cx="1010285" cy="615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2" customWidth="1"/>
    <col min="3" max="3" width="10.125" customWidth="1"/>
  </cols>
  <sheetData>
    <row r="1" spans="1:2" ht="21" customHeight="1">
      <c r="A1" s="213"/>
      <c r="B1" s="214" t="s">
        <v>0</v>
      </c>
    </row>
    <row r="2" spans="1:2">
      <c r="A2" s="6">
        <v>1</v>
      </c>
      <c r="B2" s="215" t="s">
        <v>1</v>
      </c>
    </row>
    <row r="3" spans="1:2">
      <c r="A3" s="6">
        <v>2</v>
      </c>
      <c r="B3" s="215" t="s">
        <v>2</v>
      </c>
    </row>
    <row r="4" spans="1:2">
      <c r="A4" s="6">
        <v>3</v>
      </c>
      <c r="B4" s="215" t="s">
        <v>3</v>
      </c>
    </row>
    <row r="5" spans="1:2">
      <c r="A5" s="6">
        <v>4</v>
      </c>
      <c r="B5" s="215" t="s">
        <v>4</v>
      </c>
    </row>
    <row r="6" spans="1:2">
      <c r="A6" s="6">
        <v>5</v>
      </c>
      <c r="B6" s="215" t="s">
        <v>5</v>
      </c>
    </row>
    <row r="7" spans="1:2">
      <c r="A7" s="6">
        <v>6</v>
      </c>
      <c r="B7" s="215" t="s">
        <v>6</v>
      </c>
    </row>
    <row r="8" spans="1:2" s="211" customFormat="1" ht="15" customHeight="1">
      <c r="A8" s="216">
        <v>7</v>
      </c>
      <c r="B8" s="217" t="s">
        <v>7</v>
      </c>
    </row>
    <row r="9" spans="1:2" ht="18.95" customHeight="1">
      <c r="A9" s="213"/>
      <c r="B9" s="218" t="s">
        <v>8</v>
      </c>
    </row>
    <row r="10" spans="1:2" ht="15.95" customHeight="1">
      <c r="A10" s="6">
        <v>1</v>
      </c>
      <c r="B10" s="219" t="s">
        <v>9</v>
      </c>
    </row>
    <row r="11" spans="1:2">
      <c r="A11" s="6">
        <v>2</v>
      </c>
      <c r="B11" s="215" t="s">
        <v>10</v>
      </c>
    </row>
    <row r="12" spans="1:2">
      <c r="A12" s="6">
        <v>3</v>
      </c>
      <c r="B12" s="217" t="s">
        <v>11</v>
      </c>
    </row>
    <row r="13" spans="1:2">
      <c r="A13" s="6">
        <v>4</v>
      </c>
      <c r="B13" s="215" t="s">
        <v>12</v>
      </c>
    </row>
    <row r="14" spans="1:2">
      <c r="A14" s="6">
        <v>5</v>
      </c>
      <c r="B14" s="215" t="s">
        <v>13</v>
      </c>
    </row>
    <row r="15" spans="1:2">
      <c r="A15" s="6">
        <v>6</v>
      </c>
      <c r="B15" s="215" t="s">
        <v>14</v>
      </c>
    </row>
    <row r="16" spans="1:2">
      <c r="A16" s="6">
        <v>7</v>
      </c>
      <c r="B16" s="215" t="s">
        <v>15</v>
      </c>
    </row>
    <row r="17" spans="1:2">
      <c r="A17" s="6">
        <v>8</v>
      </c>
      <c r="B17" s="215" t="s">
        <v>16</v>
      </c>
    </row>
    <row r="18" spans="1:2">
      <c r="A18" s="6">
        <v>9</v>
      </c>
      <c r="B18" s="215" t="s">
        <v>17</v>
      </c>
    </row>
    <row r="19" spans="1:2">
      <c r="A19" s="6"/>
      <c r="B19" s="215"/>
    </row>
    <row r="20" spans="1:2" ht="20.25">
      <c r="A20" s="213"/>
      <c r="B20" s="214" t="s">
        <v>18</v>
      </c>
    </row>
    <row r="21" spans="1:2">
      <c r="A21" s="6">
        <v>1</v>
      </c>
      <c r="B21" s="215" t="s">
        <v>19</v>
      </c>
    </row>
    <row r="22" spans="1:2">
      <c r="A22" s="6">
        <v>2</v>
      </c>
      <c r="B22" s="215" t="s">
        <v>20</v>
      </c>
    </row>
    <row r="23" spans="1:2">
      <c r="A23" s="6">
        <v>3</v>
      </c>
      <c r="B23" s="215" t="s">
        <v>21</v>
      </c>
    </row>
    <row r="24" spans="1:2">
      <c r="A24" s="6">
        <v>4</v>
      </c>
      <c r="B24" s="215" t="s">
        <v>22</v>
      </c>
    </row>
    <row r="25" spans="1:2">
      <c r="A25" s="6">
        <v>5</v>
      </c>
      <c r="B25" s="215" t="s">
        <v>23</v>
      </c>
    </row>
    <row r="26" spans="1:2">
      <c r="A26" s="6">
        <v>6</v>
      </c>
      <c r="B26" s="215" t="s">
        <v>24</v>
      </c>
    </row>
    <row r="27" spans="1:2">
      <c r="A27" s="6">
        <v>7</v>
      </c>
      <c r="B27" s="215" t="s">
        <v>25</v>
      </c>
    </row>
    <row r="28" spans="1:2">
      <c r="A28" s="6"/>
      <c r="B28" s="215"/>
    </row>
    <row r="29" spans="1:2" ht="20.25">
      <c r="A29" s="213"/>
      <c r="B29" s="214" t="s">
        <v>26</v>
      </c>
    </row>
    <row r="30" spans="1:2">
      <c r="A30" s="6">
        <v>1</v>
      </c>
      <c r="B30" s="215" t="s">
        <v>27</v>
      </c>
    </row>
    <row r="31" spans="1:2">
      <c r="A31" s="6">
        <v>2</v>
      </c>
      <c r="B31" s="215" t="s">
        <v>28</v>
      </c>
    </row>
    <row r="32" spans="1:2">
      <c r="A32" s="6">
        <v>3</v>
      </c>
      <c r="B32" s="215" t="s">
        <v>29</v>
      </c>
    </row>
    <row r="33" spans="1:2" ht="28.5">
      <c r="A33" s="6">
        <v>4</v>
      </c>
      <c r="B33" s="215" t="s">
        <v>30</v>
      </c>
    </row>
    <row r="34" spans="1:2">
      <c r="A34" s="6">
        <v>5</v>
      </c>
      <c r="B34" s="215" t="s">
        <v>31</v>
      </c>
    </row>
    <row r="35" spans="1:2">
      <c r="A35" s="6">
        <v>6</v>
      </c>
      <c r="B35" s="215" t="s">
        <v>32</v>
      </c>
    </row>
    <row r="36" spans="1:2">
      <c r="A36" s="6">
        <v>7</v>
      </c>
      <c r="B36" s="215" t="s">
        <v>33</v>
      </c>
    </row>
    <row r="37" spans="1:2">
      <c r="A37" s="6"/>
      <c r="B37" s="215"/>
    </row>
    <row r="39" spans="1:2">
      <c r="A39" s="220" t="s">
        <v>34</v>
      </c>
      <c r="B39" s="221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2" t="s">
        <v>35</v>
      </c>
      <c r="C2" s="223"/>
      <c r="D2" s="223"/>
      <c r="E2" s="223"/>
      <c r="F2" s="223"/>
      <c r="G2" s="223"/>
      <c r="H2" s="223"/>
      <c r="I2" s="224"/>
    </row>
    <row r="3" spans="2:9" ht="27.95" customHeight="1">
      <c r="B3" s="199"/>
      <c r="C3" s="200"/>
      <c r="D3" s="225" t="s">
        <v>36</v>
      </c>
      <c r="E3" s="226"/>
      <c r="F3" s="227" t="s">
        <v>37</v>
      </c>
      <c r="G3" s="228"/>
      <c r="H3" s="225" t="s">
        <v>38</v>
      </c>
      <c r="I3" s="229"/>
    </row>
    <row r="4" spans="2:9" ht="27.95" customHeight="1">
      <c r="B4" s="199" t="s">
        <v>39</v>
      </c>
      <c r="C4" s="200" t="s">
        <v>40</v>
      </c>
      <c r="D4" s="200" t="s">
        <v>41</v>
      </c>
      <c r="E4" s="200" t="s">
        <v>42</v>
      </c>
      <c r="F4" s="201" t="s">
        <v>41</v>
      </c>
      <c r="G4" s="201" t="s">
        <v>42</v>
      </c>
      <c r="H4" s="200" t="s">
        <v>41</v>
      </c>
      <c r="I4" s="208" t="s">
        <v>42</v>
      </c>
    </row>
    <row r="5" spans="2:9" ht="27.95" customHeight="1">
      <c r="B5" s="202" t="s">
        <v>43</v>
      </c>
      <c r="C5" s="6">
        <v>13</v>
      </c>
      <c r="D5" s="6">
        <v>0</v>
      </c>
      <c r="E5" s="6">
        <v>1</v>
      </c>
      <c r="F5" s="203">
        <v>0</v>
      </c>
      <c r="G5" s="203">
        <v>1</v>
      </c>
      <c r="H5" s="6">
        <v>1</v>
      </c>
      <c r="I5" s="209">
        <v>2</v>
      </c>
    </row>
    <row r="6" spans="2:9" ht="27.95" customHeight="1">
      <c r="B6" s="202" t="s">
        <v>44</v>
      </c>
      <c r="C6" s="6">
        <v>20</v>
      </c>
      <c r="D6" s="6">
        <v>0</v>
      </c>
      <c r="E6" s="6">
        <v>1</v>
      </c>
      <c r="F6" s="203">
        <v>1</v>
      </c>
      <c r="G6" s="203">
        <v>2</v>
      </c>
      <c r="H6" s="6">
        <v>2</v>
      </c>
      <c r="I6" s="209">
        <v>3</v>
      </c>
    </row>
    <row r="7" spans="2:9" ht="27.95" customHeight="1">
      <c r="B7" s="202" t="s">
        <v>45</v>
      </c>
      <c r="C7" s="6">
        <v>32</v>
      </c>
      <c r="D7" s="6">
        <v>0</v>
      </c>
      <c r="E7" s="6">
        <v>1</v>
      </c>
      <c r="F7" s="203">
        <v>2</v>
      </c>
      <c r="G7" s="203">
        <v>3</v>
      </c>
      <c r="H7" s="6">
        <v>3</v>
      </c>
      <c r="I7" s="209">
        <v>4</v>
      </c>
    </row>
    <row r="8" spans="2:9" ht="27.95" customHeight="1">
      <c r="B8" s="202" t="s">
        <v>46</v>
      </c>
      <c r="C8" s="6">
        <v>50</v>
      </c>
      <c r="D8" s="6">
        <v>1</v>
      </c>
      <c r="E8" s="6">
        <v>2</v>
      </c>
      <c r="F8" s="203">
        <v>3</v>
      </c>
      <c r="G8" s="203">
        <v>4</v>
      </c>
      <c r="H8" s="6">
        <v>5</v>
      </c>
      <c r="I8" s="209">
        <v>6</v>
      </c>
    </row>
    <row r="9" spans="2:9" ht="27.95" customHeight="1">
      <c r="B9" s="202" t="s">
        <v>47</v>
      </c>
      <c r="C9" s="6">
        <v>80</v>
      </c>
      <c r="D9" s="6">
        <v>2</v>
      </c>
      <c r="E9" s="6">
        <v>3</v>
      </c>
      <c r="F9" s="203">
        <v>5</v>
      </c>
      <c r="G9" s="203">
        <v>6</v>
      </c>
      <c r="H9" s="6">
        <v>7</v>
      </c>
      <c r="I9" s="209">
        <v>8</v>
      </c>
    </row>
    <row r="10" spans="2:9" ht="27.95" customHeight="1">
      <c r="B10" s="202" t="s">
        <v>48</v>
      </c>
      <c r="C10" s="6">
        <v>125</v>
      </c>
      <c r="D10" s="6">
        <v>3</v>
      </c>
      <c r="E10" s="6">
        <v>4</v>
      </c>
      <c r="F10" s="203">
        <v>7</v>
      </c>
      <c r="G10" s="203">
        <v>8</v>
      </c>
      <c r="H10" s="6">
        <v>10</v>
      </c>
      <c r="I10" s="209">
        <v>11</v>
      </c>
    </row>
    <row r="11" spans="2:9" ht="27.95" customHeight="1">
      <c r="B11" s="202" t="s">
        <v>49</v>
      </c>
      <c r="C11" s="6">
        <v>200</v>
      </c>
      <c r="D11" s="6">
        <v>5</v>
      </c>
      <c r="E11" s="6">
        <v>6</v>
      </c>
      <c r="F11" s="203">
        <v>10</v>
      </c>
      <c r="G11" s="203">
        <v>11</v>
      </c>
      <c r="H11" s="6">
        <v>14</v>
      </c>
      <c r="I11" s="209">
        <v>15</v>
      </c>
    </row>
    <row r="12" spans="2:9" ht="27.95" customHeight="1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0">
        <v>22</v>
      </c>
    </row>
    <row r="14" spans="2:9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15" zoomScaleNormal="100" workbookViewId="0">
      <selection activeCell="M21" sqref="M21"/>
    </sheetView>
  </sheetViews>
  <sheetFormatPr defaultColWidth="10.375" defaultRowHeight="16.5" customHeight="1"/>
  <cols>
    <col min="1" max="1" width="11.125" style="81" customWidth="1"/>
    <col min="2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4.25">
      <c r="A2" s="141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142" t="s">
        <v>57</v>
      </c>
      <c r="I2" s="233" t="s">
        <v>56</v>
      </c>
      <c r="J2" s="233"/>
      <c r="K2" s="234"/>
    </row>
    <row r="3" spans="1:11" ht="14.25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1" ht="14.25">
      <c r="A4" s="145" t="s">
        <v>61</v>
      </c>
      <c r="B4" s="241" t="s">
        <v>62</v>
      </c>
      <c r="C4" s="242"/>
      <c r="D4" s="243" t="s">
        <v>63</v>
      </c>
      <c r="E4" s="244"/>
      <c r="F4" s="245">
        <v>45332</v>
      </c>
      <c r="G4" s="246"/>
      <c r="H4" s="243" t="s">
        <v>64</v>
      </c>
      <c r="I4" s="244"/>
      <c r="J4" s="87" t="s">
        <v>65</v>
      </c>
      <c r="K4" s="88" t="s">
        <v>66</v>
      </c>
    </row>
    <row r="5" spans="1:11" ht="14.25">
      <c r="A5" s="147" t="s">
        <v>67</v>
      </c>
      <c r="B5" s="241" t="s">
        <v>68</v>
      </c>
      <c r="C5" s="242"/>
      <c r="D5" s="243" t="s">
        <v>69</v>
      </c>
      <c r="E5" s="244"/>
      <c r="F5" s="245">
        <v>45296</v>
      </c>
      <c r="G5" s="246"/>
      <c r="H5" s="243" t="s">
        <v>70</v>
      </c>
      <c r="I5" s="244"/>
      <c r="J5" s="87" t="s">
        <v>65</v>
      </c>
      <c r="K5" s="88" t="s">
        <v>66</v>
      </c>
    </row>
    <row r="6" spans="1:11" ht="14.25">
      <c r="A6" s="145" t="s">
        <v>71</v>
      </c>
      <c r="B6" s="148" t="s">
        <v>72</v>
      </c>
      <c r="C6" s="149">
        <v>6</v>
      </c>
      <c r="D6" s="147" t="s">
        <v>73</v>
      </c>
      <c r="E6" s="158"/>
      <c r="F6" s="245">
        <v>45307</v>
      </c>
      <c r="G6" s="246"/>
      <c r="H6" s="243" t="s">
        <v>74</v>
      </c>
      <c r="I6" s="244"/>
      <c r="J6" s="87" t="s">
        <v>65</v>
      </c>
      <c r="K6" s="88" t="s">
        <v>66</v>
      </c>
    </row>
    <row r="7" spans="1:11" ht="14.25">
      <c r="A7" s="145" t="s">
        <v>75</v>
      </c>
      <c r="B7" s="247">
        <v>4000</v>
      </c>
      <c r="C7" s="248"/>
      <c r="D7" s="147" t="s">
        <v>76</v>
      </c>
      <c r="E7" s="157"/>
      <c r="F7" s="245">
        <v>45311</v>
      </c>
      <c r="G7" s="246"/>
      <c r="H7" s="243" t="s">
        <v>77</v>
      </c>
      <c r="I7" s="244"/>
      <c r="J7" s="87" t="s">
        <v>65</v>
      </c>
      <c r="K7" s="88" t="s">
        <v>66</v>
      </c>
    </row>
    <row r="8" spans="1:11" ht="14.25">
      <c r="A8" s="151" t="s">
        <v>78</v>
      </c>
      <c r="B8" s="249" t="s">
        <v>79</v>
      </c>
      <c r="C8" s="250"/>
      <c r="D8" s="251" t="s">
        <v>80</v>
      </c>
      <c r="E8" s="252"/>
      <c r="F8" s="253">
        <v>45316</v>
      </c>
      <c r="G8" s="254"/>
      <c r="H8" s="251" t="s">
        <v>81</v>
      </c>
      <c r="I8" s="252"/>
      <c r="J8" s="94" t="s">
        <v>65</v>
      </c>
      <c r="K8" s="166" t="s">
        <v>66</v>
      </c>
    </row>
    <row r="9" spans="1:11" ht="14.25">
      <c r="A9" s="255" t="s">
        <v>82</v>
      </c>
      <c r="B9" s="256"/>
      <c r="C9" s="256"/>
      <c r="D9" s="257"/>
      <c r="E9" s="257"/>
      <c r="F9" s="257"/>
      <c r="G9" s="257"/>
      <c r="H9" s="257"/>
      <c r="I9" s="257"/>
      <c r="J9" s="257"/>
      <c r="K9" s="258"/>
    </row>
    <row r="10" spans="1:11" ht="14.25">
      <c r="A10" s="259" t="s">
        <v>83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1"/>
    </row>
    <row r="11" spans="1:11" ht="14.25">
      <c r="A11" s="173" t="s">
        <v>84</v>
      </c>
      <c r="B11" s="174" t="s">
        <v>85</v>
      </c>
      <c r="C11" s="175" t="s">
        <v>86</v>
      </c>
      <c r="D11" s="176"/>
      <c r="E11" s="177" t="s">
        <v>87</v>
      </c>
      <c r="F11" s="174" t="s">
        <v>85</v>
      </c>
      <c r="G11" s="175" t="s">
        <v>86</v>
      </c>
      <c r="H11" s="175" t="s">
        <v>88</v>
      </c>
      <c r="I11" s="177" t="s">
        <v>89</v>
      </c>
      <c r="J11" s="174" t="s">
        <v>85</v>
      </c>
      <c r="K11" s="195" t="s">
        <v>86</v>
      </c>
    </row>
    <row r="12" spans="1:11" ht="14.25">
      <c r="A12" s="147" t="s">
        <v>90</v>
      </c>
      <c r="B12" s="156" t="s">
        <v>85</v>
      </c>
      <c r="C12" s="87" t="s">
        <v>86</v>
      </c>
      <c r="D12" s="157"/>
      <c r="E12" s="158" t="s">
        <v>91</v>
      </c>
      <c r="F12" s="156" t="s">
        <v>85</v>
      </c>
      <c r="G12" s="87" t="s">
        <v>86</v>
      </c>
      <c r="H12" s="87" t="s">
        <v>88</v>
      </c>
      <c r="I12" s="158" t="s">
        <v>92</v>
      </c>
      <c r="J12" s="156" t="s">
        <v>85</v>
      </c>
      <c r="K12" s="88" t="s">
        <v>86</v>
      </c>
    </row>
    <row r="13" spans="1:11" ht="14.25">
      <c r="A13" s="147" t="s">
        <v>93</v>
      </c>
      <c r="B13" s="156" t="s">
        <v>85</v>
      </c>
      <c r="C13" s="87" t="s">
        <v>86</v>
      </c>
      <c r="D13" s="157"/>
      <c r="E13" s="158" t="s">
        <v>94</v>
      </c>
      <c r="F13" s="87" t="s">
        <v>95</v>
      </c>
      <c r="G13" s="87" t="s">
        <v>96</v>
      </c>
      <c r="H13" s="87" t="s">
        <v>88</v>
      </c>
      <c r="I13" s="158" t="s">
        <v>97</v>
      </c>
      <c r="J13" s="156" t="s">
        <v>85</v>
      </c>
      <c r="K13" s="88" t="s">
        <v>86</v>
      </c>
    </row>
    <row r="14" spans="1:11" ht="14.25">
      <c r="A14" s="251" t="s">
        <v>98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62"/>
    </row>
    <row r="15" spans="1:11" ht="14.25">
      <c r="A15" s="259" t="s">
        <v>99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1"/>
    </row>
    <row r="16" spans="1:11" ht="14.25">
      <c r="A16" s="178" t="s">
        <v>100</v>
      </c>
      <c r="B16" s="175" t="s">
        <v>95</v>
      </c>
      <c r="C16" s="175" t="s">
        <v>96</v>
      </c>
      <c r="D16" s="179"/>
      <c r="E16" s="180" t="s">
        <v>101</v>
      </c>
      <c r="F16" s="175" t="s">
        <v>95</v>
      </c>
      <c r="G16" s="175" t="s">
        <v>96</v>
      </c>
      <c r="H16" s="181"/>
      <c r="I16" s="180" t="s">
        <v>102</v>
      </c>
      <c r="J16" s="175" t="s">
        <v>95</v>
      </c>
      <c r="K16" s="195" t="s">
        <v>96</v>
      </c>
    </row>
    <row r="17" spans="1:22" ht="16.5" customHeight="1">
      <c r="A17" s="159" t="s">
        <v>103</v>
      </c>
      <c r="B17" s="87" t="s">
        <v>95</v>
      </c>
      <c r="C17" s="87" t="s">
        <v>96</v>
      </c>
      <c r="D17" s="182"/>
      <c r="E17" s="160" t="s">
        <v>104</v>
      </c>
      <c r="F17" s="87" t="s">
        <v>95</v>
      </c>
      <c r="G17" s="87" t="s">
        <v>96</v>
      </c>
      <c r="H17" s="183"/>
      <c r="I17" s="160" t="s">
        <v>105</v>
      </c>
      <c r="J17" s="87" t="s">
        <v>95</v>
      </c>
      <c r="K17" s="88" t="s">
        <v>96</v>
      </c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18" customHeight="1">
      <c r="A18" s="263" t="s">
        <v>106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5"/>
    </row>
    <row r="19" spans="1:22" ht="18" customHeight="1">
      <c r="A19" s="259" t="s">
        <v>107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1"/>
    </row>
    <row r="20" spans="1:22" ht="16.5" customHeight="1">
      <c r="A20" s="266" t="s">
        <v>108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22" ht="21.75" customHeight="1">
      <c r="A21" s="184" t="s">
        <v>109</v>
      </c>
      <c r="B21" s="50"/>
      <c r="C21" s="185">
        <v>120</v>
      </c>
      <c r="D21" s="185">
        <v>130</v>
      </c>
      <c r="E21" s="185">
        <v>140</v>
      </c>
      <c r="F21" s="185">
        <v>150</v>
      </c>
      <c r="G21" s="185">
        <v>160</v>
      </c>
      <c r="H21" s="186">
        <v>170</v>
      </c>
      <c r="I21" s="50"/>
      <c r="J21" s="197"/>
      <c r="K21" s="165" t="s">
        <v>110</v>
      </c>
    </row>
    <row r="22" spans="1:22" ht="23.1" customHeight="1">
      <c r="A22" s="26" t="s">
        <v>111</v>
      </c>
      <c r="B22" s="187"/>
      <c r="C22" s="187" t="s">
        <v>95</v>
      </c>
      <c r="D22" s="187" t="s">
        <v>95</v>
      </c>
      <c r="E22" s="187" t="s">
        <v>95</v>
      </c>
      <c r="F22" s="187" t="s">
        <v>95</v>
      </c>
      <c r="G22" s="187" t="s">
        <v>95</v>
      </c>
      <c r="H22" s="187" t="s">
        <v>95</v>
      </c>
      <c r="I22" s="187"/>
      <c r="J22" s="187"/>
      <c r="K22" s="198"/>
    </row>
    <row r="23" spans="1:22" ht="23.1" customHeight="1">
      <c r="A23" s="26" t="s">
        <v>112</v>
      </c>
      <c r="B23" s="187"/>
      <c r="C23" s="187" t="s">
        <v>95</v>
      </c>
      <c r="D23" s="187" t="s">
        <v>95</v>
      </c>
      <c r="E23" s="187" t="s">
        <v>95</v>
      </c>
      <c r="F23" s="187" t="s">
        <v>95</v>
      </c>
      <c r="G23" s="187" t="s">
        <v>95</v>
      </c>
      <c r="H23" s="187" t="s">
        <v>95</v>
      </c>
      <c r="I23" s="187"/>
      <c r="J23" s="187"/>
      <c r="K23" s="198"/>
    </row>
    <row r="24" spans="1:22" ht="23.1" customHeight="1">
      <c r="A24" s="26" t="s">
        <v>113</v>
      </c>
      <c r="B24" s="188"/>
      <c r="C24" s="187" t="s">
        <v>95</v>
      </c>
      <c r="D24" s="187" t="s">
        <v>95</v>
      </c>
      <c r="E24" s="187" t="s">
        <v>95</v>
      </c>
      <c r="F24" s="187" t="s">
        <v>95</v>
      </c>
      <c r="G24" s="187" t="s">
        <v>95</v>
      </c>
      <c r="H24" s="187" t="s">
        <v>95</v>
      </c>
      <c r="I24" s="187"/>
      <c r="J24" s="187"/>
      <c r="K24" s="114"/>
    </row>
    <row r="25" spans="1:22" ht="23.1" customHeight="1">
      <c r="A25" s="26" t="s">
        <v>114</v>
      </c>
      <c r="B25" s="189"/>
      <c r="C25" s="187" t="s">
        <v>95</v>
      </c>
      <c r="D25" s="187" t="s">
        <v>95</v>
      </c>
      <c r="E25" s="187" t="s">
        <v>95</v>
      </c>
      <c r="F25" s="187" t="s">
        <v>95</v>
      </c>
      <c r="G25" s="187" t="s">
        <v>95</v>
      </c>
      <c r="H25" s="187" t="s">
        <v>95</v>
      </c>
      <c r="I25" s="187"/>
      <c r="J25" s="187"/>
      <c r="K25" s="114"/>
    </row>
    <row r="26" spans="1:22" ht="23.1" customHeight="1">
      <c r="A26" s="150"/>
      <c r="B26" s="189"/>
      <c r="C26" s="189"/>
      <c r="D26" s="189"/>
      <c r="E26" s="189"/>
      <c r="F26" s="189"/>
      <c r="G26" s="189"/>
      <c r="H26" s="189"/>
      <c r="I26" s="188"/>
      <c r="J26" s="188"/>
      <c r="K26" s="109"/>
    </row>
    <row r="27" spans="1:22" ht="23.1" customHeight="1">
      <c r="A27" s="150"/>
      <c r="B27" s="189"/>
      <c r="C27" s="189"/>
      <c r="D27" s="189"/>
      <c r="E27" s="189"/>
      <c r="F27" s="189"/>
      <c r="G27" s="189"/>
      <c r="H27" s="189"/>
      <c r="I27" s="189"/>
      <c r="J27" s="189"/>
      <c r="K27" s="109"/>
    </row>
    <row r="28" spans="1:22" ht="18" customHeight="1">
      <c r="A28" s="269" t="s">
        <v>115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1"/>
    </row>
    <row r="29" spans="1:22" ht="18.75" customHeight="1">
      <c r="A29" s="272"/>
      <c r="B29" s="273"/>
      <c r="C29" s="273"/>
      <c r="D29" s="273"/>
      <c r="E29" s="273"/>
      <c r="F29" s="273"/>
      <c r="G29" s="273"/>
      <c r="H29" s="273"/>
      <c r="I29" s="273"/>
      <c r="J29" s="273"/>
      <c r="K29" s="274"/>
    </row>
    <row r="30" spans="1:22" ht="18.75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22" ht="18" customHeight="1">
      <c r="A31" s="269" t="s">
        <v>116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1"/>
    </row>
    <row r="32" spans="1:22" ht="14.25">
      <c r="A32" s="278" t="s">
        <v>117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4.25">
      <c r="A33" s="281" t="s">
        <v>118</v>
      </c>
      <c r="B33" s="282"/>
      <c r="C33" s="87" t="s">
        <v>65</v>
      </c>
      <c r="D33" s="87" t="s">
        <v>66</v>
      </c>
      <c r="E33" s="283" t="s">
        <v>119</v>
      </c>
      <c r="F33" s="284"/>
      <c r="G33" s="284"/>
      <c r="H33" s="284"/>
      <c r="I33" s="284"/>
      <c r="J33" s="284"/>
      <c r="K33" s="285"/>
    </row>
    <row r="34" spans="1:11" ht="14.25">
      <c r="A34" s="286" t="s">
        <v>120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</row>
    <row r="35" spans="1:11" ht="21" customHeight="1">
      <c r="A35" s="287" t="s">
        <v>121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9"/>
    </row>
    <row r="36" spans="1:11" ht="21" customHeight="1">
      <c r="A36" s="290" t="s">
        <v>122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2"/>
    </row>
    <row r="37" spans="1:11" ht="21" customHeight="1">
      <c r="A37" s="290" t="s">
        <v>123</v>
      </c>
      <c r="B37" s="291"/>
      <c r="C37" s="291"/>
      <c r="D37" s="291"/>
      <c r="E37" s="291"/>
      <c r="F37" s="291"/>
      <c r="G37" s="291"/>
      <c r="H37" s="291"/>
      <c r="I37" s="291"/>
      <c r="J37" s="291"/>
      <c r="K37" s="292"/>
    </row>
    <row r="38" spans="1:11" ht="21" customHeight="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92"/>
    </row>
    <row r="39" spans="1:11" ht="21" customHeight="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292"/>
    </row>
    <row r="40" spans="1:11" ht="2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292"/>
    </row>
    <row r="41" spans="1:11" ht="21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92"/>
    </row>
    <row r="42" spans="1:11" ht="14.25">
      <c r="A42" s="293" t="s">
        <v>124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5"/>
    </row>
    <row r="43" spans="1:11" ht="14.25">
      <c r="A43" s="259" t="s">
        <v>125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178" t="s">
        <v>126</v>
      </c>
      <c r="B44" s="175" t="s">
        <v>95</v>
      </c>
      <c r="C44" s="175" t="s">
        <v>96</v>
      </c>
      <c r="D44" s="175" t="s">
        <v>88</v>
      </c>
      <c r="E44" s="180" t="s">
        <v>127</v>
      </c>
      <c r="F44" s="175" t="s">
        <v>95</v>
      </c>
      <c r="G44" s="175" t="s">
        <v>96</v>
      </c>
      <c r="H44" s="175" t="s">
        <v>88</v>
      </c>
      <c r="I44" s="180" t="s">
        <v>128</v>
      </c>
      <c r="J44" s="175" t="s">
        <v>95</v>
      </c>
      <c r="K44" s="195" t="s">
        <v>96</v>
      </c>
    </row>
    <row r="45" spans="1:11" ht="14.25">
      <c r="A45" s="159" t="s">
        <v>87</v>
      </c>
      <c r="B45" s="87" t="s">
        <v>95</v>
      </c>
      <c r="C45" s="87" t="s">
        <v>96</v>
      </c>
      <c r="D45" s="87" t="s">
        <v>88</v>
      </c>
      <c r="E45" s="160" t="s">
        <v>94</v>
      </c>
      <c r="F45" s="87" t="s">
        <v>95</v>
      </c>
      <c r="G45" s="87" t="s">
        <v>96</v>
      </c>
      <c r="H45" s="87" t="s">
        <v>88</v>
      </c>
      <c r="I45" s="160" t="s">
        <v>105</v>
      </c>
      <c r="J45" s="87" t="s">
        <v>95</v>
      </c>
      <c r="K45" s="88" t="s">
        <v>96</v>
      </c>
    </row>
    <row r="46" spans="1:11" ht="14.25">
      <c r="A46" s="251" t="s">
        <v>98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62"/>
    </row>
    <row r="47" spans="1:11" ht="14.25">
      <c r="A47" s="286" t="s">
        <v>129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</row>
    <row r="48" spans="1:11" ht="14.25">
      <c r="A48" s="287"/>
      <c r="B48" s="288"/>
      <c r="C48" s="288"/>
      <c r="D48" s="288"/>
      <c r="E48" s="288"/>
      <c r="F48" s="288"/>
      <c r="G48" s="288"/>
      <c r="H48" s="288"/>
      <c r="I48" s="288"/>
      <c r="J48" s="288"/>
      <c r="K48" s="289"/>
    </row>
    <row r="49" spans="1:11" ht="14.25">
      <c r="A49" s="190" t="s">
        <v>130</v>
      </c>
      <c r="B49" s="296" t="s">
        <v>131</v>
      </c>
      <c r="C49" s="296"/>
      <c r="D49" s="191" t="s">
        <v>132</v>
      </c>
      <c r="E49" s="192" t="s">
        <v>133</v>
      </c>
      <c r="F49" s="193" t="s">
        <v>134</v>
      </c>
      <c r="G49" s="194">
        <v>45298</v>
      </c>
      <c r="H49" s="297" t="s">
        <v>135</v>
      </c>
      <c r="I49" s="298"/>
      <c r="J49" s="299" t="s">
        <v>136</v>
      </c>
      <c r="K49" s="300"/>
    </row>
    <row r="50" spans="1:11" ht="14.25">
      <c r="A50" s="286" t="s">
        <v>137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</row>
    <row r="51" spans="1:11" ht="14.25">
      <c r="A51" s="301" t="s">
        <v>138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3"/>
    </row>
    <row r="52" spans="1:11" ht="14.25">
      <c r="A52" s="190" t="s">
        <v>130</v>
      </c>
      <c r="B52" s="296" t="s">
        <v>131</v>
      </c>
      <c r="C52" s="296"/>
      <c r="D52" s="191" t="s">
        <v>132</v>
      </c>
      <c r="E52" s="192" t="s">
        <v>133</v>
      </c>
      <c r="F52" s="193" t="s">
        <v>139</v>
      </c>
      <c r="G52" s="194">
        <v>45298</v>
      </c>
      <c r="H52" s="297" t="s">
        <v>135</v>
      </c>
      <c r="I52" s="298"/>
      <c r="J52" s="299" t="s">
        <v>136</v>
      </c>
      <c r="K52" s="300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E27" sqref="E27"/>
    </sheetView>
  </sheetViews>
  <sheetFormatPr defaultColWidth="9" defaultRowHeight="14.25"/>
  <cols>
    <col min="1" max="1" width="15.625" style="43" customWidth="1"/>
    <col min="2" max="2" width="9" style="43" customWidth="1"/>
    <col min="3" max="4" width="8.5" style="44" customWidth="1"/>
    <col min="5" max="7" width="8.5" style="43" customWidth="1"/>
    <col min="8" max="8" width="6.5" style="43" customWidth="1"/>
    <col min="9" max="9" width="2.75" style="43" customWidth="1"/>
    <col min="10" max="10" width="9.125" style="43" customWidth="1"/>
    <col min="11" max="11" width="10.75" style="43" customWidth="1"/>
    <col min="12" max="15" width="9.75" style="43" customWidth="1"/>
    <col min="16" max="16" width="9.75" style="167" customWidth="1"/>
    <col min="17" max="254" width="9" style="43"/>
    <col min="255" max="16384" width="9" style="2"/>
  </cols>
  <sheetData>
    <row r="1" spans="1:257" s="43" customFormat="1" ht="29.1" customHeight="1">
      <c r="A1" s="304" t="s">
        <v>140</v>
      </c>
      <c r="B1" s="304"/>
      <c r="C1" s="305"/>
      <c r="D1" s="305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6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3" customFormat="1" ht="20.100000000000001" customHeight="1">
      <c r="A2" s="47" t="s">
        <v>61</v>
      </c>
      <c r="B2" s="307" t="s">
        <v>62</v>
      </c>
      <c r="C2" s="308"/>
      <c r="D2" s="309"/>
      <c r="E2" s="48" t="s">
        <v>67</v>
      </c>
      <c r="F2" s="310" t="s">
        <v>68</v>
      </c>
      <c r="G2" s="310"/>
      <c r="H2" s="310"/>
      <c r="I2" s="318"/>
      <c r="J2" s="69" t="s">
        <v>57</v>
      </c>
      <c r="K2" s="311" t="s">
        <v>56</v>
      </c>
      <c r="L2" s="311"/>
      <c r="M2" s="311"/>
      <c r="N2" s="311"/>
      <c r="O2" s="312"/>
      <c r="P2" s="7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3" customFormat="1">
      <c r="A3" s="316" t="s">
        <v>141</v>
      </c>
      <c r="B3" s="313" t="s">
        <v>142</v>
      </c>
      <c r="C3" s="314"/>
      <c r="D3" s="313"/>
      <c r="E3" s="313"/>
      <c r="F3" s="313"/>
      <c r="G3" s="313"/>
      <c r="H3" s="313"/>
      <c r="I3" s="319"/>
      <c r="J3" s="313"/>
      <c r="K3" s="313"/>
      <c r="L3" s="313"/>
      <c r="M3" s="313"/>
      <c r="N3" s="313"/>
      <c r="O3" s="315"/>
      <c r="P3" s="7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3" customFormat="1" ht="16.5">
      <c r="A4" s="316"/>
      <c r="B4" s="49" t="s">
        <v>143</v>
      </c>
      <c r="C4" s="49" t="s">
        <v>144</v>
      </c>
      <c r="D4" s="49" t="s">
        <v>145</v>
      </c>
      <c r="E4" s="49" t="s">
        <v>146</v>
      </c>
      <c r="F4" s="49" t="s">
        <v>147</v>
      </c>
      <c r="G4" s="49" t="s">
        <v>148</v>
      </c>
      <c r="H4" s="317" t="s">
        <v>149</v>
      </c>
      <c r="I4" s="319"/>
      <c r="J4" s="168"/>
      <c r="K4" s="169" t="s">
        <v>113</v>
      </c>
      <c r="L4" s="169" t="s">
        <v>150</v>
      </c>
      <c r="M4" s="169" t="s">
        <v>150</v>
      </c>
      <c r="N4" s="169"/>
      <c r="O4" s="170"/>
      <c r="P4" s="7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3" customFormat="1" ht="17.25">
      <c r="A5" s="316"/>
      <c r="B5" s="50"/>
      <c r="C5" s="50"/>
      <c r="D5" s="51"/>
      <c r="E5" s="51"/>
      <c r="F5" s="51"/>
      <c r="G5" s="51"/>
      <c r="H5" s="317"/>
      <c r="I5" s="320"/>
      <c r="J5" s="74"/>
      <c r="K5" s="171"/>
      <c r="L5" s="171">
        <v>160</v>
      </c>
      <c r="M5" s="171">
        <v>160</v>
      </c>
      <c r="N5" s="172"/>
      <c r="O5" s="171"/>
      <c r="P5" s="7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3" customFormat="1" ht="20.100000000000001" customHeight="1">
      <c r="A6" s="52" t="s">
        <v>151</v>
      </c>
      <c r="B6" s="53">
        <f t="shared" ref="B6:B9" si="0">C6-5</f>
        <v>70</v>
      </c>
      <c r="C6" s="54">
        <v>75</v>
      </c>
      <c r="D6" s="53">
        <f t="shared" ref="D6:G6" si="1">C6+6</f>
        <v>81</v>
      </c>
      <c r="E6" s="53">
        <f t="shared" si="1"/>
        <v>87</v>
      </c>
      <c r="F6" s="53">
        <f t="shared" si="1"/>
        <v>93</v>
      </c>
      <c r="G6" s="53">
        <f t="shared" si="1"/>
        <v>99</v>
      </c>
      <c r="H6" s="55" t="s">
        <v>152</v>
      </c>
      <c r="I6" s="320"/>
      <c r="J6" s="74"/>
      <c r="K6" s="74"/>
      <c r="L6" s="74" t="s">
        <v>153</v>
      </c>
      <c r="M6" s="74" t="s">
        <v>153</v>
      </c>
      <c r="N6" s="74"/>
      <c r="O6" s="74"/>
      <c r="P6" s="7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3" customFormat="1" ht="20.100000000000001" customHeight="1">
      <c r="A7" s="52" t="s">
        <v>154</v>
      </c>
      <c r="B7" s="53">
        <f>C7-3</f>
        <v>51</v>
      </c>
      <c r="C7" s="54">
        <v>54</v>
      </c>
      <c r="D7" s="53">
        <f>C7+3</f>
        <v>57</v>
      </c>
      <c r="E7" s="53">
        <f>D7+3</f>
        <v>60</v>
      </c>
      <c r="F7" s="53">
        <f>E7+4</f>
        <v>64</v>
      </c>
      <c r="G7" s="53">
        <f t="shared" ref="G7:G9" si="2">F7+4</f>
        <v>68</v>
      </c>
      <c r="H7" s="55" t="s">
        <v>152</v>
      </c>
      <c r="I7" s="320"/>
      <c r="J7" s="74"/>
      <c r="K7" s="74"/>
      <c r="L7" s="74" t="s">
        <v>155</v>
      </c>
      <c r="M7" s="74" t="s">
        <v>155</v>
      </c>
      <c r="N7" s="74"/>
      <c r="O7" s="74"/>
      <c r="P7" s="7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3" customFormat="1" ht="20.100000000000001" customHeight="1">
      <c r="A8" s="52" t="s">
        <v>156</v>
      </c>
      <c r="B8" s="53">
        <f t="shared" si="0"/>
        <v>71</v>
      </c>
      <c r="C8" s="54">
        <v>76</v>
      </c>
      <c r="D8" s="53">
        <f t="shared" ref="D8:F9" si="3">C8+6</f>
        <v>82</v>
      </c>
      <c r="E8" s="53">
        <f t="shared" si="3"/>
        <v>88</v>
      </c>
      <c r="F8" s="53">
        <f t="shared" si="3"/>
        <v>94</v>
      </c>
      <c r="G8" s="53">
        <f t="shared" si="2"/>
        <v>98</v>
      </c>
      <c r="H8" s="55" t="s">
        <v>152</v>
      </c>
      <c r="I8" s="320"/>
      <c r="J8" s="74"/>
      <c r="K8" s="74"/>
      <c r="L8" s="74" t="s">
        <v>155</v>
      </c>
      <c r="M8" s="74" t="s">
        <v>155</v>
      </c>
      <c r="N8" s="74"/>
      <c r="O8" s="74"/>
      <c r="P8" s="7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3" customFormat="1" ht="20.100000000000001" customHeight="1">
      <c r="A9" s="52" t="s">
        <v>157</v>
      </c>
      <c r="B9" s="53">
        <f t="shared" si="0"/>
        <v>81</v>
      </c>
      <c r="C9" s="54">
        <v>86</v>
      </c>
      <c r="D9" s="53">
        <f t="shared" si="3"/>
        <v>92</v>
      </c>
      <c r="E9" s="53">
        <f t="shared" si="3"/>
        <v>98</v>
      </c>
      <c r="F9" s="53">
        <f t="shared" si="3"/>
        <v>104</v>
      </c>
      <c r="G9" s="53">
        <f t="shared" si="2"/>
        <v>108</v>
      </c>
      <c r="H9" s="55" t="s">
        <v>158</v>
      </c>
      <c r="I9" s="320"/>
      <c r="J9" s="74"/>
      <c r="K9" s="74"/>
      <c r="L9" s="74" t="s">
        <v>155</v>
      </c>
      <c r="M9" s="74" t="s">
        <v>155</v>
      </c>
      <c r="N9" s="74"/>
      <c r="O9" s="74"/>
      <c r="P9" s="7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3" customFormat="1" ht="20.100000000000001" customHeight="1">
      <c r="A10" s="52" t="s">
        <v>159</v>
      </c>
      <c r="B10" s="53">
        <f>C10-1.6</f>
        <v>23.9</v>
      </c>
      <c r="C10" s="54">
        <v>25.5</v>
      </c>
      <c r="D10" s="53">
        <f>C10+1.9</f>
        <v>27.4</v>
      </c>
      <c r="E10" s="53">
        <f>D10+1.9</f>
        <v>29.3</v>
      </c>
      <c r="F10" s="53">
        <f>E10+1.9</f>
        <v>31.2</v>
      </c>
      <c r="G10" s="53">
        <f>F10+1.3</f>
        <v>32.5</v>
      </c>
      <c r="H10" s="55" t="s">
        <v>158</v>
      </c>
      <c r="I10" s="320"/>
      <c r="J10" s="74"/>
      <c r="K10" s="74"/>
      <c r="L10" s="74" t="s">
        <v>155</v>
      </c>
      <c r="M10" s="74" t="s">
        <v>155</v>
      </c>
      <c r="N10" s="74"/>
      <c r="O10" s="74"/>
      <c r="P10" s="7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3" customFormat="1" ht="20.100000000000001" customHeight="1">
      <c r="A11" s="52" t="s">
        <v>160</v>
      </c>
      <c r="B11" s="53">
        <f>C11-1</f>
        <v>18.5</v>
      </c>
      <c r="C11" s="54">
        <v>19.5</v>
      </c>
      <c r="D11" s="53">
        <f>C11+1.2</f>
        <v>20.7</v>
      </c>
      <c r="E11" s="53">
        <f>D11+1.2</f>
        <v>21.9</v>
      </c>
      <c r="F11" s="53">
        <f>E11+1.2</f>
        <v>23.1</v>
      </c>
      <c r="G11" s="53">
        <f>F11+0.7</f>
        <v>23.8</v>
      </c>
      <c r="H11" s="55" t="s">
        <v>161</v>
      </c>
      <c r="I11" s="320"/>
      <c r="J11" s="74"/>
      <c r="K11" s="74"/>
      <c r="L11" s="74" t="s">
        <v>155</v>
      </c>
      <c r="M11" s="74" t="s">
        <v>155</v>
      </c>
      <c r="N11" s="74"/>
      <c r="O11" s="74"/>
      <c r="P11" s="7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3" customFormat="1" ht="20.100000000000001" customHeight="1">
      <c r="A12" s="52" t="s">
        <v>162</v>
      </c>
      <c r="B12" s="53">
        <f>C12-0.5</f>
        <v>16.5</v>
      </c>
      <c r="C12" s="54">
        <v>17</v>
      </c>
      <c r="D12" s="53">
        <f t="shared" ref="D12:G12" si="4">C12+0.5</f>
        <v>17.5</v>
      </c>
      <c r="E12" s="53">
        <f t="shared" si="4"/>
        <v>18</v>
      </c>
      <c r="F12" s="53">
        <f t="shared" si="4"/>
        <v>18.5</v>
      </c>
      <c r="G12" s="53">
        <f t="shared" si="4"/>
        <v>19</v>
      </c>
      <c r="H12" s="55" t="s">
        <v>158</v>
      </c>
      <c r="I12" s="320"/>
      <c r="J12" s="74"/>
      <c r="K12" s="74"/>
      <c r="L12" s="74" t="s">
        <v>155</v>
      </c>
      <c r="M12" s="74" t="s">
        <v>155</v>
      </c>
      <c r="N12" s="74"/>
      <c r="O12" s="74"/>
      <c r="P12" s="7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3" customFormat="1" ht="20.100000000000001" customHeight="1">
      <c r="A13" s="52" t="s">
        <v>163</v>
      </c>
      <c r="B13" s="53">
        <f>C13-0.5</f>
        <v>11</v>
      </c>
      <c r="C13" s="54">
        <v>11.5</v>
      </c>
      <c r="D13" s="53">
        <f t="shared" ref="D13:G13" si="5">C13+0.5</f>
        <v>12</v>
      </c>
      <c r="E13" s="53">
        <f t="shared" si="5"/>
        <v>12.5</v>
      </c>
      <c r="F13" s="53">
        <f t="shared" si="5"/>
        <v>13</v>
      </c>
      <c r="G13" s="53">
        <f t="shared" si="5"/>
        <v>13.5</v>
      </c>
      <c r="H13" s="55">
        <v>0</v>
      </c>
      <c r="I13" s="320"/>
      <c r="J13" s="74"/>
      <c r="K13" s="74"/>
      <c r="L13" s="74" t="s">
        <v>155</v>
      </c>
      <c r="M13" s="74" t="s">
        <v>155</v>
      </c>
      <c r="N13" s="74"/>
      <c r="O13" s="74"/>
      <c r="P13" s="7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3" customFormat="1" ht="20.100000000000001" customHeight="1">
      <c r="A14" s="52" t="s">
        <v>164</v>
      </c>
      <c r="B14" s="53">
        <f>C14-1.5</f>
        <v>22.5</v>
      </c>
      <c r="C14" s="54">
        <v>24</v>
      </c>
      <c r="D14" s="53">
        <f>C14+1.7</f>
        <v>25.7</v>
      </c>
      <c r="E14" s="53">
        <f>D14+1.7</f>
        <v>27.4</v>
      </c>
      <c r="F14" s="53">
        <f>E14+1.7</f>
        <v>29.1</v>
      </c>
      <c r="G14" s="53">
        <f>F14+1.6</f>
        <v>30.7</v>
      </c>
      <c r="H14" s="56"/>
      <c r="I14" s="320"/>
      <c r="J14" s="74"/>
      <c r="K14" s="74"/>
      <c r="L14" s="74" t="s">
        <v>155</v>
      </c>
      <c r="M14" s="74" t="s">
        <v>155</v>
      </c>
      <c r="N14" s="74"/>
      <c r="O14" s="74"/>
      <c r="P14" s="7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3" customFormat="1" ht="20.100000000000001" customHeight="1">
      <c r="A15" s="52" t="s">
        <v>165</v>
      </c>
      <c r="B15" s="53">
        <f>C15-1.8</f>
        <v>31.2</v>
      </c>
      <c r="C15" s="54">
        <v>33</v>
      </c>
      <c r="D15" s="53">
        <f>C15+2.25</f>
        <v>35.25</v>
      </c>
      <c r="E15" s="53">
        <f>D15+2.25</f>
        <v>37.5</v>
      </c>
      <c r="F15" s="53">
        <f>E15+2.25</f>
        <v>39.75</v>
      </c>
      <c r="G15" s="53">
        <f>F15+2</f>
        <v>41.75</v>
      </c>
      <c r="H15" s="56"/>
      <c r="I15" s="320"/>
      <c r="J15" s="74"/>
      <c r="K15" s="74"/>
      <c r="L15" s="74" t="s">
        <v>155</v>
      </c>
      <c r="M15" s="74" t="s">
        <v>166</v>
      </c>
      <c r="N15" s="74"/>
      <c r="O15" s="74"/>
      <c r="P15" s="7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3" customFormat="1" ht="20.100000000000001" customHeight="1">
      <c r="A16" s="52" t="s">
        <v>167</v>
      </c>
      <c r="B16" s="53">
        <f>C16</f>
        <v>12</v>
      </c>
      <c r="C16" s="54">
        <v>12</v>
      </c>
      <c r="D16" s="53">
        <f>B16+1</f>
        <v>13</v>
      </c>
      <c r="E16" s="53">
        <f>D16</f>
        <v>13</v>
      </c>
      <c r="F16" s="53">
        <f>D16+1</f>
        <v>14</v>
      </c>
      <c r="G16" s="53">
        <f>F16</f>
        <v>14</v>
      </c>
      <c r="H16" s="56"/>
      <c r="I16" s="320"/>
      <c r="J16" s="74"/>
      <c r="K16" s="74"/>
      <c r="L16" s="74" t="s">
        <v>155</v>
      </c>
      <c r="M16" s="74" t="s">
        <v>155</v>
      </c>
      <c r="N16" s="74"/>
      <c r="O16" s="74"/>
      <c r="P16" s="7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3" customFormat="1" ht="20.100000000000001" customHeight="1">
      <c r="A17" s="52" t="s">
        <v>168</v>
      </c>
      <c r="B17" s="53">
        <v>3.5</v>
      </c>
      <c r="C17" s="54">
        <v>3.5</v>
      </c>
      <c r="D17" s="53">
        <v>3.5</v>
      </c>
      <c r="E17" s="53">
        <v>3.5</v>
      </c>
      <c r="F17" s="53">
        <v>3.5</v>
      </c>
      <c r="G17" s="53">
        <v>3.5</v>
      </c>
      <c r="H17" s="57"/>
      <c r="I17" s="320"/>
      <c r="J17" s="74"/>
      <c r="K17" s="74"/>
      <c r="L17" s="74" t="s">
        <v>155</v>
      </c>
      <c r="M17" s="74" t="s">
        <v>155</v>
      </c>
      <c r="N17" s="74"/>
      <c r="O17" s="74"/>
      <c r="P17" s="7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3" customFormat="1" ht="20.100000000000001" customHeight="1">
      <c r="A18" s="52" t="s">
        <v>169</v>
      </c>
      <c r="B18" s="53">
        <v>2</v>
      </c>
      <c r="C18" s="54">
        <v>2</v>
      </c>
      <c r="D18" s="53">
        <v>2</v>
      </c>
      <c r="E18" s="53">
        <v>2</v>
      </c>
      <c r="F18" s="53">
        <v>2</v>
      </c>
      <c r="G18" s="53">
        <v>2</v>
      </c>
      <c r="H18" s="57"/>
      <c r="I18" s="320"/>
      <c r="J18" s="74"/>
      <c r="K18" s="74"/>
      <c r="L18" s="74" t="s">
        <v>155</v>
      </c>
      <c r="M18" s="74" t="s">
        <v>155</v>
      </c>
      <c r="N18" s="74"/>
      <c r="O18" s="74"/>
      <c r="P18" s="7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3" customFormat="1" ht="20.100000000000001" customHeight="1">
      <c r="A19" s="58"/>
      <c r="B19" s="59"/>
      <c r="C19" s="59"/>
      <c r="D19" s="59"/>
      <c r="E19" s="59"/>
      <c r="F19" s="59"/>
      <c r="G19" s="59"/>
      <c r="H19" s="57"/>
      <c r="I19" s="320"/>
      <c r="J19" s="74"/>
      <c r="K19" s="74"/>
      <c r="L19" s="74"/>
      <c r="M19" s="74"/>
      <c r="N19" s="74"/>
      <c r="O19" s="74"/>
      <c r="P19" s="7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3" customFormat="1" ht="20.100000000000001" customHeight="1">
      <c r="A20" s="58"/>
      <c r="B20" s="59"/>
      <c r="C20" s="59"/>
      <c r="D20" s="59"/>
      <c r="E20" s="59"/>
      <c r="F20" s="59"/>
      <c r="G20" s="59"/>
      <c r="H20" s="60"/>
      <c r="I20" s="320"/>
      <c r="J20" s="74"/>
      <c r="K20" s="74"/>
      <c r="L20" s="74"/>
      <c r="M20" s="74"/>
      <c r="N20" s="74"/>
      <c r="O20" s="74"/>
      <c r="P20" s="75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3" customFormat="1" ht="20.100000000000001" customHeight="1">
      <c r="A21" s="61"/>
      <c r="B21" s="62"/>
      <c r="C21" s="62"/>
      <c r="D21" s="62"/>
      <c r="E21" s="63"/>
      <c r="F21" s="62"/>
      <c r="G21" s="62"/>
      <c r="H21" s="62"/>
      <c r="I21" s="321"/>
      <c r="J21" s="76"/>
      <c r="K21" s="76"/>
      <c r="L21" s="77"/>
      <c r="M21" s="76"/>
      <c r="N21" s="76"/>
      <c r="O21" s="77"/>
      <c r="P21" s="7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3" customFormat="1" ht="16.5">
      <c r="A22" s="64"/>
      <c r="B22" s="64"/>
      <c r="C22" s="64"/>
      <c r="D22" s="64"/>
      <c r="E22" s="65"/>
      <c r="F22" s="64"/>
      <c r="G22" s="64"/>
      <c r="H22" s="64"/>
      <c r="P22" s="6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43" customFormat="1">
      <c r="A23" s="66" t="s">
        <v>170</v>
      </c>
      <c r="B23" s="66"/>
      <c r="C23" s="67"/>
      <c r="D23" s="67"/>
      <c r="P23" s="6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43" customFormat="1">
      <c r="C24" s="44"/>
      <c r="D24" s="44"/>
      <c r="J24" s="79" t="s">
        <v>171</v>
      </c>
      <c r="K24" s="80">
        <v>45298</v>
      </c>
      <c r="L24" s="79" t="s">
        <v>172</v>
      </c>
      <c r="M24" s="79" t="s">
        <v>133</v>
      </c>
      <c r="N24" s="79" t="s">
        <v>173</v>
      </c>
      <c r="O24" s="43" t="s">
        <v>136</v>
      </c>
      <c r="P24" s="6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5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topLeftCell="A8" zoomScaleNormal="100" workbookViewId="0">
      <selection activeCell="M19" sqref="M19"/>
    </sheetView>
  </sheetViews>
  <sheetFormatPr defaultColWidth="10" defaultRowHeight="16.5" customHeight="1"/>
  <cols>
    <col min="1" max="1" width="10.875" style="81" customWidth="1"/>
    <col min="2" max="16384" width="10" style="81"/>
  </cols>
  <sheetData>
    <row r="1" spans="1:16" ht="22.5" customHeight="1">
      <c r="A1" s="322" t="s">
        <v>174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6" ht="17.25" customHeight="1">
      <c r="A2" s="141" t="s">
        <v>53</v>
      </c>
      <c r="B2" s="231"/>
      <c r="C2" s="231"/>
      <c r="D2" s="232" t="s">
        <v>55</v>
      </c>
      <c r="E2" s="232"/>
      <c r="F2" s="231" t="s">
        <v>56</v>
      </c>
      <c r="G2" s="231"/>
      <c r="H2" s="142" t="s">
        <v>57</v>
      </c>
      <c r="I2" s="233" t="s">
        <v>56</v>
      </c>
      <c r="J2" s="233"/>
      <c r="K2" s="234"/>
    </row>
    <row r="3" spans="1:16" ht="16.5" customHeight="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6" ht="16.5" customHeight="1">
      <c r="A4" s="145" t="s">
        <v>61</v>
      </c>
      <c r="B4" s="241" t="s">
        <v>62</v>
      </c>
      <c r="C4" s="242"/>
      <c r="D4" s="243" t="s">
        <v>63</v>
      </c>
      <c r="E4" s="244"/>
      <c r="F4" s="245">
        <v>45332</v>
      </c>
      <c r="G4" s="246"/>
      <c r="H4" s="243" t="s">
        <v>175</v>
      </c>
      <c r="I4" s="244"/>
      <c r="J4" s="87" t="s">
        <v>65</v>
      </c>
      <c r="K4" s="88" t="s">
        <v>66</v>
      </c>
    </row>
    <row r="5" spans="1:16" ht="16.5" customHeight="1">
      <c r="A5" s="147" t="s">
        <v>67</v>
      </c>
      <c r="B5" s="241" t="s">
        <v>68</v>
      </c>
      <c r="C5" s="242"/>
      <c r="D5" s="243" t="s">
        <v>176</v>
      </c>
      <c r="E5" s="244"/>
      <c r="F5" s="245">
        <v>45296</v>
      </c>
      <c r="G5" s="246"/>
      <c r="H5" s="243" t="s">
        <v>177</v>
      </c>
      <c r="I5" s="244"/>
      <c r="J5" s="87" t="s">
        <v>65</v>
      </c>
      <c r="K5" s="88" t="s">
        <v>66</v>
      </c>
    </row>
    <row r="6" spans="1:16" ht="16.5" customHeight="1">
      <c r="A6" s="145" t="s">
        <v>71</v>
      </c>
      <c r="B6" s="148" t="s">
        <v>72</v>
      </c>
      <c r="C6" s="149">
        <v>6</v>
      </c>
      <c r="D6" s="243" t="s">
        <v>178</v>
      </c>
      <c r="E6" s="244"/>
      <c r="F6" s="245">
        <v>45307</v>
      </c>
      <c r="G6" s="246"/>
      <c r="H6" s="243" t="s">
        <v>179</v>
      </c>
      <c r="I6" s="244"/>
      <c r="J6" s="244"/>
      <c r="K6" s="323"/>
    </row>
    <row r="7" spans="1:16" ht="16.5" customHeight="1">
      <c r="A7" s="145" t="s">
        <v>75</v>
      </c>
      <c r="B7" s="247">
        <v>4000</v>
      </c>
      <c r="C7" s="248"/>
      <c r="D7" s="145" t="s">
        <v>180</v>
      </c>
      <c r="E7" s="146"/>
      <c r="F7" s="245">
        <v>45311</v>
      </c>
      <c r="G7" s="246"/>
      <c r="H7" s="324"/>
      <c r="I7" s="241"/>
      <c r="J7" s="241"/>
      <c r="K7" s="242"/>
    </row>
    <row r="8" spans="1:16" ht="16.5" customHeight="1">
      <c r="A8" s="151" t="s">
        <v>78</v>
      </c>
      <c r="B8" s="249" t="s">
        <v>79</v>
      </c>
      <c r="C8" s="250"/>
      <c r="D8" s="251" t="s">
        <v>80</v>
      </c>
      <c r="E8" s="252"/>
      <c r="F8" s="253">
        <v>45316</v>
      </c>
      <c r="G8" s="254"/>
      <c r="H8" s="251"/>
      <c r="I8" s="252"/>
      <c r="J8" s="252"/>
      <c r="K8" s="262"/>
      <c r="P8" s="111" t="s">
        <v>181</v>
      </c>
    </row>
    <row r="9" spans="1:16" ht="16.5" customHeight="1">
      <c r="A9" s="325" t="s">
        <v>182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6" ht="16.5" customHeight="1">
      <c r="A10" s="152" t="s">
        <v>84</v>
      </c>
      <c r="B10" s="153" t="s">
        <v>85</v>
      </c>
      <c r="C10" s="83" t="s">
        <v>86</v>
      </c>
      <c r="D10" s="154"/>
      <c r="E10" s="155" t="s">
        <v>89</v>
      </c>
      <c r="F10" s="153" t="s">
        <v>85</v>
      </c>
      <c r="G10" s="83" t="s">
        <v>86</v>
      </c>
      <c r="H10" s="153"/>
      <c r="I10" s="155" t="s">
        <v>87</v>
      </c>
      <c r="J10" s="153" t="s">
        <v>85</v>
      </c>
      <c r="K10" s="164" t="s">
        <v>86</v>
      </c>
    </row>
    <row r="11" spans="1:16" ht="16.5" customHeight="1">
      <c r="A11" s="147" t="s">
        <v>90</v>
      </c>
      <c r="B11" s="156" t="s">
        <v>85</v>
      </c>
      <c r="C11" s="87" t="s">
        <v>86</v>
      </c>
      <c r="D11" s="157"/>
      <c r="E11" s="158" t="s">
        <v>92</v>
      </c>
      <c r="F11" s="156" t="s">
        <v>85</v>
      </c>
      <c r="G11" s="87" t="s">
        <v>86</v>
      </c>
      <c r="H11" s="156"/>
      <c r="I11" s="158" t="s">
        <v>97</v>
      </c>
      <c r="J11" s="156" t="s">
        <v>85</v>
      </c>
      <c r="K11" s="88" t="s">
        <v>86</v>
      </c>
    </row>
    <row r="12" spans="1:16" ht="16.5" customHeight="1">
      <c r="A12" s="251" t="s">
        <v>119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62"/>
    </row>
    <row r="13" spans="1:16" ht="16.5" customHeight="1">
      <c r="A13" s="326" t="s">
        <v>183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6" ht="16.5" customHeight="1">
      <c r="A14" s="327" t="s">
        <v>184</v>
      </c>
      <c r="B14" s="328"/>
      <c r="C14" s="328"/>
      <c r="D14" s="328"/>
      <c r="E14" s="328"/>
      <c r="F14" s="328"/>
      <c r="G14" s="328"/>
      <c r="H14" s="329"/>
      <c r="I14" s="330"/>
      <c r="J14" s="330"/>
      <c r="K14" s="331"/>
    </row>
    <row r="15" spans="1:16" ht="16.5" customHeight="1">
      <c r="A15" s="332"/>
      <c r="B15" s="333"/>
      <c r="C15" s="333"/>
      <c r="D15" s="334"/>
      <c r="E15" s="335"/>
      <c r="F15" s="333"/>
      <c r="G15" s="333"/>
      <c r="H15" s="334"/>
      <c r="I15" s="336"/>
      <c r="J15" s="337"/>
      <c r="K15" s="338"/>
    </row>
    <row r="16" spans="1:16" ht="16.5" customHeight="1">
      <c r="A16" s="339"/>
      <c r="B16" s="340"/>
      <c r="C16" s="340"/>
      <c r="D16" s="340"/>
      <c r="E16" s="340"/>
      <c r="F16" s="340"/>
      <c r="G16" s="340"/>
      <c r="H16" s="340"/>
      <c r="I16" s="340"/>
      <c r="J16" s="340"/>
      <c r="K16" s="341"/>
    </row>
    <row r="17" spans="1:11" ht="16.5" customHeight="1">
      <c r="A17" s="326" t="s">
        <v>185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spans="1:11" ht="16.5" customHeight="1">
      <c r="A18" s="342" t="s">
        <v>186</v>
      </c>
      <c r="B18" s="343"/>
      <c r="C18" s="343"/>
      <c r="D18" s="343"/>
      <c r="E18" s="343"/>
      <c r="F18" s="343"/>
      <c r="G18" s="343"/>
      <c r="H18" s="343"/>
      <c r="I18" s="330"/>
      <c r="J18" s="330"/>
      <c r="K18" s="331"/>
    </row>
    <row r="19" spans="1:11" ht="16.5" customHeight="1">
      <c r="A19" s="332"/>
      <c r="B19" s="333"/>
      <c r="C19" s="333"/>
      <c r="D19" s="334"/>
      <c r="E19" s="335"/>
      <c r="F19" s="333"/>
      <c r="G19" s="333"/>
      <c r="H19" s="334"/>
      <c r="I19" s="336"/>
      <c r="J19" s="337"/>
      <c r="K19" s="338"/>
    </row>
    <row r="20" spans="1:11" ht="16.5" customHeight="1">
      <c r="A20" s="339"/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 ht="16.5" customHeight="1">
      <c r="A21" s="344" t="s">
        <v>116</v>
      </c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1" ht="16.5" customHeight="1">
      <c r="A22" s="345" t="s">
        <v>117</v>
      </c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 ht="16.5" customHeight="1">
      <c r="A23" s="281" t="s">
        <v>118</v>
      </c>
      <c r="B23" s="282"/>
      <c r="C23" s="87" t="s">
        <v>65</v>
      </c>
      <c r="D23" s="87" t="s">
        <v>66</v>
      </c>
      <c r="E23" s="346"/>
      <c r="F23" s="346"/>
      <c r="G23" s="346"/>
      <c r="H23" s="346"/>
      <c r="I23" s="346"/>
      <c r="J23" s="346"/>
      <c r="K23" s="347"/>
    </row>
    <row r="24" spans="1:11" ht="16.5" customHeight="1">
      <c r="A24" s="243" t="s">
        <v>187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</row>
    <row r="25" spans="1:11" ht="16.5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ht="16.5" customHeight="1">
      <c r="A26" s="325" t="s">
        <v>125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143" t="s">
        <v>126</v>
      </c>
      <c r="B27" s="83" t="s">
        <v>95</v>
      </c>
      <c r="C27" s="83" t="s">
        <v>96</v>
      </c>
      <c r="D27" s="83" t="s">
        <v>88</v>
      </c>
      <c r="E27" s="144" t="s">
        <v>127</v>
      </c>
      <c r="F27" s="83" t="s">
        <v>95</v>
      </c>
      <c r="G27" s="83" t="s">
        <v>96</v>
      </c>
      <c r="H27" s="83" t="s">
        <v>88</v>
      </c>
      <c r="I27" s="144" t="s">
        <v>128</v>
      </c>
      <c r="J27" s="83" t="s">
        <v>95</v>
      </c>
      <c r="K27" s="164" t="s">
        <v>96</v>
      </c>
    </row>
    <row r="28" spans="1:11" ht="16.5" customHeight="1">
      <c r="A28" s="159" t="s">
        <v>87</v>
      </c>
      <c r="B28" s="87" t="s">
        <v>95</v>
      </c>
      <c r="C28" s="87" t="s">
        <v>96</v>
      </c>
      <c r="D28" s="87" t="s">
        <v>88</v>
      </c>
      <c r="E28" s="160" t="s">
        <v>94</v>
      </c>
      <c r="F28" s="87" t="s">
        <v>95</v>
      </c>
      <c r="G28" s="87" t="s">
        <v>96</v>
      </c>
      <c r="H28" s="87" t="s">
        <v>88</v>
      </c>
      <c r="I28" s="160" t="s">
        <v>105</v>
      </c>
      <c r="J28" s="87" t="s">
        <v>95</v>
      </c>
      <c r="K28" s="88" t="s">
        <v>96</v>
      </c>
    </row>
    <row r="29" spans="1:11" ht="16.5" customHeight="1">
      <c r="A29" s="243" t="s">
        <v>98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51"/>
    </row>
    <row r="30" spans="1:11" ht="16.5" customHeight="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295"/>
    </row>
    <row r="31" spans="1:11" ht="16.5" customHeight="1">
      <c r="A31" s="325" t="s">
        <v>188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21" customHeight="1">
      <c r="A32" s="290" t="s">
        <v>189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2"/>
    </row>
    <row r="33" spans="1:11" ht="21" customHeight="1">
      <c r="A33" s="290" t="s">
        <v>190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2"/>
    </row>
    <row r="34" spans="1:11" ht="21" customHeight="1">
      <c r="A34" s="290" t="s">
        <v>191</v>
      </c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1" customHeight="1">
      <c r="A35" s="290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1" customHeight="1">
      <c r="A36" s="290"/>
      <c r="B36" s="291"/>
      <c r="C36" s="291"/>
      <c r="D36" s="291"/>
      <c r="E36" s="291"/>
      <c r="F36" s="291"/>
      <c r="G36" s="291"/>
      <c r="H36" s="291"/>
      <c r="I36" s="291"/>
      <c r="J36" s="291"/>
      <c r="K36" s="292"/>
    </row>
    <row r="37" spans="1:11" ht="21" customHeight="1">
      <c r="A37" s="290"/>
      <c r="B37" s="291"/>
      <c r="C37" s="291"/>
      <c r="D37" s="291"/>
      <c r="E37" s="291"/>
      <c r="F37" s="291"/>
      <c r="G37" s="291"/>
      <c r="H37" s="291"/>
      <c r="I37" s="291"/>
      <c r="J37" s="291"/>
      <c r="K37" s="292"/>
    </row>
    <row r="38" spans="1:11" ht="21" customHeight="1">
      <c r="A38" s="290"/>
      <c r="B38" s="291"/>
      <c r="C38" s="291"/>
      <c r="D38" s="291"/>
      <c r="E38" s="291"/>
      <c r="F38" s="291"/>
      <c r="G38" s="291"/>
      <c r="H38" s="291"/>
      <c r="I38" s="291"/>
      <c r="J38" s="291"/>
      <c r="K38" s="292"/>
    </row>
    <row r="39" spans="1:11" ht="21" customHeight="1">
      <c r="A39" s="290"/>
      <c r="B39" s="291"/>
      <c r="C39" s="291"/>
      <c r="D39" s="291"/>
      <c r="E39" s="291"/>
      <c r="F39" s="291"/>
      <c r="G39" s="291"/>
      <c r="H39" s="291"/>
      <c r="I39" s="291"/>
      <c r="J39" s="291"/>
      <c r="K39" s="292"/>
    </row>
    <row r="40" spans="1:11" ht="21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292"/>
    </row>
    <row r="41" spans="1:11" ht="21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292"/>
    </row>
    <row r="42" spans="1:11" ht="21" customHeight="1">
      <c r="A42" s="290"/>
      <c r="B42" s="291"/>
      <c r="C42" s="291"/>
      <c r="D42" s="291"/>
      <c r="E42" s="291"/>
      <c r="F42" s="291"/>
      <c r="G42" s="291"/>
      <c r="H42" s="291"/>
      <c r="I42" s="291"/>
      <c r="J42" s="291"/>
      <c r="K42" s="292"/>
    </row>
    <row r="43" spans="1:11" ht="17.25" customHeight="1">
      <c r="A43" s="293" t="s">
        <v>124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5"/>
    </row>
    <row r="44" spans="1:11" ht="16.5" customHeight="1">
      <c r="A44" s="325" t="s">
        <v>192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352" t="s">
        <v>119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4"/>
    </row>
    <row r="46" spans="1:11" ht="18" customHeight="1">
      <c r="A46" s="352" t="s">
        <v>193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4"/>
    </row>
    <row r="47" spans="1:11" ht="18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50"/>
    </row>
    <row r="48" spans="1:11" ht="21" customHeight="1">
      <c r="A48" s="161" t="s">
        <v>130</v>
      </c>
      <c r="B48" s="355" t="s">
        <v>131</v>
      </c>
      <c r="C48" s="355"/>
      <c r="D48" s="162" t="s">
        <v>132</v>
      </c>
      <c r="E48" s="162"/>
      <c r="F48" s="162" t="s">
        <v>134</v>
      </c>
      <c r="G48" s="163"/>
      <c r="H48" s="356" t="s">
        <v>135</v>
      </c>
      <c r="I48" s="356"/>
      <c r="J48" s="355" t="s">
        <v>136</v>
      </c>
      <c r="K48" s="357"/>
    </row>
    <row r="49" spans="1:11" ht="16.5" customHeight="1">
      <c r="A49" s="259" t="s">
        <v>137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>
      <c r="A50" s="358"/>
      <c r="B50" s="359"/>
      <c r="C50" s="359"/>
      <c r="D50" s="359"/>
      <c r="E50" s="359"/>
      <c r="F50" s="359"/>
      <c r="G50" s="359"/>
      <c r="H50" s="359"/>
      <c r="I50" s="359"/>
      <c r="J50" s="359"/>
      <c r="K50" s="360"/>
    </row>
    <row r="51" spans="1:11" ht="16.5" customHeight="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63"/>
    </row>
    <row r="52" spans="1:11" ht="21" customHeight="1">
      <c r="A52" s="161" t="s">
        <v>130</v>
      </c>
      <c r="B52" s="355" t="s">
        <v>131</v>
      </c>
      <c r="C52" s="355"/>
      <c r="D52" s="162" t="s">
        <v>132</v>
      </c>
      <c r="E52" s="162"/>
      <c r="F52" s="162" t="s">
        <v>134</v>
      </c>
      <c r="G52" s="163"/>
      <c r="H52" s="356" t="s">
        <v>135</v>
      </c>
      <c r="I52" s="356"/>
      <c r="J52" s="355" t="s">
        <v>136</v>
      </c>
      <c r="K52" s="35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23"/>
  <sheetViews>
    <sheetView workbookViewId="0">
      <selection activeCell="K20" sqref="K19:K20"/>
    </sheetView>
  </sheetViews>
  <sheetFormatPr defaultColWidth="9" defaultRowHeight="14.25"/>
  <cols>
    <col min="1" max="1" width="13.625" style="43" customWidth="1"/>
    <col min="2" max="2" width="8.5" style="43" customWidth="1"/>
    <col min="3" max="3" width="8.5" style="44" customWidth="1"/>
    <col min="4" max="7" width="8.5" style="43" customWidth="1"/>
    <col min="8" max="8" width="8.875" style="43" customWidth="1"/>
    <col min="9" max="13" width="12.625" style="43" customWidth="1"/>
    <col min="14" max="14" width="12.625" style="121" customWidth="1"/>
    <col min="15" max="15" width="8.875" style="121" customWidth="1"/>
    <col min="16" max="247" width="9" style="43"/>
    <col min="248" max="16384" width="9" style="2"/>
  </cols>
  <sheetData>
    <row r="1" spans="1:250" s="43" customFormat="1" ht="29.1" customHeight="1">
      <c r="A1" s="304" t="s">
        <v>140</v>
      </c>
      <c r="B1" s="306"/>
      <c r="C1" s="305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129"/>
      <c r="O1" s="12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s="43" customFormat="1" ht="20.100000000000001" customHeight="1">
      <c r="A2" s="122" t="s">
        <v>61</v>
      </c>
      <c r="B2" s="364" t="s">
        <v>62</v>
      </c>
      <c r="C2" s="365"/>
      <c r="D2" s="366"/>
      <c r="E2" s="123" t="s">
        <v>67</v>
      </c>
      <c r="F2" s="367" t="s">
        <v>68</v>
      </c>
      <c r="G2" s="367"/>
      <c r="H2" s="371"/>
      <c r="I2" s="130" t="s">
        <v>57</v>
      </c>
      <c r="J2" s="368" t="s">
        <v>56</v>
      </c>
      <c r="K2" s="368"/>
      <c r="L2" s="368"/>
      <c r="M2" s="368"/>
      <c r="N2" s="369"/>
      <c r="O2" s="13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pans="1:250" s="43" customFormat="1">
      <c r="A3" s="370" t="s">
        <v>141</v>
      </c>
      <c r="B3" s="313" t="s">
        <v>142</v>
      </c>
      <c r="C3" s="314"/>
      <c r="D3" s="313"/>
      <c r="E3" s="313"/>
      <c r="F3" s="313"/>
      <c r="G3" s="313"/>
      <c r="H3" s="319"/>
      <c r="I3" s="132" t="s">
        <v>194</v>
      </c>
      <c r="J3" s="132" t="s">
        <v>194</v>
      </c>
      <c r="K3" s="132" t="s">
        <v>194</v>
      </c>
      <c r="L3" s="132" t="s">
        <v>194</v>
      </c>
      <c r="M3" s="132" t="s">
        <v>194</v>
      </c>
      <c r="N3" s="132" t="s">
        <v>194</v>
      </c>
      <c r="O3" s="13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s="43" customFormat="1" ht="15">
      <c r="A4" s="370"/>
      <c r="B4" s="49" t="s">
        <v>143</v>
      </c>
      <c r="C4" s="49" t="s">
        <v>144</v>
      </c>
      <c r="D4" s="49" t="s">
        <v>145</v>
      </c>
      <c r="E4" s="49" t="s">
        <v>146</v>
      </c>
      <c r="F4" s="49" t="s">
        <v>147</v>
      </c>
      <c r="G4" s="49" t="s">
        <v>148</v>
      </c>
      <c r="H4" s="319"/>
      <c r="I4" s="49" t="s">
        <v>143</v>
      </c>
      <c r="J4" s="49" t="s">
        <v>144</v>
      </c>
      <c r="K4" s="49" t="s">
        <v>145</v>
      </c>
      <c r="L4" s="49" t="s">
        <v>146</v>
      </c>
      <c r="M4" s="49" t="s">
        <v>147</v>
      </c>
      <c r="N4" s="49" t="s">
        <v>148</v>
      </c>
      <c r="O4" s="13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s="43" customFormat="1" ht="20.100000000000001" customHeight="1">
      <c r="A5" s="370"/>
      <c r="B5" s="50"/>
      <c r="C5" s="50"/>
      <c r="D5" s="51"/>
      <c r="E5" s="51"/>
      <c r="F5" s="51"/>
      <c r="G5" s="51"/>
      <c r="H5" s="320"/>
      <c r="I5" s="26" t="s">
        <v>111</v>
      </c>
      <c r="J5" s="26" t="s">
        <v>111</v>
      </c>
      <c r="K5" s="26" t="s">
        <v>111</v>
      </c>
      <c r="L5" s="26" t="s">
        <v>113</v>
      </c>
      <c r="M5" s="26" t="s">
        <v>113</v>
      </c>
      <c r="N5" s="26" t="s">
        <v>114</v>
      </c>
      <c r="O5" s="13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s="43" customFormat="1" ht="20.100000000000001" customHeight="1">
      <c r="A6" s="124" t="s">
        <v>151</v>
      </c>
      <c r="B6" s="53">
        <f t="shared" ref="B6:B9" si="0">C6-5</f>
        <v>70</v>
      </c>
      <c r="C6" s="54">
        <v>75</v>
      </c>
      <c r="D6" s="53">
        <f t="shared" ref="D6:G6" si="1">C6+6</f>
        <v>81</v>
      </c>
      <c r="E6" s="53">
        <f t="shared" si="1"/>
        <v>87</v>
      </c>
      <c r="F6" s="53">
        <f t="shared" si="1"/>
        <v>93</v>
      </c>
      <c r="G6" s="53">
        <f t="shared" si="1"/>
        <v>99</v>
      </c>
      <c r="H6" s="320"/>
      <c r="I6" s="74" t="s">
        <v>195</v>
      </c>
      <c r="J6" s="74" t="s">
        <v>196</v>
      </c>
      <c r="K6" s="74" t="s">
        <v>197</v>
      </c>
      <c r="L6" s="74" t="s">
        <v>198</v>
      </c>
      <c r="M6" s="74" t="s">
        <v>199</v>
      </c>
      <c r="N6" s="74" t="s">
        <v>200</v>
      </c>
      <c r="O6" s="13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s="43" customFormat="1" ht="20.100000000000001" customHeight="1">
      <c r="A7" s="124" t="s">
        <v>154</v>
      </c>
      <c r="B7" s="53">
        <f>C7-3</f>
        <v>51</v>
      </c>
      <c r="C7" s="54">
        <v>54</v>
      </c>
      <c r="D7" s="53">
        <f>C7+3</f>
        <v>57</v>
      </c>
      <c r="E7" s="53">
        <f>D7+3</f>
        <v>60</v>
      </c>
      <c r="F7" s="53">
        <f>E7+4</f>
        <v>64</v>
      </c>
      <c r="G7" s="53">
        <f t="shared" ref="G7:G9" si="2">F7+4</f>
        <v>68</v>
      </c>
      <c r="H7" s="320"/>
      <c r="I7" s="74" t="s">
        <v>201</v>
      </c>
      <c r="J7" s="74" t="s">
        <v>202</v>
      </c>
      <c r="K7" s="74" t="s">
        <v>203</v>
      </c>
      <c r="L7" s="74" t="s">
        <v>204</v>
      </c>
      <c r="M7" s="74" t="s">
        <v>205</v>
      </c>
      <c r="N7" s="74" t="s">
        <v>206</v>
      </c>
      <c r="O7" s="13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s="43" customFormat="1" ht="20.100000000000001" customHeight="1">
      <c r="A8" s="124" t="s">
        <v>156</v>
      </c>
      <c r="B8" s="53">
        <f t="shared" si="0"/>
        <v>71</v>
      </c>
      <c r="C8" s="54">
        <v>76</v>
      </c>
      <c r="D8" s="53">
        <f t="shared" ref="D8:F9" si="3">C8+6</f>
        <v>82</v>
      </c>
      <c r="E8" s="53">
        <f t="shared" si="3"/>
        <v>88</v>
      </c>
      <c r="F8" s="53">
        <f t="shared" si="3"/>
        <v>94</v>
      </c>
      <c r="G8" s="53">
        <f t="shared" si="2"/>
        <v>98</v>
      </c>
      <c r="H8" s="320"/>
      <c r="I8" s="74" t="s">
        <v>195</v>
      </c>
      <c r="J8" s="74" t="s">
        <v>195</v>
      </c>
      <c r="K8" s="74" t="s">
        <v>195</v>
      </c>
      <c r="L8" s="74" t="s">
        <v>195</v>
      </c>
      <c r="M8" s="74" t="s">
        <v>195</v>
      </c>
      <c r="N8" s="74" t="s">
        <v>195</v>
      </c>
      <c r="O8" s="13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s="43" customFormat="1" ht="20.100000000000001" customHeight="1">
      <c r="A9" s="124" t="s">
        <v>157</v>
      </c>
      <c r="B9" s="53">
        <f t="shared" si="0"/>
        <v>81</v>
      </c>
      <c r="C9" s="54">
        <v>86</v>
      </c>
      <c r="D9" s="53">
        <f t="shared" si="3"/>
        <v>92</v>
      </c>
      <c r="E9" s="53">
        <f t="shared" si="3"/>
        <v>98</v>
      </c>
      <c r="F9" s="53">
        <f t="shared" si="3"/>
        <v>104</v>
      </c>
      <c r="G9" s="53">
        <f t="shared" si="2"/>
        <v>108</v>
      </c>
      <c r="H9" s="320"/>
      <c r="I9" s="74" t="s">
        <v>207</v>
      </c>
      <c r="J9" s="74" t="s">
        <v>195</v>
      </c>
      <c r="K9" s="74" t="s">
        <v>195</v>
      </c>
      <c r="L9" s="74" t="s">
        <v>195</v>
      </c>
      <c r="M9" s="74" t="s">
        <v>195</v>
      </c>
      <c r="N9" s="74" t="s">
        <v>195</v>
      </c>
      <c r="O9" s="13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s="43" customFormat="1" ht="20.100000000000001" customHeight="1">
      <c r="A10" s="124" t="s">
        <v>159</v>
      </c>
      <c r="B10" s="53">
        <f>C10-1.6</f>
        <v>23.9</v>
      </c>
      <c r="C10" s="54">
        <v>25.5</v>
      </c>
      <c r="D10" s="53">
        <f>C10+1.9</f>
        <v>27.4</v>
      </c>
      <c r="E10" s="53">
        <f>D10+1.9</f>
        <v>29.3</v>
      </c>
      <c r="F10" s="53">
        <f>E10+1.9</f>
        <v>31.2</v>
      </c>
      <c r="G10" s="53">
        <f>F10+1.3</f>
        <v>32.5</v>
      </c>
      <c r="H10" s="320"/>
      <c r="I10" s="74" t="s">
        <v>208</v>
      </c>
      <c r="J10" s="74" t="s">
        <v>208</v>
      </c>
      <c r="K10" s="74" t="s">
        <v>209</v>
      </c>
      <c r="L10" s="74" t="s">
        <v>210</v>
      </c>
      <c r="M10" s="74" t="s">
        <v>211</v>
      </c>
      <c r="N10" s="74" t="s">
        <v>212</v>
      </c>
      <c r="O10" s="13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s="43" customFormat="1" ht="20.100000000000001" customHeight="1">
      <c r="A11" s="124" t="s">
        <v>160</v>
      </c>
      <c r="B11" s="53">
        <f>C11-1</f>
        <v>18.5</v>
      </c>
      <c r="C11" s="54">
        <v>19.5</v>
      </c>
      <c r="D11" s="53">
        <f>C11+1.2</f>
        <v>20.7</v>
      </c>
      <c r="E11" s="53">
        <f>D11+1.2</f>
        <v>21.9</v>
      </c>
      <c r="F11" s="53">
        <f>E11+1.2</f>
        <v>23.1</v>
      </c>
      <c r="G11" s="53">
        <f>F11+0.7</f>
        <v>23.8</v>
      </c>
      <c r="H11" s="320"/>
      <c r="I11" s="74" t="s">
        <v>213</v>
      </c>
      <c r="J11" s="74" t="s">
        <v>214</v>
      </c>
      <c r="K11" s="74" t="s">
        <v>195</v>
      </c>
      <c r="L11" s="74" t="s">
        <v>215</v>
      </c>
      <c r="M11" s="74" t="s">
        <v>216</v>
      </c>
      <c r="N11" s="74" t="s">
        <v>217</v>
      </c>
      <c r="O11" s="13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s="43" customFormat="1" ht="20.100000000000001" customHeight="1">
      <c r="A12" s="124" t="s">
        <v>162</v>
      </c>
      <c r="B12" s="53">
        <f>C12-0.5</f>
        <v>16.5</v>
      </c>
      <c r="C12" s="54">
        <v>17</v>
      </c>
      <c r="D12" s="53">
        <f t="shared" ref="D12:G12" si="4">C12+0.5</f>
        <v>17.5</v>
      </c>
      <c r="E12" s="53">
        <f t="shared" si="4"/>
        <v>18</v>
      </c>
      <c r="F12" s="53">
        <f t="shared" si="4"/>
        <v>18.5</v>
      </c>
      <c r="G12" s="53">
        <f t="shared" si="4"/>
        <v>19</v>
      </c>
      <c r="H12" s="320"/>
      <c r="I12" s="74" t="s">
        <v>195</v>
      </c>
      <c r="J12" s="74" t="s">
        <v>195</v>
      </c>
      <c r="K12" s="74" t="s">
        <v>195</v>
      </c>
      <c r="L12" s="74" t="s">
        <v>195</v>
      </c>
      <c r="M12" s="74" t="s">
        <v>195</v>
      </c>
      <c r="N12" s="74" t="s">
        <v>195</v>
      </c>
      <c r="O12" s="13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s="43" customFormat="1" ht="20.100000000000001" customHeight="1">
      <c r="A13" s="124" t="s">
        <v>163</v>
      </c>
      <c r="B13" s="53">
        <f>C13-0.5</f>
        <v>11</v>
      </c>
      <c r="C13" s="54">
        <v>11.5</v>
      </c>
      <c r="D13" s="53">
        <f t="shared" ref="D13:G13" si="5">C13+0.5</f>
        <v>12</v>
      </c>
      <c r="E13" s="53">
        <f t="shared" si="5"/>
        <v>12.5</v>
      </c>
      <c r="F13" s="53">
        <f t="shared" si="5"/>
        <v>13</v>
      </c>
      <c r="G13" s="53">
        <f t="shared" si="5"/>
        <v>13.5</v>
      </c>
      <c r="H13" s="320"/>
      <c r="I13" s="74" t="s">
        <v>195</v>
      </c>
      <c r="J13" s="74" t="s">
        <v>215</v>
      </c>
      <c r="K13" s="74" t="s">
        <v>218</v>
      </c>
      <c r="L13" s="74" t="s">
        <v>195</v>
      </c>
      <c r="M13" s="74" t="s">
        <v>195</v>
      </c>
      <c r="N13" s="74" t="s">
        <v>199</v>
      </c>
      <c r="O13" s="13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s="43" customFormat="1" ht="20.100000000000001" customHeight="1">
      <c r="A14" s="124" t="s">
        <v>164</v>
      </c>
      <c r="B14" s="53">
        <f>C14-1.5</f>
        <v>22.5</v>
      </c>
      <c r="C14" s="54">
        <v>24</v>
      </c>
      <c r="D14" s="53">
        <f>C14+1.7</f>
        <v>25.7</v>
      </c>
      <c r="E14" s="53">
        <f>D14+1.7</f>
        <v>27.4</v>
      </c>
      <c r="F14" s="53">
        <f>E14+1.7</f>
        <v>29.1</v>
      </c>
      <c r="G14" s="53">
        <f>F14+1.6</f>
        <v>30.7</v>
      </c>
      <c r="H14" s="320"/>
      <c r="I14" s="74" t="s">
        <v>219</v>
      </c>
      <c r="J14" s="74" t="s">
        <v>200</v>
      </c>
      <c r="K14" s="74" t="s">
        <v>220</v>
      </c>
      <c r="L14" s="74" t="s">
        <v>216</v>
      </c>
      <c r="M14" s="74" t="s">
        <v>221</v>
      </c>
      <c r="N14" s="74" t="s">
        <v>222</v>
      </c>
      <c r="O14" s="13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s="43" customFormat="1" ht="20.100000000000001" customHeight="1">
      <c r="A15" s="124" t="s">
        <v>165</v>
      </c>
      <c r="B15" s="53">
        <f>C15-1.8</f>
        <v>31.2</v>
      </c>
      <c r="C15" s="54">
        <v>33</v>
      </c>
      <c r="D15" s="53">
        <f>C15+2.25</f>
        <v>35.25</v>
      </c>
      <c r="E15" s="53">
        <f>D15+2.25</f>
        <v>37.5</v>
      </c>
      <c r="F15" s="53">
        <f>E15+2.25</f>
        <v>39.75</v>
      </c>
      <c r="G15" s="53">
        <f>F15+2</f>
        <v>41.75</v>
      </c>
      <c r="H15" s="320"/>
      <c r="I15" s="74" t="s">
        <v>219</v>
      </c>
      <c r="J15" s="74" t="s">
        <v>198</v>
      </c>
      <c r="K15" s="74" t="s">
        <v>223</v>
      </c>
      <c r="L15" s="74" t="s">
        <v>198</v>
      </c>
      <c r="M15" s="74" t="s">
        <v>199</v>
      </c>
      <c r="N15" s="74" t="s">
        <v>224</v>
      </c>
      <c r="O15" s="13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s="43" customFormat="1" ht="20.100000000000001" customHeight="1">
      <c r="A16" s="124" t="s">
        <v>167</v>
      </c>
      <c r="B16" s="53">
        <f>C16</f>
        <v>12</v>
      </c>
      <c r="C16" s="54">
        <v>12</v>
      </c>
      <c r="D16" s="53">
        <f>B16+1</f>
        <v>13</v>
      </c>
      <c r="E16" s="53">
        <f>D16</f>
        <v>13</v>
      </c>
      <c r="F16" s="53">
        <f>D16+1</f>
        <v>14</v>
      </c>
      <c r="G16" s="53">
        <f>F16</f>
        <v>14</v>
      </c>
      <c r="H16" s="320"/>
      <c r="I16" s="74" t="s">
        <v>195</v>
      </c>
      <c r="J16" s="74" t="s">
        <v>195</v>
      </c>
      <c r="K16" s="74" t="s">
        <v>195</v>
      </c>
      <c r="L16" s="74" t="s">
        <v>195</v>
      </c>
      <c r="M16" s="74" t="s">
        <v>195</v>
      </c>
      <c r="N16" s="74" t="s">
        <v>195</v>
      </c>
      <c r="O16" s="13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s="43" customFormat="1" ht="20.100000000000001" customHeight="1">
      <c r="A17" s="124" t="s">
        <v>168</v>
      </c>
      <c r="B17" s="53">
        <v>3.5</v>
      </c>
      <c r="C17" s="54">
        <v>3.5</v>
      </c>
      <c r="D17" s="53">
        <v>3.5</v>
      </c>
      <c r="E17" s="53">
        <v>3.5</v>
      </c>
      <c r="F17" s="53">
        <v>3.5</v>
      </c>
      <c r="G17" s="53">
        <v>3.5</v>
      </c>
      <c r="H17" s="320"/>
      <c r="I17" s="74"/>
      <c r="J17" s="74"/>
      <c r="K17" s="74"/>
      <c r="L17" s="74"/>
      <c r="M17" s="74"/>
      <c r="N17" s="74"/>
      <c r="O17" s="13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43" customFormat="1" ht="20.100000000000001" customHeight="1">
      <c r="A18" s="124" t="s">
        <v>169</v>
      </c>
      <c r="B18" s="53">
        <v>2</v>
      </c>
      <c r="C18" s="54">
        <v>2</v>
      </c>
      <c r="D18" s="53">
        <v>2</v>
      </c>
      <c r="E18" s="53">
        <v>2</v>
      </c>
      <c r="F18" s="53">
        <v>2</v>
      </c>
      <c r="G18" s="53">
        <v>2</v>
      </c>
      <c r="H18" s="320"/>
      <c r="I18" s="74"/>
      <c r="J18" s="74"/>
      <c r="K18" s="74"/>
      <c r="L18" s="74"/>
      <c r="M18" s="74"/>
      <c r="N18" s="74"/>
      <c r="O18" s="13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pans="1:250" s="43" customFormat="1" ht="20.100000000000001" customHeight="1">
      <c r="A19" s="125"/>
      <c r="B19" s="59"/>
      <c r="C19" s="59"/>
      <c r="D19" s="59"/>
      <c r="E19" s="59"/>
      <c r="F19" s="59"/>
      <c r="G19" s="59"/>
      <c r="H19" s="320"/>
      <c r="I19" s="74"/>
      <c r="J19" s="74"/>
      <c r="K19" s="74"/>
      <c r="L19" s="74"/>
      <c r="M19" s="74"/>
      <c r="N19" s="74"/>
      <c r="O19" s="13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s="43" customFormat="1" ht="20.100000000000001" customHeight="1">
      <c r="A20" s="125"/>
      <c r="B20" s="59"/>
      <c r="C20" s="59"/>
      <c r="D20" s="59"/>
      <c r="E20" s="59"/>
      <c r="F20" s="59"/>
      <c r="G20" s="59"/>
      <c r="H20" s="320"/>
      <c r="I20" s="74"/>
      <c r="J20" s="74"/>
      <c r="K20" s="74"/>
      <c r="L20" s="74"/>
      <c r="M20" s="74"/>
      <c r="N20" s="74"/>
      <c r="O20" s="13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s="43" customFormat="1" ht="16.5">
      <c r="A21" s="126"/>
      <c r="B21" s="127"/>
      <c r="C21" s="127"/>
      <c r="D21" s="127"/>
      <c r="E21" s="128"/>
      <c r="F21" s="127"/>
      <c r="G21" s="127"/>
      <c r="H21" s="372"/>
      <c r="I21" s="137"/>
      <c r="J21" s="137"/>
      <c r="K21" s="138"/>
      <c r="L21" s="137"/>
      <c r="M21" s="137"/>
      <c r="N21" s="138"/>
      <c r="O21" s="13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s="43" customFormat="1">
      <c r="A22" s="66" t="s">
        <v>170</v>
      </c>
      <c r="B22" s="66"/>
      <c r="C22" s="67"/>
      <c r="N22" s="129"/>
      <c r="O22" s="12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s="43" customFormat="1">
      <c r="C23" s="44"/>
      <c r="H23" s="79" t="s">
        <v>171</v>
      </c>
      <c r="I23" s="80">
        <v>45319</v>
      </c>
      <c r="J23" s="140"/>
      <c r="L23" s="79" t="s">
        <v>172</v>
      </c>
      <c r="M23" s="79"/>
      <c r="O23" s="79" t="s">
        <v>173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</sheetData>
  <mergeCells count="7">
    <mergeCell ref="A1:M1"/>
    <mergeCell ref="B2:D2"/>
    <mergeCell ref="F2:G2"/>
    <mergeCell ref="J2:N2"/>
    <mergeCell ref="B3:G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L8" sqref="L8"/>
    </sheetView>
  </sheetViews>
  <sheetFormatPr defaultColWidth="10.125" defaultRowHeight="14.25"/>
  <cols>
    <col min="1" max="1" width="9.625" style="81" customWidth="1"/>
    <col min="2" max="2" width="11.125" style="81" customWidth="1"/>
    <col min="3" max="3" width="9.125" style="81" customWidth="1"/>
    <col min="4" max="4" width="9.5" style="81" customWidth="1"/>
    <col min="5" max="5" width="11.375" style="81" customWidth="1"/>
    <col min="6" max="6" width="10.375" style="81" customWidth="1"/>
    <col min="7" max="7" width="9.5" style="81" customWidth="1"/>
    <col min="8" max="8" width="9.125" style="81" customWidth="1"/>
    <col min="9" max="9" width="8.125" style="81" customWidth="1"/>
    <col min="10" max="10" width="10.5" style="81" customWidth="1"/>
    <col min="11" max="11" width="12.125" style="81" customWidth="1"/>
    <col min="12" max="16384" width="10.125" style="81"/>
  </cols>
  <sheetData>
    <row r="1" spans="1:13" ht="22.5">
      <c r="A1" s="322" t="s">
        <v>225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3" ht="18" customHeight="1">
      <c r="A2" s="82" t="s">
        <v>53</v>
      </c>
      <c r="B2" s="373" t="s">
        <v>54</v>
      </c>
      <c r="C2" s="373"/>
      <c r="D2" s="84" t="s">
        <v>61</v>
      </c>
      <c r="E2" s="85" t="s">
        <v>62</v>
      </c>
      <c r="F2" s="86" t="s">
        <v>226</v>
      </c>
      <c r="G2" s="241" t="s">
        <v>68</v>
      </c>
      <c r="H2" s="242"/>
      <c r="I2" s="106" t="s">
        <v>57</v>
      </c>
      <c r="J2" s="374" t="s">
        <v>56</v>
      </c>
      <c r="K2" s="375"/>
    </row>
    <row r="3" spans="1:13" ht="18" customHeight="1">
      <c r="A3" s="89" t="s">
        <v>75</v>
      </c>
      <c r="B3" s="241">
        <v>4000</v>
      </c>
      <c r="C3" s="241"/>
      <c r="D3" s="90" t="s">
        <v>227</v>
      </c>
      <c r="E3" s="376">
        <v>45332</v>
      </c>
      <c r="F3" s="377"/>
      <c r="G3" s="377"/>
      <c r="H3" s="346" t="s">
        <v>228</v>
      </c>
      <c r="I3" s="346"/>
      <c r="J3" s="346"/>
      <c r="K3" s="347"/>
    </row>
    <row r="4" spans="1:13" ht="18" customHeight="1">
      <c r="A4" s="91" t="s">
        <v>71</v>
      </c>
      <c r="B4" s="87">
        <v>4</v>
      </c>
      <c r="C4" s="87">
        <v>6</v>
      </c>
      <c r="D4" s="92" t="s">
        <v>229</v>
      </c>
      <c r="E4" s="377" t="s">
        <v>230</v>
      </c>
      <c r="F4" s="377"/>
      <c r="G4" s="377"/>
      <c r="H4" s="282" t="s">
        <v>231</v>
      </c>
      <c r="I4" s="282"/>
      <c r="J4" s="103" t="s">
        <v>65</v>
      </c>
      <c r="K4" s="109" t="s">
        <v>66</v>
      </c>
    </row>
    <row r="5" spans="1:13" ht="18" customHeight="1">
      <c r="A5" s="91" t="s">
        <v>232</v>
      </c>
      <c r="B5" s="241">
        <v>1</v>
      </c>
      <c r="C5" s="241"/>
      <c r="D5" s="90" t="s">
        <v>233</v>
      </c>
      <c r="E5" s="90"/>
      <c r="F5" s="81" t="s">
        <v>397</v>
      </c>
      <c r="G5" s="90"/>
      <c r="H5" s="282" t="s">
        <v>234</v>
      </c>
      <c r="I5" s="282"/>
      <c r="J5" s="103" t="s">
        <v>65</v>
      </c>
      <c r="K5" s="109" t="s">
        <v>66</v>
      </c>
    </row>
    <row r="6" spans="1:13" ht="18" customHeight="1">
      <c r="A6" s="93" t="s">
        <v>235</v>
      </c>
      <c r="B6" s="340">
        <v>200</v>
      </c>
      <c r="C6" s="340"/>
      <c r="D6" s="95" t="s">
        <v>236</v>
      </c>
      <c r="E6" s="96"/>
      <c r="F6" s="96">
        <v>4020</v>
      </c>
      <c r="G6" s="95"/>
      <c r="H6" s="378" t="s">
        <v>237</v>
      </c>
      <c r="I6" s="378"/>
      <c r="J6" s="96" t="s">
        <v>65</v>
      </c>
      <c r="K6" s="110" t="s">
        <v>66</v>
      </c>
      <c r="M6" s="111"/>
    </row>
    <row r="7" spans="1:13" ht="18" customHeight="1">
      <c r="A7" s="97"/>
      <c r="B7" s="98"/>
      <c r="C7" s="98"/>
      <c r="D7" s="97"/>
      <c r="E7" s="98"/>
      <c r="F7" s="99"/>
      <c r="G7" s="97"/>
      <c r="H7" s="99"/>
      <c r="I7" s="98"/>
      <c r="J7" s="98"/>
      <c r="K7" s="98"/>
    </row>
    <row r="8" spans="1:13" ht="18" customHeight="1">
      <c r="A8" s="100" t="s">
        <v>238</v>
      </c>
      <c r="B8" s="86" t="s">
        <v>239</v>
      </c>
      <c r="C8" s="86" t="s">
        <v>240</v>
      </c>
      <c r="D8" s="86" t="s">
        <v>241</v>
      </c>
      <c r="E8" s="86" t="s">
        <v>242</v>
      </c>
      <c r="F8" s="86" t="s">
        <v>243</v>
      </c>
      <c r="G8" s="101" t="s">
        <v>78</v>
      </c>
      <c r="H8" s="102"/>
      <c r="I8" s="102" t="str">
        <f>首期!B8</f>
        <v>CGDD23112200014</v>
      </c>
      <c r="J8" s="102"/>
      <c r="K8" s="112"/>
    </row>
    <row r="9" spans="1:13" ht="18" customHeight="1">
      <c r="A9" s="281" t="s">
        <v>244</v>
      </c>
      <c r="B9" s="282"/>
      <c r="C9" s="103" t="s">
        <v>65</v>
      </c>
      <c r="D9" s="103" t="s">
        <v>66</v>
      </c>
      <c r="E9" s="90" t="s">
        <v>245</v>
      </c>
      <c r="F9" s="104" t="s">
        <v>246</v>
      </c>
      <c r="G9" s="379"/>
      <c r="H9" s="380"/>
      <c r="I9" s="380"/>
      <c r="J9" s="380"/>
      <c r="K9" s="381"/>
    </row>
    <row r="10" spans="1:13" ht="18" customHeight="1">
      <c r="A10" s="281" t="s">
        <v>247</v>
      </c>
      <c r="B10" s="282"/>
      <c r="C10" s="103" t="s">
        <v>65</v>
      </c>
      <c r="D10" s="103" t="s">
        <v>66</v>
      </c>
      <c r="E10" s="90" t="s">
        <v>248</v>
      </c>
      <c r="F10" s="104" t="s">
        <v>249</v>
      </c>
      <c r="G10" s="379" t="s">
        <v>250</v>
      </c>
      <c r="H10" s="380"/>
      <c r="I10" s="380"/>
      <c r="J10" s="380"/>
      <c r="K10" s="381"/>
    </row>
    <row r="11" spans="1:13" ht="18" customHeight="1">
      <c r="A11" s="352" t="s">
        <v>182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3" ht="18" customHeight="1">
      <c r="A12" s="89" t="s">
        <v>89</v>
      </c>
      <c r="B12" s="103" t="s">
        <v>85</v>
      </c>
      <c r="C12" s="103" t="s">
        <v>86</v>
      </c>
      <c r="D12" s="104"/>
      <c r="E12" s="90" t="s">
        <v>87</v>
      </c>
      <c r="F12" s="103" t="s">
        <v>85</v>
      </c>
      <c r="G12" s="103" t="s">
        <v>86</v>
      </c>
      <c r="H12" s="103"/>
      <c r="I12" s="90" t="s">
        <v>251</v>
      </c>
      <c r="J12" s="103" t="s">
        <v>85</v>
      </c>
      <c r="K12" s="109" t="s">
        <v>86</v>
      </c>
    </row>
    <row r="13" spans="1:13" ht="18" customHeight="1">
      <c r="A13" s="89" t="s">
        <v>92</v>
      </c>
      <c r="B13" s="103" t="s">
        <v>85</v>
      </c>
      <c r="C13" s="103" t="s">
        <v>86</v>
      </c>
      <c r="D13" s="104"/>
      <c r="E13" s="90" t="s">
        <v>97</v>
      </c>
      <c r="F13" s="103" t="s">
        <v>85</v>
      </c>
      <c r="G13" s="103" t="s">
        <v>86</v>
      </c>
      <c r="H13" s="103"/>
      <c r="I13" s="90" t="s">
        <v>252</v>
      </c>
      <c r="J13" s="103" t="s">
        <v>85</v>
      </c>
      <c r="K13" s="109" t="s">
        <v>86</v>
      </c>
    </row>
    <row r="14" spans="1:13" ht="18" customHeight="1">
      <c r="A14" s="93" t="s">
        <v>253</v>
      </c>
      <c r="B14" s="96" t="s">
        <v>85</v>
      </c>
      <c r="C14" s="96" t="s">
        <v>86</v>
      </c>
      <c r="D14" s="105"/>
      <c r="E14" s="95" t="s">
        <v>254</v>
      </c>
      <c r="F14" s="96" t="s">
        <v>85</v>
      </c>
      <c r="G14" s="96" t="s">
        <v>86</v>
      </c>
      <c r="H14" s="96"/>
      <c r="I14" s="95" t="s">
        <v>255</v>
      </c>
      <c r="J14" s="96" t="s">
        <v>85</v>
      </c>
      <c r="K14" s="110" t="s">
        <v>86</v>
      </c>
    </row>
    <row r="15" spans="1:13" ht="18" customHeight="1">
      <c r="A15" s="97"/>
      <c r="B15" s="99"/>
      <c r="C15" s="99"/>
      <c r="D15" s="98"/>
      <c r="E15" s="97"/>
      <c r="F15" s="99"/>
      <c r="G15" s="99"/>
      <c r="H15" s="99"/>
      <c r="I15" s="97"/>
      <c r="J15" s="99"/>
      <c r="K15" s="99"/>
    </row>
    <row r="16" spans="1:13" ht="18" customHeight="1">
      <c r="A16" s="345" t="s">
        <v>256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1"/>
    </row>
    <row r="17" spans="1:11" ht="18" customHeight="1">
      <c r="A17" s="281" t="s">
        <v>257</v>
      </c>
      <c r="B17" s="282"/>
      <c r="C17" s="282"/>
      <c r="D17" s="282"/>
      <c r="E17" s="282"/>
      <c r="F17" s="282"/>
      <c r="G17" s="282"/>
      <c r="H17" s="282"/>
      <c r="I17" s="282"/>
      <c r="J17" s="282"/>
      <c r="K17" s="351"/>
    </row>
    <row r="18" spans="1:11" ht="18" customHeight="1">
      <c r="A18" s="281" t="s">
        <v>258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51"/>
    </row>
    <row r="19" spans="1:11" ht="21.95" customHeight="1">
      <c r="A19" s="382"/>
      <c r="B19" s="383"/>
      <c r="C19" s="383"/>
      <c r="D19" s="383"/>
      <c r="E19" s="383"/>
      <c r="F19" s="383"/>
      <c r="G19" s="383"/>
      <c r="H19" s="383"/>
      <c r="I19" s="383"/>
      <c r="J19" s="383"/>
      <c r="K19" s="384"/>
    </row>
    <row r="20" spans="1:11" ht="21.9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85"/>
    </row>
    <row r="21" spans="1:11" ht="21.95" customHeight="1">
      <c r="A21" s="332"/>
      <c r="B21" s="333"/>
      <c r="C21" s="333"/>
      <c r="D21" s="333"/>
      <c r="E21" s="333"/>
      <c r="F21" s="333"/>
      <c r="G21" s="333"/>
      <c r="H21" s="333"/>
      <c r="I21" s="333"/>
      <c r="J21" s="333"/>
      <c r="K21" s="385"/>
    </row>
    <row r="22" spans="1:11" ht="21.95" customHeight="1">
      <c r="A22" s="332"/>
      <c r="B22" s="333"/>
      <c r="C22" s="333"/>
      <c r="D22" s="333"/>
      <c r="E22" s="333"/>
      <c r="F22" s="333"/>
      <c r="G22" s="333"/>
      <c r="H22" s="333"/>
      <c r="I22" s="333"/>
      <c r="J22" s="333"/>
      <c r="K22" s="385"/>
    </row>
    <row r="23" spans="1:11" ht="21.95" customHeight="1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8"/>
    </row>
    <row r="24" spans="1:11" ht="18" customHeight="1">
      <c r="A24" s="281" t="s">
        <v>118</v>
      </c>
      <c r="B24" s="282"/>
      <c r="C24" s="103" t="s">
        <v>65</v>
      </c>
      <c r="D24" s="103" t="s">
        <v>66</v>
      </c>
      <c r="E24" s="346"/>
      <c r="F24" s="346"/>
      <c r="G24" s="346"/>
      <c r="H24" s="346"/>
      <c r="I24" s="346"/>
      <c r="J24" s="346"/>
      <c r="K24" s="347"/>
    </row>
    <row r="25" spans="1:11" ht="18" customHeight="1">
      <c r="A25" s="107" t="s">
        <v>259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90"/>
    </row>
    <row r="26" spans="1:11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</row>
    <row r="27" spans="1:11" ht="20.100000000000001" customHeight="1">
      <c r="A27" s="392" t="s">
        <v>260</v>
      </c>
      <c r="B27" s="393"/>
      <c r="C27" s="393"/>
      <c r="D27" s="393"/>
      <c r="E27" s="393"/>
      <c r="F27" s="393"/>
      <c r="G27" s="393"/>
      <c r="H27" s="393"/>
      <c r="I27" s="393"/>
      <c r="J27" s="393"/>
      <c r="K27" s="115" t="s">
        <v>261</v>
      </c>
    </row>
    <row r="28" spans="1:11" ht="23.1" customHeight="1">
      <c r="A28" s="332" t="s">
        <v>262</v>
      </c>
      <c r="B28" s="333"/>
      <c r="C28" s="333"/>
      <c r="D28" s="333"/>
      <c r="E28" s="333"/>
      <c r="F28" s="333"/>
      <c r="G28" s="333"/>
      <c r="H28" s="333"/>
      <c r="I28" s="333"/>
      <c r="J28" s="334"/>
      <c r="K28" s="116">
        <v>1</v>
      </c>
    </row>
    <row r="29" spans="1:11" ht="23.1" customHeight="1">
      <c r="A29" s="332" t="s">
        <v>263</v>
      </c>
      <c r="B29" s="333"/>
      <c r="C29" s="333"/>
      <c r="D29" s="333"/>
      <c r="E29" s="333"/>
      <c r="F29" s="333"/>
      <c r="G29" s="333"/>
      <c r="H29" s="333"/>
      <c r="I29" s="333"/>
      <c r="J29" s="334"/>
      <c r="K29" s="113">
        <v>2</v>
      </c>
    </row>
    <row r="30" spans="1:11" ht="23.1" customHeight="1">
      <c r="A30" s="332"/>
      <c r="B30" s="333"/>
      <c r="C30" s="333"/>
      <c r="D30" s="333"/>
      <c r="E30" s="333"/>
      <c r="F30" s="333"/>
      <c r="G30" s="333"/>
      <c r="H30" s="333"/>
      <c r="I30" s="333"/>
      <c r="J30" s="334"/>
      <c r="K30" s="113"/>
    </row>
    <row r="31" spans="1:11" ht="23.1" customHeight="1">
      <c r="A31" s="332"/>
      <c r="B31" s="333"/>
      <c r="C31" s="333"/>
      <c r="D31" s="333"/>
      <c r="E31" s="333"/>
      <c r="F31" s="333"/>
      <c r="G31" s="333"/>
      <c r="H31" s="333"/>
      <c r="I31" s="333"/>
      <c r="J31" s="334"/>
      <c r="K31" s="113"/>
    </row>
    <row r="32" spans="1:11" ht="23.1" customHeight="1">
      <c r="A32" s="332"/>
      <c r="B32" s="333"/>
      <c r="C32" s="333"/>
      <c r="D32" s="333"/>
      <c r="E32" s="333"/>
      <c r="F32" s="333"/>
      <c r="G32" s="333"/>
      <c r="H32" s="333"/>
      <c r="I32" s="333"/>
      <c r="J32" s="334"/>
      <c r="K32" s="117"/>
    </row>
    <row r="33" spans="1:11" ht="23.1" customHeight="1">
      <c r="A33" s="332"/>
      <c r="B33" s="333"/>
      <c r="C33" s="333"/>
      <c r="D33" s="333"/>
      <c r="E33" s="333"/>
      <c r="F33" s="333"/>
      <c r="G33" s="333"/>
      <c r="H33" s="333"/>
      <c r="I33" s="333"/>
      <c r="J33" s="334"/>
      <c r="K33" s="118"/>
    </row>
    <row r="34" spans="1:11" ht="23.1" customHeight="1">
      <c r="A34" s="332"/>
      <c r="B34" s="333"/>
      <c r="C34" s="333"/>
      <c r="D34" s="333"/>
      <c r="E34" s="333"/>
      <c r="F34" s="333"/>
      <c r="G34" s="333"/>
      <c r="H34" s="333"/>
      <c r="I34" s="333"/>
      <c r="J34" s="334"/>
      <c r="K34" s="113"/>
    </row>
    <row r="35" spans="1:11" ht="23.1" customHeight="1">
      <c r="A35" s="332"/>
      <c r="B35" s="333"/>
      <c r="C35" s="333"/>
      <c r="D35" s="333"/>
      <c r="E35" s="333"/>
      <c r="F35" s="333"/>
      <c r="G35" s="333"/>
      <c r="H35" s="333"/>
      <c r="I35" s="333"/>
      <c r="J35" s="334"/>
      <c r="K35" s="119"/>
    </row>
    <row r="36" spans="1:11" ht="23.1" customHeight="1">
      <c r="A36" s="394" t="s">
        <v>264</v>
      </c>
      <c r="B36" s="395"/>
      <c r="C36" s="395"/>
      <c r="D36" s="395"/>
      <c r="E36" s="395"/>
      <c r="F36" s="395"/>
      <c r="G36" s="395"/>
      <c r="H36" s="395"/>
      <c r="I36" s="395"/>
      <c r="J36" s="396"/>
      <c r="K36" s="120">
        <f>SUM(K28:K35)</f>
        <v>3</v>
      </c>
    </row>
    <row r="37" spans="1:11" ht="18.75" customHeight="1">
      <c r="A37" s="397" t="s">
        <v>265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9"/>
    </row>
    <row r="38" spans="1:11" ht="18.75" customHeight="1">
      <c r="A38" s="281" t="s">
        <v>266</v>
      </c>
      <c r="B38" s="282"/>
      <c r="C38" s="282"/>
      <c r="D38" s="346" t="s">
        <v>267</v>
      </c>
      <c r="E38" s="346"/>
      <c r="F38" s="336" t="s">
        <v>268</v>
      </c>
      <c r="G38" s="400"/>
      <c r="H38" s="282" t="s">
        <v>269</v>
      </c>
      <c r="I38" s="282"/>
      <c r="J38" s="282" t="s">
        <v>270</v>
      </c>
      <c r="K38" s="351"/>
    </row>
    <row r="39" spans="1:11" ht="18.75" customHeight="1">
      <c r="A39" s="91" t="s">
        <v>119</v>
      </c>
      <c r="B39" s="282" t="s">
        <v>271</v>
      </c>
      <c r="C39" s="282"/>
      <c r="D39" s="282"/>
      <c r="E39" s="282"/>
      <c r="F39" s="282"/>
      <c r="G39" s="282"/>
      <c r="H39" s="282"/>
      <c r="I39" s="282"/>
      <c r="J39" s="282"/>
      <c r="K39" s="351"/>
    </row>
    <row r="40" spans="1:11" ht="24" customHeight="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351"/>
    </row>
    <row r="41" spans="1:11" ht="24" customHeight="1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351"/>
    </row>
    <row r="42" spans="1:11" ht="32.1" customHeight="1">
      <c r="A42" s="93" t="s">
        <v>130</v>
      </c>
      <c r="B42" s="401" t="s">
        <v>272</v>
      </c>
      <c r="C42" s="401"/>
      <c r="D42" s="95" t="s">
        <v>273</v>
      </c>
      <c r="E42" s="105" t="s">
        <v>133</v>
      </c>
      <c r="F42" s="95" t="s">
        <v>134</v>
      </c>
      <c r="G42" s="108">
        <v>45322</v>
      </c>
      <c r="H42" s="402" t="s">
        <v>135</v>
      </c>
      <c r="I42" s="402"/>
      <c r="J42" s="401" t="s">
        <v>136</v>
      </c>
      <c r="K42" s="403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tabSelected="1" workbookViewId="0">
      <selection activeCell="K17" sqref="K17"/>
    </sheetView>
  </sheetViews>
  <sheetFormatPr defaultColWidth="9" defaultRowHeight="14.25"/>
  <cols>
    <col min="1" max="1" width="13.625" style="43" customWidth="1"/>
    <col min="2" max="3" width="9.125" style="43" customWidth="1"/>
    <col min="4" max="4" width="9.125" style="44" customWidth="1"/>
    <col min="5" max="6" width="9.125" style="43" customWidth="1"/>
    <col min="7" max="7" width="8.5" style="43" customWidth="1"/>
    <col min="8" max="8" width="5.375" style="43" customWidth="1"/>
    <col min="9" max="9" width="2.75" style="43" customWidth="1"/>
    <col min="10" max="12" width="18.625" style="43" customWidth="1"/>
    <col min="13" max="15" width="18.625" style="45" customWidth="1"/>
    <col min="16" max="16" width="10.625" style="46" customWidth="1"/>
    <col min="17" max="254" width="9" style="43"/>
    <col min="255" max="16384" width="9" style="2"/>
  </cols>
  <sheetData>
    <row r="1" spans="1:257" s="43" customFormat="1" ht="29.1" customHeight="1">
      <c r="A1" s="304" t="s">
        <v>140</v>
      </c>
      <c r="B1" s="304"/>
      <c r="C1" s="305"/>
      <c r="D1" s="305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6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3" customFormat="1" ht="20.100000000000001" customHeight="1">
      <c r="A2" s="47" t="s">
        <v>61</v>
      </c>
      <c r="B2" s="307" t="s">
        <v>62</v>
      </c>
      <c r="C2" s="308"/>
      <c r="D2" s="309"/>
      <c r="E2" s="48" t="s">
        <v>67</v>
      </c>
      <c r="F2" s="310" t="s">
        <v>68</v>
      </c>
      <c r="G2" s="310"/>
      <c r="H2" s="310"/>
      <c r="I2" s="318"/>
      <c r="J2" s="69" t="s">
        <v>57</v>
      </c>
      <c r="K2" s="311" t="s">
        <v>56</v>
      </c>
      <c r="L2" s="311"/>
      <c r="M2" s="311"/>
      <c r="N2" s="311"/>
      <c r="O2" s="312"/>
      <c r="P2" s="7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3" customFormat="1">
      <c r="A3" s="316" t="s">
        <v>141</v>
      </c>
      <c r="B3" s="313" t="s">
        <v>142</v>
      </c>
      <c r="C3" s="314"/>
      <c r="D3" s="313"/>
      <c r="E3" s="313"/>
      <c r="F3" s="313"/>
      <c r="G3" s="313"/>
      <c r="H3" s="313"/>
      <c r="I3" s="319"/>
      <c r="J3" s="313"/>
      <c r="K3" s="313"/>
      <c r="L3" s="313"/>
      <c r="M3" s="313"/>
      <c r="N3" s="313"/>
      <c r="O3" s="315"/>
      <c r="P3" s="7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3" customFormat="1" ht="15">
      <c r="A4" s="316"/>
      <c r="B4" s="49" t="s">
        <v>143</v>
      </c>
      <c r="C4" s="49" t="s">
        <v>144</v>
      </c>
      <c r="D4" s="49" t="s">
        <v>145</v>
      </c>
      <c r="E4" s="49" t="s">
        <v>146</v>
      </c>
      <c r="F4" s="49" t="s">
        <v>147</v>
      </c>
      <c r="G4" s="49" t="s">
        <v>148</v>
      </c>
      <c r="H4" s="317" t="s">
        <v>149</v>
      </c>
      <c r="I4" s="319"/>
      <c r="J4" s="49" t="s">
        <v>143</v>
      </c>
      <c r="K4" s="49" t="s">
        <v>144</v>
      </c>
      <c r="L4" s="49" t="s">
        <v>145</v>
      </c>
      <c r="M4" s="49" t="s">
        <v>146</v>
      </c>
      <c r="N4" s="49" t="s">
        <v>147</v>
      </c>
      <c r="O4" s="49" t="s">
        <v>148</v>
      </c>
      <c r="P4" s="7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3" customFormat="1" ht="17.25">
      <c r="A5" s="316"/>
      <c r="B5" s="50"/>
      <c r="C5" s="50"/>
      <c r="D5" s="51"/>
      <c r="E5" s="51"/>
      <c r="F5" s="51"/>
      <c r="G5" s="51"/>
      <c r="H5" s="317"/>
      <c r="I5" s="320"/>
      <c r="J5" s="26" t="s">
        <v>111</v>
      </c>
      <c r="K5" s="26" t="s">
        <v>112</v>
      </c>
      <c r="L5" s="26" t="s">
        <v>112</v>
      </c>
      <c r="M5" s="26" t="s">
        <v>114</v>
      </c>
      <c r="N5" s="26" t="s">
        <v>113</v>
      </c>
      <c r="O5" s="26" t="s">
        <v>113</v>
      </c>
      <c r="P5" s="7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3" customFormat="1" ht="21" customHeight="1">
      <c r="A6" s="52" t="s">
        <v>151</v>
      </c>
      <c r="B6" s="53">
        <f t="shared" ref="B6:B8" si="0">C6-5</f>
        <v>70</v>
      </c>
      <c r="C6" s="54">
        <v>75</v>
      </c>
      <c r="D6" s="53">
        <f t="shared" ref="D6:G6" si="1">C6+6</f>
        <v>81</v>
      </c>
      <c r="E6" s="53">
        <f t="shared" si="1"/>
        <v>87</v>
      </c>
      <c r="F6" s="53">
        <f t="shared" si="1"/>
        <v>93</v>
      </c>
      <c r="G6" s="53">
        <f t="shared" si="1"/>
        <v>99</v>
      </c>
      <c r="H6" s="55" t="s">
        <v>152</v>
      </c>
      <c r="I6" s="320"/>
      <c r="J6" s="74" t="s">
        <v>195</v>
      </c>
      <c r="K6" s="74" t="s">
        <v>196</v>
      </c>
      <c r="L6" s="74" t="s">
        <v>197</v>
      </c>
      <c r="M6" s="74" t="s">
        <v>198</v>
      </c>
      <c r="N6" s="74" t="s">
        <v>199</v>
      </c>
      <c r="O6" s="74" t="s">
        <v>200</v>
      </c>
      <c r="P6" s="7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3" customFormat="1" ht="21" customHeight="1">
      <c r="A7" s="52" t="s">
        <v>154</v>
      </c>
      <c r="B7" s="53">
        <f>C7-3</f>
        <v>51</v>
      </c>
      <c r="C7" s="54">
        <v>54</v>
      </c>
      <c r="D7" s="53">
        <f>C7+3</f>
        <v>57</v>
      </c>
      <c r="E7" s="53">
        <f>D7+3</f>
        <v>60</v>
      </c>
      <c r="F7" s="53">
        <f>E7+4</f>
        <v>64</v>
      </c>
      <c r="G7" s="53">
        <f t="shared" ref="G7:G8" si="2">F7+4</f>
        <v>68</v>
      </c>
      <c r="H7" s="55" t="s">
        <v>152</v>
      </c>
      <c r="I7" s="320"/>
      <c r="J7" s="74" t="s">
        <v>274</v>
      </c>
      <c r="K7" s="74" t="s">
        <v>275</v>
      </c>
      <c r="L7" s="74" t="s">
        <v>276</v>
      </c>
      <c r="M7" s="74" t="s">
        <v>277</v>
      </c>
      <c r="N7" s="74" t="s">
        <v>278</v>
      </c>
      <c r="O7" s="74" t="s">
        <v>279</v>
      </c>
      <c r="P7" s="7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3" customFormat="1" ht="21" customHeight="1">
      <c r="A8" s="52" t="s">
        <v>157</v>
      </c>
      <c r="B8" s="53">
        <f t="shared" si="0"/>
        <v>81</v>
      </c>
      <c r="C8" s="54">
        <v>86</v>
      </c>
      <c r="D8" s="53">
        <f t="shared" ref="D8:F8" si="3">C8+6</f>
        <v>92</v>
      </c>
      <c r="E8" s="53">
        <f t="shared" si="3"/>
        <v>98</v>
      </c>
      <c r="F8" s="53">
        <f t="shared" si="3"/>
        <v>104</v>
      </c>
      <c r="G8" s="53">
        <f t="shared" si="2"/>
        <v>108</v>
      </c>
      <c r="H8" s="55" t="s">
        <v>158</v>
      </c>
      <c r="I8" s="320"/>
      <c r="J8" s="74" t="s">
        <v>281</v>
      </c>
      <c r="K8" s="74" t="s">
        <v>282</v>
      </c>
      <c r="L8" s="74" t="s">
        <v>280</v>
      </c>
      <c r="M8" s="74" t="s">
        <v>280</v>
      </c>
      <c r="N8" s="74" t="s">
        <v>283</v>
      </c>
      <c r="O8" s="74" t="s">
        <v>284</v>
      </c>
      <c r="P8" s="7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3" customFormat="1" ht="21" customHeight="1">
      <c r="A9" s="52" t="s">
        <v>159</v>
      </c>
      <c r="B9" s="53">
        <f>C9-1.6</f>
        <v>23.9</v>
      </c>
      <c r="C9" s="54">
        <v>25.5</v>
      </c>
      <c r="D9" s="53">
        <f>C9+1.9</f>
        <v>27.4</v>
      </c>
      <c r="E9" s="53">
        <f>D9+1.9</f>
        <v>29.299999999999997</v>
      </c>
      <c r="F9" s="53">
        <f>E9+1.9</f>
        <v>31.199999999999996</v>
      </c>
      <c r="G9" s="53">
        <f>F9+1.3</f>
        <v>32.499999999999993</v>
      </c>
      <c r="H9" s="55" t="s">
        <v>158</v>
      </c>
      <c r="I9" s="320"/>
      <c r="J9" s="74" t="s">
        <v>285</v>
      </c>
      <c r="K9" s="74" t="s">
        <v>286</v>
      </c>
      <c r="L9" s="74" t="s">
        <v>287</v>
      </c>
      <c r="M9" s="74" t="s">
        <v>288</v>
      </c>
      <c r="N9" s="74" t="s">
        <v>289</v>
      </c>
      <c r="O9" s="74" t="s">
        <v>290</v>
      </c>
      <c r="P9" s="7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3" customFormat="1" ht="21" customHeight="1">
      <c r="A10" s="52" t="s">
        <v>160</v>
      </c>
      <c r="B10" s="53">
        <f>C10-1</f>
        <v>18.5</v>
      </c>
      <c r="C10" s="54">
        <v>19.5</v>
      </c>
      <c r="D10" s="53">
        <f>C10+1.2</f>
        <v>20.7</v>
      </c>
      <c r="E10" s="53">
        <f>D10+1.2</f>
        <v>21.9</v>
      </c>
      <c r="F10" s="53">
        <f>E10+1.2</f>
        <v>23.099999999999998</v>
      </c>
      <c r="G10" s="53">
        <f>F10+0.7</f>
        <v>23.799999999999997</v>
      </c>
      <c r="H10" s="55" t="s">
        <v>161</v>
      </c>
      <c r="I10" s="320"/>
      <c r="J10" s="74" t="s">
        <v>291</v>
      </c>
      <c r="K10" s="74" t="s">
        <v>292</v>
      </c>
      <c r="L10" s="74" t="s">
        <v>293</v>
      </c>
      <c r="M10" s="74" t="s">
        <v>294</v>
      </c>
      <c r="N10" s="74" t="s">
        <v>295</v>
      </c>
      <c r="O10" s="74" t="s">
        <v>296</v>
      </c>
      <c r="P10" s="7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3" customFormat="1" ht="21" customHeight="1">
      <c r="A11" s="52" t="s">
        <v>163</v>
      </c>
      <c r="B11" s="53">
        <f>C11-0.5</f>
        <v>11</v>
      </c>
      <c r="C11" s="54">
        <v>11.5</v>
      </c>
      <c r="D11" s="53">
        <f t="shared" ref="D11:G11" si="4">C11+0.5</f>
        <v>12</v>
      </c>
      <c r="E11" s="53">
        <f t="shared" si="4"/>
        <v>12.5</v>
      </c>
      <c r="F11" s="53">
        <f t="shared" si="4"/>
        <v>13</v>
      </c>
      <c r="G11" s="53">
        <f t="shared" si="4"/>
        <v>13.5</v>
      </c>
      <c r="H11" s="55">
        <v>0</v>
      </c>
      <c r="I11" s="320"/>
      <c r="J11" s="74" t="s">
        <v>280</v>
      </c>
      <c r="K11" s="74" t="s">
        <v>297</v>
      </c>
      <c r="L11" s="74" t="s">
        <v>298</v>
      </c>
      <c r="M11" s="74" t="s">
        <v>280</v>
      </c>
      <c r="N11" s="74" t="s">
        <v>280</v>
      </c>
      <c r="O11" s="74" t="s">
        <v>299</v>
      </c>
      <c r="P11" s="7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3" customFormat="1" ht="21" customHeight="1">
      <c r="A12" s="52" t="s">
        <v>164</v>
      </c>
      <c r="B12" s="53">
        <f>C12-1.5</f>
        <v>22.5</v>
      </c>
      <c r="C12" s="54">
        <v>24</v>
      </c>
      <c r="D12" s="53">
        <f>C12+1.7</f>
        <v>25.7</v>
      </c>
      <c r="E12" s="53">
        <f>D12+1.7</f>
        <v>27.4</v>
      </c>
      <c r="F12" s="53">
        <f>E12+1.7</f>
        <v>29.099999999999998</v>
      </c>
      <c r="G12" s="53">
        <f>F12+1.6</f>
        <v>30.7</v>
      </c>
      <c r="H12" s="56"/>
      <c r="I12" s="320"/>
      <c r="J12" s="74" t="s">
        <v>300</v>
      </c>
      <c r="K12" s="74" t="s">
        <v>301</v>
      </c>
      <c r="L12" s="74" t="s">
        <v>302</v>
      </c>
      <c r="M12" s="74" t="s">
        <v>303</v>
      </c>
      <c r="N12" s="74" t="s">
        <v>304</v>
      </c>
      <c r="O12" s="74" t="s">
        <v>305</v>
      </c>
      <c r="P12" s="7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3" customFormat="1" ht="21" customHeight="1">
      <c r="A13" s="52" t="s">
        <v>165</v>
      </c>
      <c r="B13" s="53">
        <f>C13-1.8</f>
        <v>31.2</v>
      </c>
      <c r="C13" s="54">
        <v>33</v>
      </c>
      <c r="D13" s="53">
        <f>C13+2.25</f>
        <v>35.25</v>
      </c>
      <c r="E13" s="53">
        <f>D13+2.25</f>
        <v>37.5</v>
      </c>
      <c r="F13" s="53">
        <f>E13+2.25</f>
        <v>39.75</v>
      </c>
      <c r="G13" s="53">
        <f>F13+2</f>
        <v>41.75</v>
      </c>
      <c r="H13" s="56"/>
      <c r="I13" s="320"/>
      <c r="J13" s="74" t="s">
        <v>306</v>
      </c>
      <c r="K13" s="74" t="s">
        <v>307</v>
      </c>
      <c r="L13" s="74" t="s">
        <v>308</v>
      </c>
      <c r="M13" s="74" t="s">
        <v>307</v>
      </c>
      <c r="N13" s="74" t="s">
        <v>309</v>
      </c>
      <c r="O13" s="74" t="s">
        <v>310</v>
      </c>
      <c r="P13" s="7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3" customFormat="1" ht="21" customHeight="1">
      <c r="A14" s="52"/>
      <c r="B14" s="53"/>
      <c r="C14" s="54"/>
      <c r="D14" s="53"/>
      <c r="E14" s="53"/>
      <c r="F14" s="53"/>
      <c r="G14" s="53"/>
      <c r="H14" s="57"/>
      <c r="I14" s="320"/>
      <c r="J14" s="74"/>
      <c r="K14" s="74"/>
      <c r="L14" s="74"/>
      <c r="M14" s="74"/>
      <c r="N14" s="74"/>
      <c r="O14" s="74"/>
      <c r="P14" s="7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3" customFormat="1" ht="21" customHeight="1">
      <c r="A15" s="52"/>
      <c r="B15" s="53"/>
      <c r="C15" s="54"/>
      <c r="D15" s="53"/>
      <c r="E15" s="53"/>
      <c r="F15" s="53"/>
      <c r="G15" s="53"/>
      <c r="H15" s="57"/>
      <c r="I15" s="320"/>
      <c r="J15" s="74"/>
      <c r="K15" s="74"/>
      <c r="L15" s="74"/>
      <c r="M15" s="74"/>
      <c r="N15" s="74"/>
      <c r="O15" s="74"/>
      <c r="P15" s="7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3" customFormat="1" ht="21" customHeight="1">
      <c r="A16" s="58"/>
      <c r="B16" s="59"/>
      <c r="C16" s="59"/>
      <c r="D16" s="59"/>
      <c r="E16" s="59"/>
      <c r="F16" s="59"/>
      <c r="G16" s="59"/>
      <c r="H16" s="57"/>
      <c r="I16" s="320"/>
      <c r="J16" s="74"/>
      <c r="K16" s="74"/>
      <c r="L16" s="74"/>
      <c r="M16" s="74"/>
      <c r="N16" s="74"/>
      <c r="O16" s="74"/>
      <c r="P16" s="7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3" customFormat="1" ht="21" customHeight="1">
      <c r="A17" s="58"/>
      <c r="B17" s="59"/>
      <c r="C17" s="59"/>
      <c r="D17" s="59"/>
      <c r="E17" s="59"/>
      <c r="F17" s="59"/>
      <c r="G17" s="59"/>
      <c r="H17" s="60"/>
      <c r="I17" s="320"/>
      <c r="J17" s="74"/>
      <c r="K17" s="74"/>
      <c r="L17" s="74"/>
      <c r="M17" s="74"/>
      <c r="N17" s="74"/>
      <c r="O17" s="74"/>
      <c r="P17" s="7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3" customFormat="1" ht="21" customHeight="1">
      <c r="A18" s="61"/>
      <c r="B18" s="62"/>
      <c r="C18" s="62"/>
      <c r="D18" s="62"/>
      <c r="E18" s="63"/>
      <c r="F18" s="62"/>
      <c r="G18" s="62"/>
      <c r="H18" s="62"/>
      <c r="I18" s="321"/>
      <c r="J18" s="76"/>
      <c r="K18" s="76"/>
      <c r="L18" s="77"/>
      <c r="M18" s="76"/>
      <c r="N18" s="76"/>
      <c r="O18" s="77"/>
      <c r="P18" s="7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ht="16.5">
      <c r="A19" s="64"/>
      <c r="B19" s="64"/>
      <c r="C19" s="64"/>
      <c r="D19" s="64"/>
      <c r="E19" s="65"/>
      <c r="F19" s="64"/>
      <c r="G19" s="64"/>
      <c r="H19" s="64"/>
      <c r="M19" s="43"/>
      <c r="N19" s="43"/>
      <c r="O19" s="43"/>
      <c r="P19" s="68"/>
      <c r="Q19" s="2"/>
    </row>
    <row r="20" spans="1:257">
      <c r="A20" s="66" t="s">
        <v>170</v>
      </c>
      <c r="B20" s="66"/>
      <c r="C20" s="67"/>
      <c r="D20" s="67"/>
      <c r="M20" s="43"/>
      <c r="N20" s="43"/>
      <c r="O20" s="43"/>
      <c r="P20" s="68"/>
      <c r="Q20" s="2"/>
    </row>
    <row r="21" spans="1:257">
      <c r="C21" s="44"/>
      <c r="J21" s="79" t="s">
        <v>171</v>
      </c>
      <c r="K21" s="80">
        <v>45322</v>
      </c>
      <c r="L21" s="79" t="s">
        <v>172</v>
      </c>
      <c r="M21" s="79" t="s">
        <v>133</v>
      </c>
      <c r="N21" s="79" t="s">
        <v>173</v>
      </c>
      <c r="O21" s="43" t="s">
        <v>136</v>
      </c>
      <c r="P21" s="68"/>
      <c r="Q21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honeticPr fontId="56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2.875" style="38" customWidth="1"/>
    <col min="4" max="4" width="11.62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04" t="s">
        <v>311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 s="1" customFormat="1" ht="16.5">
      <c r="A2" s="411" t="s">
        <v>312</v>
      </c>
      <c r="B2" s="412" t="s">
        <v>313</v>
      </c>
      <c r="C2" s="412" t="s">
        <v>314</v>
      </c>
      <c r="D2" s="412" t="s">
        <v>315</v>
      </c>
      <c r="E2" s="412" t="s">
        <v>316</v>
      </c>
      <c r="F2" s="412" t="s">
        <v>317</v>
      </c>
      <c r="G2" s="412" t="s">
        <v>318</v>
      </c>
      <c r="H2" s="414" t="s">
        <v>319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324</v>
      </c>
      <c r="N2" s="412" t="s">
        <v>325</v>
      </c>
      <c r="O2" s="412" t="s">
        <v>326</v>
      </c>
    </row>
    <row r="3" spans="1:15" s="1" customFormat="1" ht="16.5">
      <c r="A3" s="411"/>
      <c r="B3" s="413"/>
      <c r="C3" s="413"/>
      <c r="D3" s="413"/>
      <c r="E3" s="413"/>
      <c r="F3" s="413"/>
      <c r="G3" s="413"/>
      <c r="H3" s="415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413"/>
      <c r="O3" s="413"/>
    </row>
    <row r="4" spans="1:15" s="37" customFormat="1" ht="20.100000000000001" customHeight="1">
      <c r="A4" s="22">
        <v>1</v>
      </c>
      <c r="B4" s="16" t="s">
        <v>327</v>
      </c>
      <c r="C4" s="17" t="s">
        <v>328</v>
      </c>
      <c r="D4" s="18" t="s">
        <v>329</v>
      </c>
      <c r="E4" s="19" t="s">
        <v>330</v>
      </c>
      <c r="F4" s="18" t="s">
        <v>331</v>
      </c>
      <c r="G4" s="22" t="s">
        <v>65</v>
      </c>
      <c r="H4" s="22" t="s">
        <v>65</v>
      </c>
      <c r="I4" s="22">
        <v>1</v>
      </c>
      <c r="J4" s="40">
        <v>1</v>
      </c>
      <c r="K4" s="40">
        <v>0</v>
      </c>
      <c r="L4" s="40">
        <v>0</v>
      </c>
      <c r="M4" s="22">
        <v>0</v>
      </c>
      <c r="N4" s="22">
        <f t="shared" ref="N4:N11" si="0">SUM(I4:M4)</f>
        <v>2</v>
      </c>
      <c r="O4" s="22"/>
    </row>
    <row r="5" spans="1:15" s="37" customFormat="1" ht="20.100000000000001" customHeight="1">
      <c r="A5" s="22">
        <v>2</v>
      </c>
      <c r="B5" s="16" t="s">
        <v>332</v>
      </c>
      <c r="C5" s="17" t="s">
        <v>328</v>
      </c>
      <c r="D5" s="18" t="s">
        <v>333</v>
      </c>
      <c r="E5" s="19" t="s">
        <v>330</v>
      </c>
      <c r="F5" s="18" t="s">
        <v>331</v>
      </c>
      <c r="G5" s="39" t="s">
        <v>65</v>
      </c>
      <c r="H5" s="39" t="s">
        <v>65</v>
      </c>
      <c r="I5" s="39">
        <v>2</v>
      </c>
      <c r="J5" s="40">
        <v>0</v>
      </c>
      <c r="K5" s="40">
        <v>1</v>
      </c>
      <c r="L5" s="40">
        <v>0</v>
      </c>
      <c r="M5" s="22">
        <v>0</v>
      </c>
      <c r="N5" s="22">
        <f t="shared" si="0"/>
        <v>3</v>
      </c>
      <c r="O5" s="22"/>
    </row>
    <row r="6" spans="1:15" s="37" customFormat="1" ht="20.100000000000001" customHeight="1">
      <c r="A6" s="22">
        <v>3</v>
      </c>
      <c r="B6" s="16" t="s">
        <v>334</v>
      </c>
      <c r="C6" s="17" t="s">
        <v>328</v>
      </c>
      <c r="D6" s="18" t="s">
        <v>335</v>
      </c>
      <c r="E6" s="19" t="s">
        <v>330</v>
      </c>
      <c r="F6" s="18" t="s">
        <v>331</v>
      </c>
      <c r="G6" s="39" t="s">
        <v>65</v>
      </c>
      <c r="H6" s="39" t="s">
        <v>65</v>
      </c>
      <c r="I6" s="39">
        <v>1</v>
      </c>
      <c r="J6" s="40">
        <v>1</v>
      </c>
      <c r="K6" s="40">
        <v>1</v>
      </c>
      <c r="L6" s="40">
        <v>0</v>
      </c>
      <c r="M6" s="22">
        <v>0</v>
      </c>
      <c r="N6" s="22">
        <f t="shared" si="0"/>
        <v>3</v>
      </c>
      <c r="O6" s="22"/>
    </row>
    <row r="7" spans="1:15" s="37" customFormat="1" ht="20.100000000000001" customHeight="1">
      <c r="A7" s="22">
        <v>4</v>
      </c>
      <c r="B7" s="16" t="s">
        <v>336</v>
      </c>
      <c r="C7" s="17" t="s">
        <v>328</v>
      </c>
      <c r="D7" s="18" t="s">
        <v>337</v>
      </c>
      <c r="E7" s="19" t="s">
        <v>330</v>
      </c>
      <c r="F7" s="18" t="s">
        <v>331</v>
      </c>
      <c r="G7" s="39" t="s">
        <v>65</v>
      </c>
      <c r="H7" s="39" t="s">
        <v>65</v>
      </c>
      <c r="I7" s="39">
        <v>3</v>
      </c>
      <c r="J7" s="40">
        <v>0</v>
      </c>
      <c r="K7" s="40">
        <v>1</v>
      </c>
      <c r="L7" s="40">
        <v>0</v>
      </c>
      <c r="M7" s="22">
        <v>0</v>
      </c>
      <c r="N7" s="22">
        <f t="shared" si="0"/>
        <v>4</v>
      </c>
      <c r="O7" s="22"/>
    </row>
    <row r="8" spans="1:15" s="37" customFormat="1" ht="20.100000000000001" customHeight="1">
      <c r="A8" s="22">
        <v>5</v>
      </c>
      <c r="B8" s="31">
        <v>30921266</v>
      </c>
      <c r="C8" s="17" t="s">
        <v>338</v>
      </c>
      <c r="D8" s="17" t="s">
        <v>329</v>
      </c>
      <c r="E8" s="19" t="s">
        <v>62</v>
      </c>
      <c r="F8" s="18" t="s">
        <v>331</v>
      </c>
      <c r="G8" s="39" t="s">
        <v>65</v>
      </c>
      <c r="H8" s="39" t="s">
        <v>65</v>
      </c>
      <c r="I8" s="39">
        <v>2</v>
      </c>
      <c r="J8" s="40">
        <v>1</v>
      </c>
      <c r="K8" s="40">
        <v>0</v>
      </c>
      <c r="L8" s="40">
        <v>0</v>
      </c>
      <c r="M8" s="22">
        <v>0</v>
      </c>
      <c r="N8" s="22">
        <f t="shared" si="0"/>
        <v>3</v>
      </c>
      <c r="O8" s="22"/>
    </row>
    <row r="9" spans="1:15" s="37" customFormat="1" ht="20.100000000000001" customHeight="1">
      <c r="A9" s="22">
        <v>6</v>
      </c>
      <c r="B9" s="31">
        <v>30921269</v>
      </c>
      <c r="C9" s="17" t="s">
        <v>338</v>
      </c>
      <c r="D9" s="17" t="s">
        <v>333</v>
      </c>
      <c r="E9" s="19" t="s">
        <v>62</v>
      </c>
      <c r="F9" s="18" t="s">
        <v>331</v>
      </c>
      <c r="G9" s="39" t="s">
        <v>65</v>
      </c>
      <c r="H9" s="39" t="s">
        <v>65</v>
      </c>
      <c r="I9" s="39">
        <v>1</v>
      </c>
      <c r="J9" s="40">
        <v>0</v>
      </c>
      <c r="K9" s="40">
        <v>0</v>
      </c>
      <c r="L9" s="40">
        <v>0</v>
      </c>
      <c r="M9" s="22">
        <v>0</v>
      </c>
      <c r="N9" s="22">
        <f t="shared" si="0"/>
        <v>1</v>
      </c>
      <c r="O9" s="22"/>
    </row>
    <row r="10" spans="1:15" ht="20.100000000000001" customHeight="1">
      <c r="A10" s="22">
        <v>7</v>
      </c>
      <c r="B10" s="31">
        <v>30921267</v>
      </c>
      <c r="C10" s="17" t="s">
        <v>338</v>
      </c>
      <c r="D10" s="17" t="s">
        <v>335</v>
      </c>
      <c r="E10" s="19" t="s">
        <v>62</v>
      </c>
      <c r="F10" s="18" t="s">
        <v>331</v>
      </c>
      <c r="G10" s="39" t="s">
        <v>65</v>
      </c>
      <c r="H10" s="39" t="s">
        <v>65</v>
      </c>
      <c r="I10" s="39">
        <v>3</v>
      </c>
      <c r="J10" s="40">
        <v>0</v>
      </c>
      <c r="K10" s="40">
        <v>0</v>
      </c>
      <c r="L10" s="40">
        <v>0</v>
      </c>
      <c r="M10" s="22">
        <v>0</v>
      </c>
      <c r="N10" s="22">
        <f t="shared" si="0"/>
        <v>3</v>
      </c>
      <c r="O10" s="6"/>
    </row>
    <row r="11" spans="1:15" ht="20.100000000000001" customHeight="1">
      <c r="A11" s="22">
        <v>8</v>
      </c>
      <c r="B11" s="31">
        <v>30921268</v>
      </c>
      <c r="C11" s="17" t="s">
        <v>338</v>
      </c>
      <c r="D11" s="17" t="s">
        <v>337</v>
      </c>
      <c r="E11" s="19" t="s">
        <v>62</v>
      </c>
      <c r="F11" s="18" t="s">
        <v>331</v>
      </c>
      <c r="G11" s="39" t="s">
        <v>65</v>
      </c>
      <c r="H11" s="39" t="s">
        <v>65</v>
      </c>
      <c r="I11" s="39">
        <v>1</v>
      </c>
      <c r="J11" s="40">
        <v>1</v>
      </c>
      <c r="K11" s="40">
        <v>0</v>
      </c>
      <c r="L11" s="40">
        <v>0</v>
      </c>
      <c r="M11" s="22">
        <v>0</v>
      </c>
      <c r="N11" s="22">
        <f t="shared" si="0"/>
        <v>2</v>
      </c>
      <c r="O11" s="6"/>
    </row>
    <row r="12" spans="1:15" ht="20.100000000000001" customHeight="1">
      <c r="A12" s="22">
        <v>9</v>
      </c>
      <c r="B12" s="34"/>
      <c r="C12" s="34"/>
      <c r="D12" s="34"/>
      <c r="E12" s="35"/>
      <c r="F12" s="34"/>
      <c r="G12" s="5"/>
      <c r="H12" s="6"/>
      <c r="I12" s="41"/>
      <c r="J12" s="42"/>
      <c r="K12" s="42"/>
      <c r="L12" s="42"/>
      <c r="M12" s="5"/>
      <c r="N12" s="5"/>
      <c r="O12" s="6"/>
    </row>
    <row r="13" spans="1:15" ht="20.100000000000001" customHeight="1">
      <c r="A13" s="5"/>
      <c r="B13" s="34"/>
      <c r="C13" s="34"/>
      <c r="D13" s="34"/>
      <c r="E13" s="35"/>
      <c r="F13" s="34"/>
      <c r="G13" s="5"/>
      <c r="H13" s="6"/>
      <c r="I13" s="41"/>
      <c r="J13" s="42"/>
      <c r="K13" s="42"/>
      <c r="L13" s="42"/>
      <c r="M13" s="5"/>
      <c r="N13" s="5"/>
      <c r="O13" s="6"/>
    </row>
    <row r="14" spans="1:15" s="2" customFormat="1" ht="18.75">
      <c r="A14" s="9" t="s">
        <v>339</v>
      </c>
      <c r="B14" s="10"/>
      <c r="C14" s="34"/>
      <c r="D14" s="11"/>
      <c r="E14" s="12"/>
      <c r="F14" s="34"/>
      <c r="G14" s="5"/>
      <c r="H14" s="27"/>
      <c r="I14" s="21"/>
      <c r="J14" s="405" t="s">
        <v>340</v>
      </c>
      <c r="K14" s="406"/>
      <c r="L14" s="406"/>
      <c r="M14" s="407"/>
      <c r="N14" s="10"/>
      <c r="O14" s="13"/>
    </row>
    <row r="15" spans="1:15" ht="60.95" customHeight="1">
      <c r="A15" s="408" t="s">
        <v>341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10"/>
    </row>
  </sheetData>
  <mergeCells count="13">
    <mergeCell ref="A1:O1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7 O8:O9 O10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4" sqref="G4:J7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4" t="s">
        <v>342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s="1" customFormat="1" ht="16.5">
      <c r="A2" s="411" t="s">
        <v>312</v>
      </c>
      <c r="B2" s="412" t="s">
        <v>317</v>
      </c>
      <c r="C2" s="412" t="s">
        <v>313</v>
      </c>
      <c r="D2" s="412" t="s">
        <v>314</v>
      </c>
      <c r="E2" s="412" t="s">
        <v>315</v>
      </c>
      <c r="F2" s="412" t="s">
        <v>316</v>
      </c>
      <c r="G2" s="411" t="s">
        <v>343</v>
      </c>
      <c r="H2" s="411"/>
      <c r="I2" s="411" t="s">
        <v>344</v>
      </c>
      <c r="J2" s="411"/>
      <c r="K2" s="421" t="s">
        <v>345</v>
      </c>
      <c r="L2" s="423" t="s">
        <v>346</v>
      </c>
      <c r="M2" s="425" t="s">
        <v>347</v>
      </c>
    </row>
    <row r="3" spans="1:13" s="1" customFormat="1" ht="16.5">
      <c r="A3" s="411"/>
      <c r="B3" s="413"/>
      <c r="C3" s="413"/>
      <c r="D3" s="413"/>
      <c r="E3" s="413"/>
      <c r="F3" s="413"/>
      <c r="G3" s="3" t="s">
        <v>348</v>
      </c>
      <c r="H3" s="3" t="s">
        <v>349</v>
      </c>
      <c r="I3" s="3" t="s">
        <v>348</v>
      </c>
      <c r="J3" s="3" t="s">
        <v>349</v>
      </c>
      <c r="K3" s="422"/>
      <c r="L3" s="424"/>
      <c r="M3" s="426"/>
    </row>
    <row r="4" spans="1:13" ht="21.95" customHeight="1">
      <c r="A4" s="32">
        <v>1</v>
      </c>
      <c r="B4" s="18" t="s">
        <v>331</v>
      </c>
      <c r="C4" s="16" t="s">
        <v>327</v>
      </c>
      <c r="D4" s="17" t="s">
        <v>328</v>
      </c>
      <c r="E4" s="18" t="s">
        <v>329</v>
      </c>
      <c r="F4" s="19" t="s">
        <v>330</v>
      </c>
      <c r="G4" s="33">
        <v>-0.01</v>
      </c>
      <c r="H4" s="33">
        <v>0</v>
      </c>
      <c r="I4" s="33">
        <v>-0.01</v>
      </c>
      <c r="J4" s="33">
        <v>-0.01</v>
      </c>
      <c r="K4" s="36"/>
      <c r="L4" s="5" t="s">
        <v>95</v>
      </c>
      <c r="M4" s="5" t="s">
        <v>350</v>
      </c>
    </row>
    <row r="5" spans="1:13" ht="21.95" customHeight="1">
      <c r="A5" s="32">
        <v>2</v>
      </c>
      <c r="B5" s="18" t="s">
        <v>331</v>
      </c>
      <c r="C5" s="16" t="s">
        <v>332</v>
      </c>
      <c r="D5" s="17" t="s">
        <v>328</v>
      </c>
      <c r="E5" s="18" t="s">
        <v>333</v>
      </c>
      <c r="F5" s="19" t="s">
        <v>330</v>
      </c>
      <c r="G5" s="33">
        <v>-0.01</v>
      </c>
      <c r="H5" s="33">
        <v>0</v>
      </c>
      <c r="I5" s="33">
        <v>-0.01</v>
      </c>
      <c r="J5" s="33">
        <v>-0.01</v>
      </c>
      <c r="K5" s="36"/>
      <c r="L5" s="5" t="s">
        <v>95</v>
      </c>
      <c r="M5" s="5" t="s">
        <v>350</v>
      </c>
    </row>
    <row r="6" spans="1:13" ht="21.95" customHeight="1">
      <c r="A6" s="32">
        <v>3</v>
      </c>
      <c r="B6" s="18" t="s">
        <v>331</v>
      </c>
      <c r="C6" s="16" t="s">
        <v>334</v>
      </c>
      <c r="D6" s="17" t="s">
        <v>328</v>
      </c>
      <c r="E6" s="18" t="s">
        <v>335</v>
      </c>
      <c r="F6" s="19" t="s">
        <v>330</v>
      </c>
      <c r="G6" s="33">
        <v>-0.01</v>
      </c>
      <c r="H6" s="33">
        <v>-0.01</v>
      </c>
      <c r="I6" s="33">
        <v>-0.02</v>
      </c>
      <c r="J6" s="33">
        <v>-0.01</v>
      </c>
      <c r="K6" s="36"/>
      <c r="L6" s="5" t="s">
        <v>95</v>
      </c>
      <c r="M6" s="5" t="s">
        <v>350</v>
      </c>
    </row>
    <row r="7" spans="1:13" ht="21.95" customHeight="1">
      <c r="A7" s="32">
        <v>4</v>
      </c>
      <c r="B7" s="18" t="s">
        <v>331</v>
      </c>
      <c r="C7" s="16" t="s">
        <v>336</v>
      </c>
      <c r="D7" s="17" t="s">
        <v>328</v>
      </c>
      <c r="E7" s="18" t="s">
        <v>337</v>
      </c>
      <c r="F7" s="19" t="s">
        <v>330</v>
      </c>
      <c r="G7" s="33">
        <v>-0.01</v>
      </c>
      <c r="H7" s="33">
        <v>0</v>
      </c>
      <c r="I7" s="33">
        <v>-0.01</v>
      </c>
      <c r="J7" s="33">
        <v>-0.01</v>
      </c>
      <c r="K7" s="36"/>
      <c r="L7" s="5" t="s">
        <v>95</v>
      </c>
      <c r="M7" s="5" t="s">
        <v>350</v>
      </c>
    </row>
    <row r="8" spans="1:13" ht="21.95" customHeight="1">
      <c r="A8" s="32">
        <v>5</v>
      </c>
      <c r="B8" s="18" t="s">
        <v>331</v>
      </c>
      <c r="C8" s="31">
        <v>30921266</v>
      </c>
      <c r="D8" s="17" t="s">
        <v>338</v>
      </c>
      <c r="E8" s="17" t="s">
        <v>329</v>
      </c>
      <c r="F8" s="19" t="s">
        <v>62</v>
      </c>
      <c r="G8" s="33">
        <v>-0.01</v>
      </c>
      <c r="H8" s="33">
        <v>-0.02</v>
      </c>
      <c r="I8" s="33">
        <v>-0.02</v>
      </c>
      <c r="J8" s="33">
        <v>-0.01</v>
      </c>
      <c r="K8" s="36"/>
      <c r="L8" s="5" t="s">
        <v>95</v>
      </c>
      <c r="M8" s="5" t="s">
        <v>350</v>
      </c>
    </row>
    <row r="9" spans="1:13" ht="21.95" customHeight="1">
      <c r="A9" s="32">
        <v>6</v>
      </c>
      <c r="B9" s="18" t="s">
        <v>331</v>
      </c>
      <c r="C9" s="31">
        <v>30921269</v>
      </c>
      <c r="D9" s="17" t="s">
        <v>338</v>
      </c>
      <c r="E9" s="17" t="s">
        <v>333</v>
      </c>
      <c r="F9" s="19" t="s">
        <v>62</v>
      </c>
      <c r="G9" s="33">
        <v>-0.01</v>
      </c>
      <c r="H9" s="33">
        <v>-0.01</v>
      </c>
      <c r="I9" s="33">
        <v>-0.02</v>
      </c>
      <c r="J9" s="33">
        <v>-0.02</v>
      </c>
      <c r="K9" s="36"/>
      <c r="L9" s="5" t="s">
        <v>95</v>
      </c>
      <c r="M9" s="5" t="s">
        <v>350</v>
      </c>
    </row>
    <row r="10" spans="1:13" ht="21.95" customHeight="1">
      <c r="A10" s="32">
        <v>7</v>
      </c>
      <c r="B10" s="18" t="s">
        <v>331</v>
      </c>
      <c r="C10" s="31">
        <v>30921267</v>
      </c>
      <c r="D10" s="17" t="s">
        <v>338</v>
      </c>
      <c r="E10" s="17" t="s">
        <v>335</v>
      </c>
      <c r="F10" s="19" t="s">
        <v>62</v>
      </c>
      <c r="G10" s="33">
        <v>-0.01</v>
      </c>
      <c r="H10" s="33">
        <v>-0.02</v>
      </c>
      <c r="I10" s="33">
        <v>-0.01</v>
      </c>
      <c r="J10" s="33">
        <v>-0.01</v>
      </c>
      <c r="K10" s="36"/>
      <c r="L10" s="5" t="s">
        <v>95</v>
      </c>
      <c r="M10" s="5" t="s">
        <v>350</v>
      </c>
    </row>
    <row r="11" spans="1:13" ht="21.95" customHeight="1">
      <c r="A11" s="32">
        <v>8</v>
      </c>
      <c r="B11" s="18" t="s">
        <v>331</v>
      </c>
      <c r="C11" s="31">
        <v>30921268</v>
      </c>
      <c r="D11" s="17" t="s">
        <v>338</v>
      </c>
      <c r="E11" s="17" t="s">
        <v>337</v>
      </c>
      <c r="F11" s="19" t="s">
        <v>62</v>
      </c>
      <c r="G11" s="33">
        <v>-0.01</v>
      </c>
      <c r="H11" s="33">
        <v>-0.01</v>
      </c>
      <c r="I11" s="33">
        <v>-0.01</v>
      </c>
      <c r="J11" s="33">
        <v>-0.02</v>
      </c>
      <c r="K11" s="36"/>
      <c r="L11" s="5" t="s">
        <v>95</v>
      </c>
      <c r="M11" s="5" t="s">
        <v>350</v>
      </c>
    </row>
    <row r="12" spans="1:13" s="2" customFormat="1" ht="18.75">
      <c r="A12" s="9" t="s">
        <v>339</v>
      </c>
      <c r="B12" s="10"/>
      <c r="C12" s="10"/>
      <c r="D12" s="34"/>
      <c r="E12" s="11"/>
      <c r="F12" s="35"/>
      <c r="G12" s="21"/>
      <c r="H12" s="405" t="s">
        <v>340</v>
      </c>
      <c r="I12" s="406"/>
      <c r="J12" s="406"/>
      <c r="K12" s="407"/>
      <c r="L12" s="416"/>
      <c r="M12" s="417"/>
    </row>
    <row r="13" spans="1:13" ht="84" customHeight="1">
      <c r="A13" s="418" t="s">
        <v>351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2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6" type="noConversion"/>
  <dataValidations count="1">
    <dataValidation type="list" allowBlank="1" showInputMessage="1" showErrorMessage="1" sqref="M4 M1:M3 M5:M6 M7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G15" sqref="G14:G15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4" t="s">
        <v>352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s="1" customFormat="1" ht="15.95" customHeight="1">
      <c r="A2" s="412" t="s">
        <v>353</v>
      </c>
      <c r="B2" s="412" t="s">
        <v>317</v>
      </c>
      <c r="C2" s="412" t="s">
        <v>313</v>
      </c>
      <c r="D2" s="412" t="s">
        <v>314</v>
      </c>
      <c r="E2" s="412" t="s">
        <v>315</v>
      </c>
      <c r="F2" s="412" t="s">
        <v>316</v>
      </c>
      <c r="G2" s="427" t="s">
        <v>354</v>
      </c>
      <c r="H2" s="428"/>
      <c r="I2" s="429"/>
      <c r="J2" s="427" t="s">
        <v>355</v>
      </c>
      <c r="K2" s="428"/>
      <c r="L2" s="429"/>
      <c r="M2" s="427" t="s">
        <v>356</v>
      </c>
      <c r="N2" s="428"/>
      <c r="O2" s="429"/>
      <c r="P2" s="427" t="s">
        <v>357</v>
      </c>
      <c r="Q2" s="428"/>
      <c r="R2" s="429"/>
      <c r="S2" s="428" t="s">
        <v>358</v>
      </c>
      <c r="T2" s="428"/>
      <c r="U2" s="429"/>
      <c r="V2" s="452" t="s">
        <v>359</v>
      </c>
      <c r="W2" s="452" t="s">
        <v>326</v>
      </c>
    </row>
    <row r="3" spans="1:23" s="1" customFormat="1" ht="16.5">
      <c r="A3" s="413"/>
      <c r="B3" s="442"/>
      <c r="C3" s="442"/>
      <c r="D3" s="442"/>
      <c r="E3" s="442"/>
      <c r="F3" s="442"/>
      <c r="G3" s="3" t="s">
        <v>360</v>
      </c>
      <c r="H3" s="3" t="s">
        <v>67</v>
      </c>
      <c r="I3" s="3" t="s">
        <v>317</v>
      </c>
      <c r="J3" s="3" t="s">
        <v>360</v>
      </c>
      <c r="K3" s="3" t="s">
        <v>67</v>
      </c>
      <c r="L3" s="3" t="s">
        <v>317</v>
      </c>
      <c r="M3" s="3" t="s">
        <v>360</v>
      </c>
      <c r="N3" s="3" t="s">
        <v>67</v>
      </c>
      <c r="O3" s="3" t="s">
        <v>317</v>
      </c>
      <c r="P3" s="3" t="s">
        <v>360</v>
      </c>
      <c r="Q3" s="3" t="s">
        <v>67</v>
      </c>
      <c r="R3" s="3" t="s">
        <v>317</v>
      </c>
      <c r="S3" s="3" t="s">
        <v>360</v>
      </c>
      <c r="T3" s="3" t="s">
        <v>67</v>
      </c>
      <c r="U3" s="3" t="s">
        <v>317</v>
      </c>
      <c r="V3" s="453"/>
      <c r="W3" s="453"/>
    </row>
    <row r="4" spans="1:23" ht="16.5">
      <c r="A4" s="437" t="s">
        <v>361</v>
      </c>
      <c r="B4" s="443" t="s">
        <v>331</v>
      </c>
      <c r="C4" s="16" t="s">
        <v>327</v>
      </c>
      <c r="D4" s="446" t="s">
        <v>328</v>
      </c>
      <c r="E4" s="18" t="s">
        <v>329</v>
      </c>
      <c r="F4" s="446" t="s">
        <v>362</v>
      </c>
      <c r="G4" s="28"/>
      <c r="H4" s="29"/>
      <c r="I4" s="29"/>
      <c r="J4" s="29"/>
      <c r="K4" s="20"/>
      <c r="L4" s="20"/>
      <c r="M4" s="5"/>
      <c r="N4" s="5"/>
      <c r="O4" s="5"/>
      <c r="P4" s="5"/>
      <c r="Q4" s="5"/>
      <c r="R4" s="5"/>
      <c r="S4" s="5"/>
      <c r="T4" s="5"/>
      <c r="U4" s="5"/>
      <c r="V4" s="5" t="s">
        <v>363</v>
      </c>
      <c r="W4" s="5"/>
    </row>
    <row r="5" spans="1:23" ht="16.5">
      <c r="A5" s="438"/>
      <c r="B5" s="444"/>
      <c r="C5" s="16" t="s">
        <v>332</v>
      </c>
      <c r="D5" s="447"/>
      <c r="E5" s="18" t="s">
        <v>333</v>
      </c>
      <c r="F5" s="447"/>
      <c r="G5" s="430" t="s">
        <v>364</v>
      </c>
      <c r="H5" s="431"/>
      <c r="I5" s="432"/>
      <c r="J5" s="430" t="s">
        <v>365</v>
      </c>
      <c r="K5" s="431"/>
      <c r="L5" s="432"/>
      <c r="M5" s="427" t="s">
        <v>366</v>
      </c>
      <c r="N5" s="428"/>
      <c r="O5" s="429"/>
      <c r="P5" s="427" t="s">
        <v>367</v>
      </c>
      <c r="Q5" s="428"/>
      <c r="R5" s="429"/>
      <c r="S5" s="428" t="s">
        <v>368</v>
      </c>
      <c r="T5" s="428"/>
      <c r="U5" s="429"/>
      <c r="V5" s="5"/>
      <c r="W5" s="5"/>
    </row>
    <row r="6" spans="1:23" ht="16.5">
      <c r="A6" s="438"/>
      <c r="B6" s="444"/>
      <c r="C6" s="16" t="s">
        <v>334</v>
      </c>
      <c r="D6" s="447"/>
      <c r="E6" s="18" t="s">
        <v>335</v>
      </c>
      <c r="F6" s="447"/>
      <c r="G6" s="30" t="s">
        <v>360</v>
      </c>
      <c r="H6" s="30" t="s">
        <v>67</v>
      </c>
      <c r="I6" s="30" t="s">
        <v>317</v>
      </c>
      <c r="J6" s="30" t="s">
        <v>360</v>
      </c>
      <c r="K6" s="30" t="s">
        <v>67</v>
      </c>
      <c r="L6" s="30" t="s">
        <v>317</v>
      </c>
      <c r="M6" s="3" t="s">
        <v>360</v>
      </c>
      <c r="N6" s="3" t="s">
        <v>67</v>
      </c>
      <c r="O6" s="3" t="s">
        <v>317</v>
      </c>
      <c r="P6" s="3" t="s">
        <v>360</v>
      </c>
      <c r="Q6" s="3" t="s">
        <v>67</v>
      </c>
      <c r="R6" s="3" t="s">
        <v>317</v>
      </c>
      <c r="S6" s="3" t="s">
        <v>360</v>
      </c>
      <c r="T6" s="3" t="s">
        <v>67</v>
      </c>
      <c r="U6" s="3" t="s">
        <v>317</v>
      </c>
      <c r="V6" s="5"/>
      <c r="W6" s="5"/>
    </row>
    <row r="7" spans="1:23" ht="16.5">
      <c r="A7" s="439"/>
      <c r="B7" s="445"/>
      <c r="C7" s="16" t="s">
        <v>336</v>
      </c>
      <c r="D7" s="448"/>
      <c r="E7" s="18" t="s">
        <v>337</v>
      </c>
      <c r="F7" s="447"/>
      <c r="G7" s="20"/>
      <c r="H7" s="29"/>
      <c r="I7" s="29"/>
      <c r="J7" s="29"/>
      <c r="K7" s="29"/>
      <c r="L7" s="20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">
      <c r="A8" s="437"/>
      <c r="B8" s="443" t="s">
        <v>331</v>
      </c>
      <c r="C8" s="31">
        <v>30921266</v>
      </c>
      <c r="D8" s="449" t="s">
        <v>338</v>
      </c>
      <c r="E8" s="17" t="s">
        <v>329</v>
      </c>
      <c r="F8" s="447"/>
      <c r="G8" s="5"/>
      <c r="H8" s="29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38"/>
      <c r="B9" s="444"/>
      <c r="C9" s="31">
        <v>30921269</v>
      </c>
      <c r="D9" s="450"/>
      <c r="E9" s="17" t="s">
        <v>333</v>
      </c>
      <c r="F9" s="447"/>
      <c r="G9" s="5"/>
      <c r="H9" s="29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">
      <c r="A10" s="437"/>
      <c r="B10" s="444"/>
      <c r="C10" s="31">
        <v>30921267</v>
      </c>
      <c r="D10" s="450"/>
      <c r="E10" s="17" t="s">
        <v>335</v>
      </c>
      <c r="F10" s="447"/>
      <c r="G10" s="5"/>
      <c r="H10" s="29"/>
      <c r="I10" s="2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">
      <c r="A11" s="438"/>
      <c r="B11" s="445"/>
      <c r="C11" s="31">
        <v>30921268</v>
      </c>
      <c r="D11" s="451"/>
      <c r="E11" s="17" t="s">
        <v>337</v>
      </c>
      <c r="F11" s="44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0"/>
      <c r="B12" s="440"/>
      <c r="C12" s="440"/>
      <c r="D12" s="440"/>
      <c r="E12" s="440"/>
      <c r="F12" s="44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1"/>
      <c r="B13" s="441"/>
      <c r="C13" s="441"/>
      <c r="D13" s="441"/>
      <c r="E13" s="441"/>
      <c r="F13" s="44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0"/>
      <c r="B14" s="440"/>
      <c r="C14" s="440"/>
      <c r="D14" s="440"/>
      <c r="E14" s="440"/>
      <c r="F14" s="44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41"/>
      <c r="B15" s="441"/>
      <c r="C15" s="441"/>
      <c r="D15" s="441"/>
      <c r="E15" s="441"/>
      <c r="F15" s="44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05" t="s">
        <v>339</v>
      </c>
      <c r="B17" s="406"/>
      <c r="C17" s="406"/>
      <c r="D17" s="406"/>
      <c r="E17" s="407"/>
      <c r="F17" s="433"/>
      <c r="G17" s="434"/>
      <c r="H17" s="27"/>
      <c r="I17" s="27"/>
      <c r="J17" s="405" t="s">
        <v>340</v>
      </c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7"/>
      <c r="V17" s="10"/>
      <c r="W17" s="13"/>
    </row>
    <row r="18" spans="1:23" ht="80.099999999999994" customHeight="1">
      <c r="A18" s="435" t="s">
        <v>369</v>
      </c>
      <c r="B18" s="435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</row>
  </sheetData>
  <mergeCells count="43">
    <mergeCell ref="E12:E13"/>
    <mergeCell ref="E14:E15"/>
    <mergeCell ref="F2:F3"/>
    <mergeCell ref="F4:F11"/>
    <mergeCell ref="F12:F13"/>
    <mergeCell ref="F14:F15"/>
    <mergeCell ref="C12:C13"/>
    <mergeCell ref="C14:C15"/>
    <mergeCell ref="D2:D3"/>
    <mergeCell ref="D4:D7"/>
    <mergeCell ref="D8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4" t="s">
        <v>370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s="1" customFormat="1" ht="16.5">
      <c r="A2" s="23" t="s">
        <v>371</v>
      </c>
      <c r="B2" s="24" t="s">
        <v>313</v>
      </c>
      <c r="C2" s="24" t="s">
        <v>314</v>
      </c>
      <c r="D2" s="24" t="s">
        <v>315</v>
      </c>
      <c r="E2" s="24" t="s">
        <v>316</v>
      </c>
      <c r="F2" s="24" t="s">
        <v>317</v>
      </c>
      <c r="G2" s="23" t="s">
        <v>372</v>
      </c>
      <c r="H2" s="23" t="s">
        <v>373</v>
      </c>
      <c r="I2" s="23" t="s">
        <v>374</v>
      </c>
      <c r="J2" s="23" t="s">
        <v>373</v>
      </c>
      <c r="K2" s="23" t="s">
        <v>375</v>
      </c>
      <c r="L2" s="23" t="s">
        <v>373</v>
      </c>
      <c r="M2" s="24" t="s">
        <v>359</v>
      </c>
      <c r="N2" s="24" t="s">
        <v>326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5" t="s">
        <v>371</v>
      </c>
      <c r="B4" s="26" t="s">
        <v>376</v>
      </c>
      <c r="C4" s="26" t="s">
        <v>360</v>
      </c>
      <c r="D4" s="26" t="s">
        <v>315</v>
      </c>
      <c r="E4" s="24" t="s">
        <v>316</v>
      </c>
      <c r="F4" s="24" t="s">
        <v>317</v>
      </c>
      <c r="G4" s="23" t="s">
        <v>372</v>
      </c>
      <c r="H4" s="23" t="s">
        <v>373</v>
      </c>
      <c r="I4" s="23" t="s">
        <v>374</v>
      </c>
      <c r="J4" s="23" t="s">
        <v>373</v>
      </c>
      <c r="K4" s="23" t="s">
        <v>375</v>
      </c>
      <c r="L4" s="23" t="s">
        <v>373</v>
      </c>
      <c r="M4" s="24" t="s">
        <v>359</v>
      </c>
      <c r="N4" s="24" t="s">
        <v>326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05" t="s">
        <v>377</v>
      </c>
      <c r="B11" s="406"/>
      <c r="C11" s="406"/>
      <c r="D11" s="407"/>
      <c r="E11" s="433"/>
      <c r="F11" s="454"/>
      <c r="G11" s="434"/>
      <c r="H11" s="27"/>
      <c r="I11" s="405" t="s">
        <v>378</v>
      </c>
      <c r="J11" s="406"/>
      <c r="K11" s="406"/>
      <c r="L11" s="10"/>
      <c r="M11" s="10"/>
      <c r="N11" s="13"/>
    </row>
    <row r="12" spans="1:14" ht="16.5">
      <c r="A12" s="455" t="s">
        <v>379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6"/>
      <c r="M12" s="456"/>
      <c r="N12" s="456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G18" sqref="G17:G18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spans="1:12" ht="29.25">
      <c r="A1" s="404" t="s">
        <v>380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2" s="1" customFormat="1" ht="16.5">
      <c r="A2" s="3" t="s">
        <v>353</v>
      </c>
      <c r="B2" s="4" t="s">
        <v>317</v>
      </c>
      <c r="C2" s="4" t="s">
        <v>313</v>
      </c>
      <c r="D2" s="4" t="s">
        <v>314</v>
      </c>
      <c r="E2" s="4" t="s">
        <v>315</v>
      </c>
      <c r="F2" s="4" t="s">
        <v>316</v>
      </c>
      <c r="G2" s="3" t="s">
        <v>381</v>
      </c>
      <c r="H2" s="3" t="s">
        <v>382</v>
      </c>
      <c r="I2" s="3" t="s">
        <v>383</v>
      </c>
      <c r="J2" s="3" t="s">
        <v>384</v>
      </c>
      <c r="K2" s="4" t="s">
        <v>359</v>
      </c>
      <c r="L2" s="4" t="s">
        <v>326</v>
      </c>
    </row>
    <row r="3" spans="1:12" ht="30" customHeight="1">
      <c r="A3" s="14" t="s">
        <v>361</v>
      </c>
      <c r="B3" s="15" t="s">
        <v>331</v>
      </c>
      <c r="C3" s="16" t="s">
        <v>327</v>
      </c>
      <c r="D3" s="17" t="s">
        <v>328</v>
      </c>
      <c r="E3" s="18" t="s">
        <v>329</v>
      </c>
      <c r="F3" s="19" t="s">
        <v>330</v>
      </c>
      <c r="G3" s="5" t="s">
        <v>385</v>
      </c>
      <c r="H3" s="20" t="s">
        <v>386</v>
      </c>
      <c r="I3" s="20"/>
      <c r="J3" s="5"/>
      <c r="K3" s="22" t="s">
        <v>387</v>
      </c>
      <c r="L3" s="5" t="s">
        <v>350</v>
      </c>
    </row>
    <row r="4" spans="1:12" ht="30" customHeight="1">
      <c r="A4" s="14" t="s">
        <v>361</v>
      </c>
      <c r="B4" s="15" t="s">
        <v>331</v>
      </c>
      <c r="C4" s="16" t="s">
        <v>332</v>
      </c>
      <c r="D4" s="17" t="s">
        <v>328</v>
      </c>
      <c r="E4" s="18" t="s">
        <v>333</v>
      </c>
      <c r="F4" s="19" t="s">
        <v>330</v>
      </c>
      <c r="G4" s="5" t="s">
        <v>385</v>
      </c>
      <c r="H4" s="20" t="s">
        <v>386</v>
      </c>
      <c r="I4" s="20"/>
      <c r="J4" s="5"/>
      <c r="K4" s="22" t="s">
        <v>387</v>
      </c>
      <c r="L4" s="5" t="s">
        <v>350</v>
      </c>
    </row>
    <row r="5" spans="1:12" ht="30" customHeight="1">
      <c r="A5" s="14" t="s">
        <v>361</v>
      </c>
      <c r="B5" s="15" t="s">
        <v>331</v>
      </c>
      <c r="C5" s="16" t="s">
        <v>334</v>
      </c>
      <c r="D5" s="17" t="s">
        <v>328</v>
      </c>
      <c r="E5" s="18" t="s">
        <v>335</v>
      </c>
      <c r="F5" s="19" t="s">
        <v>330</v>
      </c>
      <c r="G5" s="5" t="s">
        <v>385</v>
      </c>
      <c r="H5" s="20" t="s">
        <v>386</v>
      </c>
      <c r="I5" s="6"/>
      <c r="J5" s="6"/>
      <c r="K5" s="22" t="s">
        <v>387</v>
      </c>
      <c r="L5" s="5" t="s">
        <v>350</v>
      </c>
    </row>
    <row r="6" spans="1:12" ht="30" customHeight="1">
      <c r="A6" s="14" t="s">
        <v>361</v>
      </c>
      <c r="B6" s="15" t="s">
        <v>331</v>
      </c>
      <c r="C6" s="16" t="s">
        <v>336</v>
      </c>
      <c r="D6" s="17" t="s">
        <v>328</v>
      </c>
      <c r="E6" s="18" t="s">
        <v>337</v>
      </c>
      <c r="F6" s="19" t="s">
        <v>330</v>
      </c>
      <c r="G6" s="5" t="s">
        <v>385</v>
      </c>
      <c r="H6" s="20" t="s">
        <v>386</v>
      </c>
      <c r="I6" s="6"/>
      <c r="J6" s="6"/>
      <c r="K6" s="22" t="s">
        <v>387</v>
      </c>
      <c r="L6" s="5" t="s">
        <v>350</v>
      </c>
    </row>
    <row r="7" spans="1:12" ht="30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2" customFormat="1" ht="18.75">
      <c r="A8" s="405" t="s">
        <v>388</v>
      </c>
      <c r="B8" s="406"/>
      <c r="C8" s="406"/>
      <c r="D8" s="406"/>
      <c r="E8" s="407"/>
      <c r="F8" s="433"/>
      <c r="G8" s="434"/>
      <c r="H8" s="405" t="s">
        <v>389</v>
      </c>
      <c r="I8" s="406"/>
      <c r="J8" s="406"/>
      <c r="K8" s="10"/>
      <c r="L8" s="13"/>
    </row>
    <row r="9" spans="1:12" ht="16.5">
      <c r="A9" s="455" t="s">
        <v>390</v>
      </c>
      <c r="B9" s="455"/>
      <c r="C9" s="456"/>
      <c r="D9" s="456"/>
      <c r="E9" s="456"/>
      <c r="F9" s="456"/>
      <c r="G9" s="456"/>
      <c r="H9" s="456"/>
      <c r="I9" s="456"/>
      <c r="J9" s="456"/>
      <c r="K9" s="456"/>
      <c r="L9" s="456"/>
    </row>
  </sheetData>
  <mergeCells count="5">
    <mergeCell ref="A1:J1"/>
    <mergeCell ref="A8:E8"/>
    <mergeCell ref="F8:G8"/>
    <mergeCell ref="H8:J8"/>
    <mergeCell ref="A9:L9"/>
  </mergeCells>
  <phoneticPr fontId="56" type="noConversion"/>
  <dataValidations count="1">
    <dataValidation type="list" allowBlank="1" showInputMessage="1" showErrorMessage="1" sqref="L3 L4:L6 L7:L9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4" t="s">
        <v>391</v>
      </c>
      <c r="B1" s="404"/>
      <c r="C1" s="404"/>
      <c r="D1" s="404"/>
      <c r="E1" s="404"/>
      <c r="F1" s="404"/>
      <c r="G1" s="404"/>
      <c r="H1" s="404"/>
      <c r="I1" s="404"/>
    </row>
    <row r="2" spans="1:9" s="1" customFormat="1" ht="16.5">
      <c r="A2" s="411" t="s">
        <v>312</v>
      </c>
      <c r="B2" s="412" t="s">
        <v>317</v>
      </c>
      <c r="C2" s="412" t="s">
        <v>360</v>
      </c>
      <c r="D2" s="412" t="s">
        <v>315</v>
      </c>
      <c r="E2" s="412" t="s">
        <v>316</v>
      </c>
      <c r="F2" s="3" t="s">
        <v>392</v>
      </c>
      <c r="G2" s="3" t="s">
        <v>344</v>
      </c>
      <c r="H2" s="421" t="s">
        <v>345</v>
      </c>
      <c r="I2" s="425" t="s">
        <v>347</v>
      </c>
    </row>
    <row r="3" spans="1:9" s="1" customFormat="1" ht="16.5">
      <c r="A3" s="411"/>
      <c r="B3" s="413"/>
      <c r="C3" s="413"/>
      <c r="D3" s="413"/>
      <c r="E3" s="413"/>
      <c r="F3" s="3" t="s">
        <v>393</v>
      </c>
      <c r="G3" s="3" t="s">
        <v>348</v>
      </c>
      <c r="H3" s="422"/>
      <c r="I3" s="426"/>
    </row>
    <row r="4" spans="1:9">
      <c r="A4" s="5"/>
      <c r="B4" s="6"/>
      <c r="C4" s="7"/>
      <c r="D4" s="5"/>
      <c r="E4" s="5"/>
      <c r="F4" s="8"/>
      <c r="G4" s="8"/>
      <c r="H4" s="5"/>
      <c r="I4" s="5"/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05" t="s">
        <v>394</v>
      </c>
      <c r="B12" s="406"/>
      <c r="C12" s="406"/>
      <c r="D12" s="407"/>
      <c r="E12" s="12"/>
      <c r="F12" s="405" t="s">
        <v>395</v>
      </c>
      <c r="G12" s="406"/>
      <c r="H12" s="407"/>
      <c r="I12" s="13"/>
    </row>
    <row r="13" spans="1:9" ht="16.5">
      <c r="A13" s="455" t="s">
        <v>396</v>
      </c>
      <c r="B13" s="455"/>
      <c r="C13" s="456"/>
      <c r="D13" s="456"/>
      <c r="E13" s="456"/>
      <c r="F13" s="456"/>
      <c r="G13" s="456"/>
      <c r="H13" s="456"/>
      <c r="I13" s="45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2024-02-02T10:57:56Z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