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1223\12-29首期\"/>
    </mc:Choice>
  </mc:AlternateContent>
  <xr:revisionPtr revIDLastSave="0" documentId="13_ncr:1_{82226BAF-691D-479B-80A2-1CF643B70C2F}" xr6:coauthVersionLast="47" xr6:coauthVersionMax="47" xr10:uidLastSave="{00000000-0000-0000-0000-000000000000}"/>
  <bookViews>
    <workbookView xWindow="1245" yWindow="300" windowWidth="17055" windowHeight="10575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(尾期第一批) '!$A$1:$Q$26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E2" i="19"/>
  <c r="B2" i="19"/>
  <c r="K36" i="18"/>
  <c r="B3" i="18"/>
  <c r="G2" i="18"/>
  <c r="E2" i="18"/>
  <c r="H20" i="16"/>
  <c r="G20" i="16"/>
  <c r="F20" i="16"/>
  <c r="E20" i="16"/>
  <c r="C20" i="16"/>
  <c r="B20" i="16"/>
  <c r="H19" i="16"/>
  <c r="G19" i="16"/>
  <c r="F19" i="16"/>
  <c r="E19" i="16"/>
  <c r="C19" i="16"/>
  <c r="B19" i="16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E2" i="16"/>
  <c r="B2" i="16"/>
  <c r="B8" i="4"/>
  <c r="B7" i="4"/>
  <c r="B5" i="4"/>
  <c r="B4" i="4"/>
  <c r="E13" i="15"/>
  <c r="F13" i="15"/>
  <c r="G13" i="15"/>
  <c r="H13" i="15"/>
  <c r="C13" i="15"/>
  <c r="B13" i="15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E2" i="15"/>
  <c r="B2" i="15"/>
</calcChain>
</file>

<file path=xl/sharedStrings.xml><?xml version="1.0" encoding="utf-8"?>
<sst xmlns="http://schemas.openxmlformats.org/spreadsheetml/2006/main" count="805" uniqueCount="335">
  <si>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</si>
  <si>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</si>
  <si>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</si>
  <si>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</si>
  <si>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</si>
  <si>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</si>
  <si>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</si>
  <si>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</si>
  <si>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</si>
  <si>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</si>
  <si>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</si>
  <si>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</si>
  <si>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</si>
  <si>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</si>
  <si>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</si>
  <si>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</si>
  <si>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</si>
  <si>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</si>
  <si>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</si>
  <si>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</si>
  <si>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</si>
  <si>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</si>
  <si>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</si>
  <si>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</si>
  <si>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</si>
  <si>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</si>
  <si>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</si>
  <si>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</si>
  <si>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</si>
  <si>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</si>
  <si>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</si>
  <si>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</si>
  <si>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</si>
  <si>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</si>
  <si>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</si>
  <si>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</si>
  <si>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</si>
  <si>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</si>
  <si>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</si>
  <si>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</si>
  <si>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</si>
  <si>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</si>
  <si>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</si>
  <si>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</si>
  <si>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</si>
  <si>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</si>
  <si>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</si>
  <si>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</si>
  <si>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</si>
  <si>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</si>
  <si>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</si>
  <si>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</si>
  <si>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</si>
  <si>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</si>
  <si>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</si>
  <si>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</si>
  <si>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</si>
  <si>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</si>
  <si>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</si>
  <si>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</si>
  <si>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</si>
  <si>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</si>
  <si>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TAJJAM81223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</si>
  <si>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</si>
  <si>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</si>
  <si>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</si>
  <si>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</si>
  <si>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</si>
  <si>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</si>
  <si>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</si>
  <si>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</si>
  <si>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</si>
  <si>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</si>
  <si>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</si>
  <si>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</si>
  <si>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</si>
  <si>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</si>
  <si>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</si>
  <si>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</si>
  <si>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</si>
  <si>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</si>
  <si>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</si>
  <si>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</si>
  <si>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</si>
  <si>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</si>
  <si>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</si>
  <si>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</si>
  <si>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</si>
  <si>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</si>
  <si>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</si>
  <si>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</si>
  <si>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</si>
  <si>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</si>
  <si>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</si>
  <si>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</si>
  <si>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</si>
  <si>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</si>
  <si>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</si>
  <si>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</si>
  <si>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</si>
  <si>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</si>
  <si>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</si>
  <si>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</si>
  <si>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</si>
  <si>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</si>
  <si>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</si>
  <si>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</si>
  <si>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</si>
  <si>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</si>
  <si>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</si>
  <si>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</si>
  <si>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</si>
  <si>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</si>
  <si>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</si>
  <si>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</si>
  <si>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</si>
  <si>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原力蓝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</si>
  <si>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</si>
  <si>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</si>
  <si>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</si>
  <si>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</si>
  <si>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</si>
  <si>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</si>
  <si>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</si>
  <si>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1、开筒不顺直，筒底起酒窝，爆口，压线有大小。</t>
  </si>
  <si>
    <t>2、上领没有对位，压领线大小不一，面筒领咀要修止口。</t>
  </si>
  <si>
    <t>3、拉肩要注意肩章平服，不可以有宽窄。</t>
  </si>
  <si>
    <t>4、脚叉线团要清理干净，脚叉有长短，转角不可以有歪斜。</t>
  </si>
  <si>
    <t>5、冚袖口+脚口要顺直，不可以外露毛边。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</si>
  <si>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</si>
  <si>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</si>
  <si>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</si>
  <si>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</si>
  <si>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</si>
  <si>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</si>
  <si>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</si>
  <si>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</si>
  <si>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</si>
  <si>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</si>
  <si>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</si>
  <si>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</si>
  <si>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</si>
  <si>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</si>
  <si>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</si>
  <si>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</si>
  <si>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</si>
  <si>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</si>
  <si>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样品规格  SAMPLE SPEC</t>
  </si>
  <si>
    <t>2XL</t>
  </si>
  <si>
    <t>3XL</t>
  </si>
  <si>
    <t>4XL</t>
  </si>
  <si>
    <t>170/94</t>
  </si>
  <si>
    <t>175/98</t>
  </si>
  <si>
    <t>175/102</t>
  </si>
  <si>
    <t>175/108</t>
  </si>
  <si>
    <t>180/114</t>
  </si>
  <si>
    <t>185/120</t>
  </si>
  <si>
    <t>195/112B</t>
  </si>
  <si>
    <t>洗前 XL</t>
  </si>
  <si>
    <t>洗后 XL</t>
  </si>
  <si>
    <t>后中长</t>
  </si>
  <si>
    <t>+0.5</t>
  </si>
  <si>
    <t>+0.2</t>
  </si>
  <si>
    <t>胸围</t>
  </si>
  <si>
    <t>+0</t>
  </si>
  <si>
    <t>-0.4</t>
  </si>
  <si>
    <t>腰围</t>
  </si>
  <si>
    <t>摆围</t>
  </si>
  <si>
    <t>-0.5</t>
  </si>
  <si>
    <t>-2</t>
  </si>
  <si>
    <t>肩宽</t>
  </si>
  <si>
    <t>-0.2</t>
  </si>
  <si>
    <t>短袖肩点袖长</t>
  </si>
  <si>
    <t>袖肥/2（参考值）</t>
  </si>
  <si>
    <t>-0.3</t>
  </si>
  <si>
    <t>短袖口/2</t>
  </si>
  <si>
    <t>袖口/下摆高</t>
  </si>
  <si>
    <t>后中底领高</t>
  </si>
  <si>
    <t>领尖长</t>
  </si>
  <si>
    <t>罗纹翻领</t>
  </si>
  <si>
    <t>领围</t>
  </si>
  <si>
    <t>门襟高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</si>
  <si>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</si>
  <si>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</si>
  <si>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</si>
  <si>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</si>
  <si>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</si>
  <si>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</si>
  <si>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</si>
  <si>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</si>
  <si>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</si>
  <si>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</si>
  <si>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</si>
  <si>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</si>
  <si>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</si>
  <si>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</si>
  <si>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</si>
  <si>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</si>
  <si>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</si>
  <si>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</si>
  <si>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</si>
  <si>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</si>
  <si>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</si>
  <si>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</si>
  <si>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</si>
  <si>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</si>
  <si>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</si>
  <si>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</si>
  <si>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</si>
  <si>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</si>
  <si>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</si>
  <si>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</si>
  <si>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</si>
  <si>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</si>
  <si>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</si>
  <si>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</si>
  <si>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</si>
  <si>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</si>
  <si>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</si>
  <si>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</si>
  <si>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</si>
  <si>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</si>
  <si>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</si>
  <si>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</si>
  <si>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</si>
  <si>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</si>
  <si>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</si>
  <si>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</si>
  <si>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</si>
  <si>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</si>
  <si>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</si>
  <si>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</si>
  <si>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</si>
  <si>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</si>
  <si>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</si>
  <si>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</si>
  <si>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</si>
  <si>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</si>
  <si>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</si>
  <si>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</si>
  <si>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1、门筒欠顺直，筒底起窝，不平服，面筒上下有宽窄</t>
  </si>
  <si>
    <t>2、烫后侧缝有藏止口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</si>
  <si>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</si>
  <si>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</si>
  <si>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</si>
  <si>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</si>
  <si>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</si>
  <si>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</si>
  <si>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</si>
  <si>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</si>
  <si>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</si>
  <si>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</si>
  <si>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</si>
  <si>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</si>
  <si>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</si>
  <si>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</si>
  <si>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</si>
  <si>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</si>
  <si>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</si>
  <si>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</si>
  <si>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</si>
  <si>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</si>
  <si>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</si>
  <si>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</si>
  <si>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</si>
  <si>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</si>
  <si>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</si>
  <si>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</si>
  <si>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</si>
  <si>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</si>
  <si>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F230826203</t>
  </si>
  <si>
    <t>FK08580</t>
  </si>
  <si>
    <t>宏港</t>
  </si>
  <si>
    <t>F230826204</t>
  </si>
  <si>
    <t>F230826209</t>
  </si>
  <si>
    <t>面料厂补布</t>
  </si>
  <si>
    <t>制表时间：2023-12-10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</si>
  <si>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</si>
  <si>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</si>
  <si>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</si>
  <si>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</si>
  <si>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</si>
  <si>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</si>
  <si>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</si>
  <si>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</si>
  <si>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</si>
  <si>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</si>
  <si>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</si>
  <si>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</si>
  <si>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</si>
  <si>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</si>
  <si>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</si>
  <si>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</si>
  <si>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</si>
  <si>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</si>
  <si>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</si>
  <si>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</si>
  <si>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</si>
  <si>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</si>
  <si>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</si>
  <si>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</si>
  <si>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</si>
  <si>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</si>
  <si>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</si>
  <si>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</si>
  <si>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</si>
  <si>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</si>
  <si>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</si>
  <si>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</si>
  <si>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</si>
  <si>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</si>
  <si>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</si>
  <si>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</si>
  <si>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</si>
  <si>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</si>
  <si>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</si>
  <si>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</si>
  <si>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</si>
  <si>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 xml:space="preserve">TOREAD斜纹布底侧夹标 </t>
  </si>
  <si>
    <t>无脱落</t>
  </si>
  <si>
    <t>制表时间：2023-12-18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</si>
  <si>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</si>
  <si>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</si>
  <si>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</si>
  <si>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</si>
  <si>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</si>
  <si>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</si>
  <si>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</si>
  <si>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XXL</t>
    <phoneticPr fontId="44" type="noConversion"/>
  </si>
  <si>
    <t>+1</t>
    <phoneticPr fontId="44" type="noConversion"/>
  </si>
  <si>
    <t>+0</t>
    <phoneticPr fontId="44" type="noConversion"/>
  </si>
  <si>
    <t>-1</t>
    <phoneticPr fontId="44" type="noConversion"/>
  </si>
  <si>
    <t>-0.6</t>
    <phoneticPr fontId="44" type="noConversion"/>
  </si>
  <si>
    <t>+0.3</t>
    <phoneticPr fontId="44" type="noConversion"/>
  </si>
  <si>
    <t>大货首件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</si>
</sst>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_ [$¥-804]* #,##0.00_ ;_ [$¥-804]* \-#,##0.00_ ;_ [$¥-804]* &quot;-&quot;??_ ;_ @_ "/>
    <numFmt numFmtId="180" formatCode="0.0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b/>
      <sz val="11"/>
      <name val="宋体"/>
      <charset val="134"/>
    </font>
    <font>
      <b/>
      <sz val="11"/>
      <name val="Arial"/>
      <family val="2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178" fontId="10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49" fontId="13" fillId="0" borderId="0" xfId="5" applyNumberFormat="1" applyFont="1"/>
    <xf numFmtId="0" fontId="16" fillId="0" borderId="9" xfId="4" applyFont="1" applyBorder="1" applyAlignment="1">
      <alignment horizontal="left" vertical="center"/>
    </xf>
    <xf numFmtId="0" fontId="16" fillId="0" borderId="12" xfId="4" applyFont="1" applyBorder="1">
      <alignment vertical="center"/>
    </xf>
    <xf numFmtId="0" fontId="21" fillId="0" borderId="2" xfId="9" applyFont="1" applyBorder="1" applyAlignment="1">
      <alignment horizontal="center" vertical="center"/>
    </xf>
    <xf numFmtId="0" fontId="21" fillId="0" borderId="2" xfId="10" applyFont="1" applyBorder="1" applyAlignment="1">
      <alignment horizontal="center" vertical="center"/>
    </xf>
    <xf numFmtId="0" fontId="22" fillId="0" borderId="13" xfId="10" applyFont="1" applyBorder="1" applyAlignment="1">
      <alignment horizontal="left" vertical="center"/>
    </xf>
    <xf numFmtId="0" fontId="22" fillId="0" borderId="2" xfId="10" applyFont="1" applyBorder="1" applyAlignment="1">
      <alignment horizontal="center" vertical="center"/>
    </xf>
    <xf numFmtId="0" fontId="22" fillId="3" borderId="2" xfId="10" applyFont="1" applyFill="1" applyBorder="1" applyAlignment="1">
      <alignment horizontal="center" vertical="center"/>
    </xf>
    <xf numFmtId="0" fontId="22" fillId="4" borderId="2" xfId="10" applyFont="1" applyFill="1" applyBorder="1" applyAlignment="1">
      <alignment horizontal="center" vertical="center"/>
    </xf>
    <xf numFmtId="0" fontId="22" fillId="0" borderId="14" xfId="10" applyFont="1" applyBorder="1" applyAlignment="1">
      <alignment horizontal="center" vertical="center"/>
    </xf>
    <xf numFmtId="0" fontId="22" fillId="0" borderId="15" xfId="10" applyFont="1" applyBorder="1" applyAlignment="1">
      <alignment horizontal="center" vertical="center"/>
    </xf>
    <xf numFmtId="0" fontId="22" fillId="3" borderId="15" xfId="10" applyFont="1" applyFill="1" applyBorder="1" applyAlignment="1">
      <alignment horizontal="center" vertical="center"/>
    </xf>
    <xf numFmtId="0" fontId="20" fillId="0" borderId="0" xfId="5" applyFont="1"/>
    <xf numFmtId="0" fontId="16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9" fontId="21" fillId="0" borderId="3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79" fontId="21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3" fillId="0" borderId="22" xfId="5" applyFont="1" applyBorder="1"/>
    <xf numFmtId="0" fontId="21" fillId="0" borderId="23" xfId="0" applyFont="1" applyBorder="1" applyAlignment="1">
      <alignment horizontal="center" vertical="center"/>
    </xf>
    <xf numFmtId="49" fontId="25" fillId="0" borderId="22" xfId="6" applyNumberFormat="1" applyFont="1" applyBorder="1" applyAlignment="1">
      <alignment horizontal="center" vertical="center"/>
    </xf>
    <xf numFmtId="49" fontId="26" fillId="0" borderId="22" xfId="6" applyNumberFormat="1" applyFont="1" applyBorder="1" applyAlignment="1">
      <alignment horizontal="center" vertical="center"/>
    </xf>
    <xf numFmtId="49" fontId="25" fillId="0" borderId="23" xfId="6" applyNumberFormat="1" applyFont="1" applyBorder="1" applyAlignment="1">
      <alignment horizontal="center" vertical="center"/>
    </xf>
    <xf numFmtId="49" fontId="13" fillId="0" borderId="25" xfId="5" applyNumberFormat="1" applyFont="1" applyBorder="1" applyAlignment="1">
      <alignment horizontal="center"/>
    </xf>
    <xf numFmtId="49" fontId="25" fillId="0" borderId="25" xfId="6" applyNumberFormat="1" applyFont="1" applyBorder="1" applyAlignment="1">
      <alignment horizontal="center" vertical="center"/>
    </xf>
    <xf numFmtId="49" fontId="25" fillId="0" borderId="26" xfId="6" applyNumberFormat="1" applyFont="1" applyBorder="1" applyAlignment="1">
      <alignment horizontal="center" vertical="center"/>
    </xf>
    <xf numFmtId="14" fontId="20" fillId="0" borderId="0" xfId="5" applyNumberFormat="1" applyFont="1" applyAlignment="1">
      <alignment horizontal="left"/>
    </xf>
    <xf numFmtId="0" fontId="14" fillId="0" borderId="0" xfId="4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8" fillId="0" borderId="29" xfId="4" applyFont="1" applyBorder="1" applyAlignment="1">
      <alignment horizontal="center" vertical="center"/>
    </xf>
    <xf numFmtId="0" fontId="29" fillId="0" borderId="29" xfId="4" applyFont="1" applyBorder="1">
      <alignment vertical="center"/>
    </xf>
    <xf numFmtId="0" fontId="28" fillId="0" borderId="29" xfId="4" applyFont="1" applyBorder="1">
      <alignment vertical="center"/>
    </xf>
    <xf numFmtId="0" fontId="17" fillId="0" borderId="22" xfId="4" applyFont="1" applyBorder="1" applyAlignment="1">
      <alignment horizontal="left" vertical="center"/>
    </xf>
    <xf numFmtId="0" fontId="17" fillId="0" borderId="23" xfId="4" applyFont="1" applyBorder="1" applyAlignment="1">
      <alignment horizontal="left" vertical="center"/>
    </xf>
    <xf numFmtId="0" fontId="28" fillId="0" borderId="30" xfId="4" applyFont="1" applyBorder="1">
      <alignment vertical="center"/>
    </xf>
    <xf numFmtId="0" fontId="28" fillId="0" borderId="22" xfId="4" applyFont="1" applyBorder="1">
      <alignment vertical="center"/>
    </xf>
    <xf numFmtId="0" fontId="5" fillId="0" borderId="22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17" fillId="0" borderId="22" xfId="4" applyFont="1" applyBorder="1" applyAlignment="1">
      <alignment horizontal="center" vertical="center"/>
    </xf>
    <xf numFmtId="0" fontId="28" fillId="0" borderId="22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17" fillId="0" borderId="25" xfId="4" applyFont="1" applyBorder="1" applyAlignment="1">
      <alignment horizontal="left" vertical="center"/>
    </xf>
    <xf numFmtId="0" fontId="28" fillId="0" borderId="25" xfId="4" applyFont="1" applyBorder="1">
      <alignment vertical="center"/>
    </xf>
    <xf numFmtId="0" fontId="5" fillId="0" borderId="25" xfId="4" applyFont="1" applyBorder="1" applyAlignment="1">
      <alignment horizontal="left" vertical="center"/>
    </xf>
    <xf numFmtId="0" fontId="28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28" fillId="0" borderId="28" xfId="4" applyFont="1" applyBorder="1">
      <alignment vertical="center"/>
    </xf>
    <xf numFmtId="0" fontId="5" fillId="0" borderId="22" xfId="4" applyFont="1" applyBorder="1" applyAlignment="1">
      <alignment horizontal="left" vertical="center"/>
    </xf>
    <xf numFmtId="0" fontId="5" fillId="0" borderId="22" xfId="4" applyFont="1" applyBorder="1">
      <alignment vertical="center"/>
    </xf>
    <xf numFmtId="0" fontId="5" fillId="0" borderId="25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/>
    </xf>
    <xf numFmtId="58" fontId="5" fillId="0" borderId="25" xfId="4" applyNumberFormat="1" applyFont="1" applyBorder="1" applyAlignment="1">
      <alignment horizontal="center" vertical="center"/>
    </xf>
    <xf numFmtId="0" fontId="5" fillId="0" borderId="23" xfId="4" applyFont="1" applyBorder="1" applyAlignment="1">
      <alignment horizontal="left" vertical="center"/>
    </xf>
    <xf numFmtId="0" fontId="5" fillId="0" borderId="26" xfId="4" applyFont="1" applyBorder="1" applyAlignment="1">
      <alignment horizontal="left" vertical="center"/>
    </xf>
    <xf numFmtId="0" fontId="5" fillId="0" borderId="42" xfId="4" applyFont="1" applyBorder="1" applyAlignment="1">
      <alignment horizontal="center" vertical="center"/>
    </xf>
    <xf numFmtId="0" fontId="28" fillId="0" borderId="40" xfId="4" applyFont="1" applyBorder="1" applyAlignment="1">
      <alignment horizontal="left" vertical="center"/>
    </xf>
    <xf numFmtId="0" fontId="28" fillId="0" borderId="41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 wrapText="1"/>
    </xf>
    <xf numFmtId="0" fontId="14" fillId="0" borderId="42" xfId="4" applyBorder="1" applyAlignment="1">
      <alignment horizontal="center" vertical="center"/>
    </xf>
    <xf numFmtId="0" fontId="30" fillId="0" borderId="42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25" fillId="0" borderId="0" xfId="5" applyFont="1" applyAlignment="1">
      <alignment horizontal="center"/>
    </xf>
    <xf numFmtId="0" fontId="30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30" xfId="4" applyFont="1" applyBorder="1">
      <alignment vertical="center"/>
    </xf>
    <xf numFmtId="0" fontId="17" fillId="0" borderId="30" xfId="4" applyFont="1" applyBorder="1" applyAlignment="1">
      <alignment horizontal="left" vertical="center"/>
    </xf>
    <xf numFmtId="0" fontId="31" fillId="0" borderId="31" xfId="4" applyFont="1" applyBorder="1">
      <alignment vertical="center"/>
    </xf>
    <xf numFmtId="0" fontId="17" fillId="0" borderId="26" xfId="4" applyFont="1" applyBorder="1" applyAlignment="1">
      <alignment horizontal="left" vertical="center"/>
    </xf>
    <xf numFmtId="0" fontId="23" fillId="0" borderId="28" xfId="4" applyFont="1" applyBorder="1">
      <alignment vertical="center"/>
    </xf>
    <xf numFmtId="0" fontId="14" fillId="0" borderId="29" xfId="4" applyBorder="1" applyAlignment="1">
      <alignment horizontal="left" vertical="center"/>
    </xf>
    <xf numFmtId="0" fontId="14" fillId="0" borderId="29" xfId="4" applyBorder="1">
      <alignment vertical="center"/>
    </xf>
    <xf numFmtId="0" fontId="23" fillId="0" borderId="29" xfId="4" applyFont="1" applyBorder="1">
      <alignment vertical="center"/>
    </xf>
    <xf numFmtId="0" fontId="14" fillId="0" borderId="22" xfId="4" applyBorder="1" applyAlignment="1">
      <alignment horizontal="left" vertical="center"/>
    </xf>
    <xf numFmtId="0" fontId="14" fillId="0" borderId="22" xfId="4" applyBorder="1">
      <alignment vertical="center"/>
    </xf>
    <xf numFmtId="0" fontId="23" fillId="0" borderId="22" xfId="4" applyFont="1" applyBorder="1">
      <alignment vertical="center"/>
    </xf>
    <xf numFmtId="0" fontId="17" fillId="0" borderId="31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30" fillId="0" borderId="49" xfId="4" applyFont="1" applyBorder="1">
      <alignment vertical="center"/>
    </xf>
    <xf numFmtId="0" fontId="30" fillId="0" borderId="50" xfId="4" applyFont="1" applyBorder="1">
      <alignment vertical="center"/>
    </xf>
    <xf numFmtId="58" fontId="14" fillId="0" borderId="50" xfId="4" applyNumberFormat="1" applyBorder="1">
      <alignment vertical="center"/>
    </xf>
    <xf numFmtId="58" fontId="30" fillId="0" borderId="50" xfId="4" applyNumberFormat="1" applyFont="1" applyBorder="1">
      <alignment vertical="center"/>
    </xf>
    <xf numFmtId="0" fontId="17" fillId="0" borderId="40" xfId="4" applyFont="1" applyBorder="1" applyAlignment="1">
      <alignment horizontal="left" vertical="center"/>
    </xf>
    <xf numFmtId="0" fontId="13" fillId="0" borderId="0" xfId="5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180" fontId="32" fillId="0" borderId="0" xfId="0" applyNumberFormat="1" applyFont="1" applyAlignment="1">
      <alignment horizontal="center" vertical="center"/>
    </xf>
    <xf numFmtId="0" fontId="25" fillId="0" borderId="0" xfId="5" applyFont="1"/>
    <xf numFmtId="0" fontId="5" fillId="0" borderId="0" xfId="5" applyFont="1"/>
    <xf numFmtId="0" fontId="0" fillId="0" borderId="0" xfId="0" applyAlignment="1">
      <alignment horizontal="left" vertical="center"/>
    </xf>
    <xf numFmtId="0" fontId="17" fillId="0" borderId="23" xfId="4" applyFont="1" applyBorder="1" applyAlignment="1">
      <alignment horizontal="center" vertical="center"/>
    </xf>
    <xf numFmtId="0" fontId="23" fillId="0" borderId="52" xfId="4" applyFont="1" applyBorder="1">
      <alignment vertical="center"/>
    </xf>
    <xf numFmtId="0" fontId="14" fillId="0" borderId="53" xfId="4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14" fillId="0" borderId="53" xfId="4" applyBorder="1">
      <alignment vertical="center"/>
    </xf>
    <xf numFmtId="0" fontId="23" fillId="0" borderId="53" xfId="4" applyFont="1" applyBorder="1">
      <alignment vertical="center"/>
    </xf>
    <xf numFmtId="0" fontId="23" fillId="0" borderId="52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14" fillId="0" borderId="53" xfId="4" applyBorder="1" applyAlignment="1">
      <alignment horizontal="center" vertical="center"/>
    </xf>
    <xf numFmtId="0" fontId="14" fillId="0" borderId="22" xfId="4" applyBorder="1" applyAlignment="1">
      <alignment horizontal="center" vertical="center"/>
    </xf>
    <xf numFmtId="0" fontId="35" fillId="0" borderId="61" xfId="4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9" fontId="17" fillId="0" borderId="22" xfId="4" applyNumberFormat="1" applyFont="1" applyBorder="1" applyAlignment="1">
      <alignment horizontal="center" vertical="center"/>
    </xf>
    <xf numFmtId="9" fontId="17" fillId="0" borderId="25" xfId="4" applyNumberFormat="1" applyFont="1" applyBorder="1" applyAlignment="1">
      <alignment horizontal="center" vertical="center"/>
    </xf>
    <xf numFmtId="0" fontId="30" fillId="0" borderId="44" xfId="4" applyFont="1" applyBorder="1">
      <alignment vertical="center"/>
    </xf>
    <xf numFmtId="0" fontId="30" fillId="0" borderId="45" xfId="4" applyFont="1" applyBorder="1">
      <alignment vertical="center"/>
    </xf>
    <xf numFmtId="0" fontId="17" fillId="0" borderId="65" xfId="4" applyFont="1" applyBorder="1">
      <alignment vertical="center"/>
    </xf>
    <xf numFmtId="0" fontId="30" fillId="0" borderId="65" xfId="4" applyFont="1" applyBorder="1">
      <alignment vertical="center"/>
    </xf>
    <xf numFmtId="58" fontId="14" fillId="0" borderId="45" xfId="4" applyNumberFormat="1" applyBorder="1">
      <alignment vertical="center"/>
    </xf>
    <xf numFmtId="0" fontId="0" fillId="0" borderId="0" xfId="0" applyAlignment="1">
      <alignment wrapText="1"/>
    </xf>
    <xf numFmtId="0" fontId="17" fillId="0" borderId="57" xfId="4" applyFont="1" applyBorder="1" applyAlignment="1">
      <alignment horizontal="left" vertical="center"/>
    </xf>
    <xf numFmtId="0" fontId="23" fillId="0" borderId="0" xfId="4" applyFont="1">
      <alignment vertical="center"/>
    </xf>
    <xf numFmtId="9" fontId="17" fillId="0" borderId="29" xfId="4" applyNumberFormat="1" applyFont="1" applyBorder="1" applyAlignment="1">
      <alignment horizontal="center" vertical="center"/>
    </xf>
    <xf numFmtId="0" fontId="29" fillId="0" borderId="23" xfId="4" applyFont="1" applyBorder="1" applyAlignment="1">
      <alignment horizontal="left" vertical="center" wrapText="1"/>
    </xf>
    <xf numFmtId="0" fontId="29" fillId="0" borderId="23" xfId="4" applyFont="1" applyBorder="1" applyAlignment="1">
      <alignment horizontal="left" vertical="center"/>
    </xf>
    <xf numFmtId="0" fontId="39" fillId="0" borderId="13" xfId="0" applyFont="1" applyBorder="1"/>
    <xf numFmtId="0" fontId="39" fillId="0" borderId="2" xfId="0" applyFont="1" applyBorder="1"/>
    <xf numFmtId="0" fontId="39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3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top"/>
    </xf>
    <xf numFmtId="0" fontId="17" fillId="0" borderId="45" xfId="4" applyFont="1" applyBorder="1" applyAlignment="1">
      <alignment horizontal="left" vertical="center"/>
    </xf>
    <xf numFmtId="0" fontId="30" fillId="0" borderId="45" xfId="4" applyFont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14" fillId="0" borderId="45" xfId="4" applyBorder="1" applyAlignment="1">
      <alignment horizontal="center" vertical="center"/>
    </xf>
    <xf numFmtId="0" fontId="14" fillId="0" borderId="54" xfId="4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30" fillId="0" borderId="28" xfId="4" applyFont="1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30" fillId="0" borderId="40" xfId="4" applyFont="1" applyBorder="1" applyAlignment="1">
      <alignment horizontal="center" vertical="center"/>
    </xf>
    <xf numFmtId="0" fontId="17" fillId="0" borderId="22" xfId="4" applyFont="1" applyBorder="1" applyAlignment="1">
      <alignment horizontal="left" vertical="center"/>
    </xf>
    <xf numFmtId="0" fontId="17" fillId="0" borderId="23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14" fontId="17" fillId="0" borderId="22" xfId="4" applyNumberFormat="1" applyFont="1" applyBorder="1" applyAlignment="1">
      <alignment horizontal="center" vertical="center"/>
    </xf>
    <xf numFmtId="14" fontId="17" fillId="0" borderId="23" xfId="4" applyNumberFormat="1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2" xfId="4" applyFont="1" applyBorder="1" applyAlignment="1">
      <alignment horizontal="center" vertical="center"/>
    </xf>
    <xf numFmtId="0" fontId="17" fillId="0" borderId="25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23" fillId="0" borderId="31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14" fontId="17" fillId="0" borderId="25" xfId="4" applyNumberFormat="1" applyFont="1" applyBorder="1" applyAlignment="1">
      <alignment horizontal="center" vertical="center"/>
    </xf>
    <xf numFmtId="14" fontId="17" fillId="0" borderId="26" xfId="4" applyNumberFormat="1" applyFont="1" applyBorder="1" applyAlignment="1">
      <alignment horizontal="center" vertical="center"/>
    </xf>
    <xf numFmtId="0" fontId="23" fillId="0" borderId="58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30" fillId="0" borderId="51" xfId="4" applyFont="1" applyBorder="1" applyAlignment="1">
      <alignment horizontal="left" vertical="center"/>
    </xf>
    <xf numFmtId="0" fontId="30" fillId="0" borderId="50" xfId="4" applyFont="1" applyBorder="1" applyAlignment="1">
      <alignment horizontal="left" vertical="center"/>
    </xf>
    <xf numFmtId="0" fontId="30" fillId="0" borderId="56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 wrapText="1"/>
    </xf>
    <xf numFmtId="0" fontId="23" fillId="0" borderId="48" xfId="4" applyFont="1" applyBorder="1" applyAlignment="1">
      <alignment horizontal="left" vertical="center" wrapText="1"/>
    </xf>
    <xf numFmtId="0" fontId="23" fillId="0" borderId="4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30" fillId="0" borderId="51" xfId="0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0" fontId="30" fillId="0" borderId="56" xfId="0" applyFont="1" applyBorder="1" applyAlignment="1">
      <alignment horizontal="left" vertical="center"/>
    </xf>
    <xf numFmtId="9" fontId="17" fillId="0" borderId="38" xfId="4" applyNumberFormat="1" applyFont="1" applyBorder="1" applyAlignment="1">
      <alignment horizontal="left" vertical="center"/>
    </xf>
    <xf numFmtId="9" fontId="17" fillId="0" borderId="33" xfId="4" applyNumberFormat="1" applyFont="1" applyBorder="1" applyAlignment="1">
      <alignment horizontal="left" vertical="center"/>
    </xf>
    <xf numFmtId="9" fontId="17" fillId="0" borderId="41" xfId="4" applyNumberFormat="1" applyFont="1" applyBorder="1" applyAlignment="1">
      <alignment horizontal="left" vertical="center"/>
    </xf>
    <xf numFmtId="9" fontId="17" fillId="0" borderId="47" xfId="4" applyNumberFormat="1" applyFont="1" applyBorder="1" applyAlignment="1">
      <alignment horizontal="left" vertical="center"/>
    </xf>
    <xf numFmtId="9" fontId="17" fillId="0" borderId="48" xfId="4" applyNumberFormat="1" applyFont="1" applyBorder="1" applyAlignment="1">
      <alignment horizontal="left" vertical="center"/>
    </xf>
    <xf numFmtId="9" fontId="17" fillId="0" borderId="43" xfId="4" applyNumberFormat="1" applyFont="1" applyBorder="1" applyAlignment="1">
      <alignment horizontal="left" vertical="center"/>
    </xf>
    <xf numFmtId="0" fontId="28" fillId="0" borderId="52" xfId="4" applyFont="1" applyBorder="1" applyAlignment="1">
      <alignment horizontal="left" vertical="center"/>
    </xf>
    <xf numFmtId="0" fontId="28" fillId="0" borderId="53" xfId="4" applyFont="1" applyBorder="1" applyAlignment="1">
      <alignment horizontal="left" vertical="center"/>
    </xf>
    <xf numFmtId="0" fontId="28" fillId="0" borderId="57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28" fillId="0" borderId="62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17" fillId="0" borderId="68" xfId="4" applyFont="1" applyBorder="1" applyAlignment="1">
      <alignment horizontal="left" vertical="center"/>
    </xf>
    <xf numFmtId="0" fontId="17" fillId="0" borderId="36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0" fontId="17" fillId="0" borderId="4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37" fillId="0" borderId="50" xfId="4" applyFont="1" applyBorder="1" applyAlignment="1">
      <alignment horizontal="center" vertical="center"/>
    </xf>
    <xf numFmtId="0" fontId="30" fillId="0" borderId="37" xfId="4" applyFont="1" applyBorder="1" applyAlignment="1">
      <alignment horizontal="center" vertical="center"/>
    </xf>
    <xf numFmtId="0" fontId="30" fillId="0" borderId="69" xfId="4" applyFont="1" applyBorder="1" applyAlignment="1">
      <alignment horizontal="center" vertical="center"/>
    </xf>
    <xf numFmtId="0" fontId="17" fillId="0" borderId="65" xfId="4" applyFont="1" applyBorder="1" applyAlignment="1">
      <alignment horizontal="center" vertical="center"/>
    </xf>
    <xf numFmtId="0" fontId="17" fillId="0" borderId="66" xfId="4" applyFont="1" applyBorder="1" applyAlignment="1">
      <alignment horizontal="center" vertical="center"/>
    </xf>
    <xf numFmtId="0" fontId="17" fillId="0" borderId="58" xfId="4" applyFont="1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17" fillId="0" borderId="66" xfId="4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18" xfId="5" applyFont="1" applyBorder="1" applyAlignment="1">
      <alignment horizontal="center" vertical="center"/>
    </xf>
    <xf numFmtId="0" fontId="19" fillId="0" borderId="13" xfId="5" applyFont="1" applyBorder="1" applyAlignment="1">
      <alignment horizontal="center" vertical="center"/>
    </xf>
    <xf numFmtId="0" fontId="13" fillId="0" borderId="12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24" xfId="5" applyFont="1" applyBorder="1" applyAlignment="1">
      <alignment horizontal="center"/>
    </xf>
    <xf numFmtId="0" fontId="27" fillId="0" borderId="27" xfId="4" applyFont="1" applyBorder="1" applyAlignment="1">
      <alignment horizontal="center" vertical="top"/>
    </xf>
    <xf numFmtId="0" fontId="23" fillId="0" borderId="23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7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5" fillId="0" borderId="38" xfId="4" applyFont="1" applyBorder="1" applyAlignment="1">
      <alignment horizontal="left" vertical="center" wrapText="1"/>
    </xf>
    <xf numFmtId="0" fontId="5" fillId="0" borderId="33" xfId="4" applyFont="1" applyBorder="1" applyAlignment="1">
      <alignment horizontal="left" vertical="center" wrapText="1"/>
    </xf>
    <xf numFmtId="0" fontId="5" fillId="0" borderId="46" xfId="4" applyFont="1" applyBorder="1" applyAlignment="1">
      <alignment horizontal="left" vertical="center" wrapText="1"/>
    </xf>
    <xf numFmtId="0" fontId="28" fillId="0" borderId="29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5" fillId="0" borderId="36" xfId="4" applyFont="1" applyBorder="1" applyAlignment="1">
      <alignment horizontal="left" vertical="center"/>
    </xf>
    <xf numFmtId="0" fontId="5" fillId="0" borderId="35" xfId="4" applyFont="1" applyBorder="1" applyAlignment="1">
      <alignment horizontal="left" vertical="center"/>
    </xf>
    <xf numFmtId="0" fontId="5" fillId="0" borderId="39" xfId="4" applyFont="1" applyBorder="1" applyAlignment="1">
      <alignment horizontal="left" vertical="center"/>
    </xf>
    <xf numFmtId="0" fontId="5" fillId="0" borderId="34" xfId="4" applyFont="1" applyBorder="1" applyAlignment="1">
      <alignment horizontal="left" vertical="center"/>
    </xf>
    <xf numFmtId="0" fontId="28" fillId="0" borderId="34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5" fillId="0" borderId="28" xfId="4" applyFont="1" applyBorder="1" applyAlignment="1">
      <alignment horizontal="left" vertical="center" wrapText="1"/>
    </xf>
    <xf numFmtId="0" fontId="5" fillId="0" borderId="29" xfId="4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8" fillId="0" borderId="22" xfId="4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8" fillId="0" borderId="23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17" fillId="0" borderId="41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17" fillId="0" borderId="50" xfId="4" applyFont="1" applyBorder="1" applyAlignment="1">
      <alignment horizontal="center" vertical="center"/>
    </xf>
    <xf numFmtId="0" fontId="30" fillId="0" borderId="50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30" fillId="0" borderId="52" xfId="4" applyFont="1" applyBorder="1" applyAlignment="1">
      <alignment horizontal="center" vertical="center"/>
    </xf>
    <xf numFmtId="0" fontId="30" fillId="0" borderId="53" xfId="4" applyFont="1" applyBorder="1" applyAlignment="1">
      <alignment horizontal="center" vertical="center"/>
    </xf>
    <xf numFmtId="0" fontId="30" fillId="0" borderId="57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5" fillId="0" borderId="29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58" fontId="5" fillId="0" borderId="22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28" fillId="0" borderId="25" xfId="4" applyFont="1" applyBorder="1" applyAlignment="1">
      <alignment horizontal="left" vertical="center"/>
    </xf>
    <xf numFmtId="0" fontId="28" fillId="0" borderId="32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5" fillId="0" borderId="34" xfId="4" applyFont="1" applyBorder="1" applyAlignment="1">
      <alignment horizontal="center" vertical="center"/>
    </xf>
    <xf numFmtId="0" fontId="5" fillId="0" borderId="35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5" fillId="0" borderId="30" xfId="4" applyFont="1" applyBorder="1" applyAlignment="1">
      <alignment horizontal="left" vertical="center"/>
    </xf>
    <xf numFmtId="0" fontId="5" fillId="0" borderId="22" xfId="4" applyFont="1" applyBorder="1" applyAlignment="1">
      <alignment horizontal="left" vertical="center"/>
    </xf>
    <xf numFmtId="0" fontId="5" fillId="0" borderId="23" xfId="4" applyFont="1" applyBorder="1" applyAlignment="1">
      <alignment horizontal="left" vertical="center"/>
    </xf>
    <xf numFmtId="0" fontId="5" fillId="0" borderId="42" xfId="4" applyFont="1" applyBorder="1" applyAlignment="1">
      <alignment horizontal="left" vertical="center"/>
    </xf>
    <xf numFmtId="0" fontId="5" fillId="0" borderId="30" xfId="4" applyFont="1" applyBorder="1" applyAlignment="1">
      <alignment horizontal="left" vertical="center" wrapText="1"/>
    </xf>
    <xf numFmtId="0" fontId="5" fillId="0" borderId="22" xfId="4" applyFont="1" applyBorder="1" applyAlignment="1">
      <alignment horizontal="left" vertical="center" wrapText="1"/>
    </xf>
    <xf numFmtId="0" fontId="5" fillId="0" borderId="23" xfId="4" applyFont="1" applyBorder="1" applyAlignment="1">
      <alignment horizontal="left" vertical="center" wrapText="1"/>
    </xf>
    <xf numFmtId="0" fontId="14" fillId="0" borderId="25" xfId="4" applyBorder="1" applyAlignment="1">
      <alignment horizontal="center" vertical="center"/>
    </xf>
    <xf numFmtId="0" fontId="14" fillId="0" borderId="26" xfId="4" applyBorder="1" applyAlignment="1">
      <alignment horizontal="center" vertical="center"/>
    </xf>
    <xf numFmtId="0" fontId="28" fillId="0" borderId="37" xfId="4" applyFont="1" applyBorder="1" applyAlignment="1">
      <alignment horizontal="center" vertical="center"/>
    </xf>
    <xf numFmtId="0" fontId="28" fillId="0" borderId="38" xfId="4" applyFont="1" applyBorder="1" applyAlignment="1">
      <alignment horizontal="left" vertical="center"/>
    </xf>
    <xf numFmtId="0" fontId="5" fillId="0" borderId="36" xfId="4" applyFont="1" applyBorder="1" applyAlignment="1">
      <alignment horizontal="right" vertical="center"/>
    </xf>
    <xf numFmtId="0" fontId="5" fillId="0" borderId="35" xfId="4" applyFont="1" applyBorder="1" applyAlignment="1">
      <alignment horizontal="right" vertical="center"/>
    </xf>
    <xf numFmtId="0" fontId="5" fillId="0" borderId="39" xfId="4" applyFont="1" applyBorder="1" applyAlignment="1">
      <alignment horizontal="right" vertical="center"/>
    </xf>
    <xf numFmtId="0" fontId="23" fillId="0" borderId="28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5" fillId="0" borderId="2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5" fillId="0" borderId="26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5" fillId="0" borderId="22" xfId="5" applyFont="1" applyBorder="1"/>
    <xf numFmtId="49" fontId="46" fillId="0" borderId="22" xfId="6" applyNumberFormat="1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68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327660</xdr:colOff>
      <xdr:row>12</xdr:row>
      <xdr:rowOff>43815</xdr:rowOff>
    </xdr:from>
    <xdr:to>
      <xdr:col>14</xdr:col>
      <xdr:colOff>123825</xdr:colOff>
      <xdr:row>30</xdr:row>
      <xdr:rowOff>72390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1015" y="3368040"/>
          <a:ext cx="3133725" cy="3286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0" customWidth="1"/>
    <col min="3" max="3" width="10.125" customWidth="1"/>
  </cols>
  <sheetData>
    <row r="1" spans="1:2" ht="21" customHeight="1">
      <c r="A1" s="181"/>
      <c r="B1" s="182" t="s">
        <v>0</v>
      </c>
    </row>
    <row r="2" spans="1:2">
      <c r="A2" s="6">
        <v>1</v>
      </c>
      <c r="B2" s="183" t="s">
        <v>1</v>
      </c>
    </row>
    <row r="3" spans="1:2">
      <c r="A3" s="6">
        <v>2</v>
      </c>
      <c r="B3" s="183" t="s">
        <v>2</v>
      </c>
    </row>
    <row r="4" spans="1:2">
      <c r="A4" s="6">
        <v>3</v>
      </c>
      <c r="B4" s="183" t="s">
        <v>3</v>
      </c>
    </row>
    <row r="5" spans="1:2">
      <c r="A5" s="6">
        <v>4</v>
      </c>
      <c r="B5" s="183" t="s">
        <v>4</v>
      </c>
    </row>
    <row r="6" spans="1:2">
      <c r="A6" s="6">
        <v>5</v>
      </c>
      <c r="B6" s="183" t="s">
        <v>5</v>
      </c>
    </row>
    <row r="7" spans="1:2">
      <c r="A7" s="6">
        <v>6</v>
      </c>
      <c r="B7" s="183" t="s">
        <v>6</v>
      </c>
    </row>
    <row r="8" spans="1:2" s="179" customFormat="1" ht="15" customHeight="1">
      <c r="A8" s="184">
        <v>7</v>
      </c>
      <c r="B8" s="185" t="s">
        <v>7</v>
      </c>
    </row>
    <row r="9" spans="1:2" ht="18.95" customHeight="1">
      <c r="A9" s="181"/>
      <c r="B9" s="186" t="s">
        <v>8</v>
      </c>
    </row>
    <row r="10" spans="1:2" ht="15.95" customHeight="1">
      <c r="A10" s="6">
        <v>1</v>
      </c>
      <c r="B10" s="187" t="s">
        <v>9</v>
      </c>
    </row>
    <row r="11" spans="1:2">
      <c r="A11" s="6">
        <v>2</v>
      </c>
      <c r="B11" s="183" t="s">
        <v>10</v>
      </c>
    </row>
    <row r="12" spans="1:2">
      <c r="A12" s="6">
        <v>3</v>
      </c>
      <c r="B12" s="185" t="s">
        <v>11</v>
      </c>
    </row>
    <row r="13" spans="1:2">
      <c r="A13" s="6">
        <v>4</v>
      </c>
      <c r="B13" s="183" t="s">
        <v>12</v>
      </c>
    </row>
    <row r="14" spans="1:2">
      <c r="A14" s="6">
        <v>5</v>
      </c>
      <c r="B14" s="183" t="s">
        <v>13</v>
      </c>
    </row>
    <row r="15" spans="1:2">
      <c r="A15" s="6">
        <v>6</v>
      </c>
      <c r="B15" s="183" t="s">
        <v>14</v>
      </c>
    </row>
    <row r="16" spans="1:2">
      <c r="A16" s="6">
        <v>7</v>
      </c>
      <c r="B16" s="183" t="s">
        <v>15</v>
      </c>
    </row>
    <row r="17" spans="1:2">
      <c r="A17" s="6">
        <v>8</v>
      </c>
      <c r="B17" s="183" t="s">
        <v>16</v>
      </c>
    </row>
    <row r="18" spans="1:2">
      <c r="A18" s="6">
        <v>9</v>
      </c>
      <c r="B18" s="183" t="s">
        <v>17</v>
      </c>
    </row>
    <row r="19" spans="1:2">
      <c r="A19" s="6"/>
      <c r="B19" s="183"/>
    </row>
    <row r="20" spans="1:2" ht="20.25">
      <c r="A20" s="181"/>
      <c r="B20" s="182" t="s">
        <v>18</v>
      </c>
    </row>
    <row r="21" spans="1:2">
      <c r="A21" s="6">
        <v>1</v>
      </c>
      <c r="B21" s="183" t="s">
        <v>19</v>
      </c>
    </row>
    <row r="22" spans="1:2">
      <c r="A22" s="6">
        <v>2</v>
      </c>
      <c r="B22" s="183" t="s">
        <v>20</v>
      </c>
    </row>
    <row r="23" spans="1:2">
      <c r="A23" s="6">
        <v>3</v>
      </c>
      <c r="B23" s="183" t="s">
        <v>21</v>
      </c>
    </row>
    <row r="24" spans="1:2">
      <c r="A24" s="6">
        <v>4</v>
      </c>
      <c r="B24" s="183" t="s">
        <v>22</v>
      </c>
    </row>
    <row r="25" spans="1:2">
      <c r="A25" s="6">
        <v>5</v>
      </c>
      <c r="B25" s="183" t="s">
        <v>23</v>
      </c>
    </row>
    <row r="26" spans="1:2">
      <c r="A26" s="6">
        <v>6</v>
      </c>
      <c r="B26" s="183" t="s">
        <v>24</v>
      </c>
    </row>
    <row r="27" spans="1:2">
      <c r="A27" s="6">
        <v>7</v>
      </c>
      <c r="B27" s="183" t="s">
        <v>25</v>
      </c>
    </row>
    <row r="28" spans="1:2">
      <c r="A28" s="6"/>
      <c r="B28" s="183"/>
    </row>
    <row r="29" spans="1:2" ht="20.25">
      <c r="A29" s="181"/>
      <c r="B29" s="182" t="s">
        <v>26</v>
      </c>
    </row>
    <row r="30" spans="1:2">
      <c r="A30" s="6">
        <v>1</v>
      </c>
      <c r="B30" s="183" t="s">
        <v>27</v>
      </c>
    </row>
    <row r="31" spans="1:2">
      <c r="A31" s="6">
        <v>2</v>
      </c>
      <c r="B31" s="183" t="s">
        <v>28</v>
      </c>
    </row>
    <row r="32" spans="1:2">
      <c r="A32" s="6">
        <v>3</v>
      </c>
      <c r="B32" s="183" t="s">
        <v>29</v>
      </c>
    </row>
    <row r="33" spans="1:2" ht="28.5">
      <c r="A33" s="6">
        <v>4</v>
      </c>
      <c r="B33" s="183" t="s">
        <v>30</v>
      </c>
    </row>
    <row r="34" spans="1:2">
      <c r="A34" s="6">
        <v>5</v>
      </c>
      <c r="B34" s="183" t="s">
        <v>31</v>
      </c>
    </row>
    <row r="35" spans="1:2">
      <c r="A35" s="6">
        <v>6</v>
      </c>
      <c r="B35" s="183" t="s">
        <v>32</v>
      </c>
    </row>
    <row r="36" spans="1:2">
      <c r="A36" s="6">
        <v>7</v>
      </c>
      <c r="B36" s="183" t="s">
        <v>33</v>
      </c>
    </row>
    <row r="37" spans="1:2">
      <c r="A37" s="6"/>
      <c r="B37" s="183"/>
    </row>
    <row r="39" spans="1:2">
      <c r="A39" s="188" t="s">
        <v>34</v>
      </c>
      <c r="B39" s="189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B4" sqref="B4:B6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9" t="s">
        <v>279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>
      <c r="A2" s="383" t="s">
        <v>255</v>
      </c>
      <c r="B2" s="384" t="s">
        <v>260</v>
      </c>
      <c r="C2" s="384" t="s">
        <v>256</v>
      </c>
      <c r="D2" s="384" t="s">
        <v>257</v>
      </c>
      <c r="E2" s="384" t="s">
        <v>258</v>
      </c>
      <c r="F2" s="384" t="s">
        <v>259</v>
      </c>
      <c r="G2" s="383" t="s">
        <v>280</v>
      </c>
      <c r="H2" s="383"/>
      <c r="I2" s="383" t="s">
        <v>281</v>
      </c>
      <c r="J2" s="383"/>
      <c r="K2" s="389" t="s">
        <v>282</v>
      </c>
      <c r="L2" s="391" t="s">
        <v>283</v>
      </c>
      <c r="M2" s="393" t="s">
        <v>284</v>
      </c>
    </row>
    <row r="3" spans="1:13" s="1" customFormat="1" ht="16.5">
      <c r="A3" s="383"/>
      <c r="B3" s="385"/>
      <c r="C3" s="385"/>
      <c r="D3" s="385"/>
      <c r="E3" s="385"/>
      <c r="F3" s="385"/>
      <c r="G3" s="3" t="s">
        <v>285</v>
      </c>
      <c r="H3" s="3" t="s">
        <v>286</v>
      </c>
      <c r="I3" s="3" t="s">
        <v>285</v>
      </c>
      <c r="J3" s="3" t="s">
        <v>286</v>
      </c>
      <c r="K3" s="390"/>
      <c r="L3" s="392"/>
      <c r="M3" s="394"/>
    </row>
    <row r="4" spans="1:13" ht="24" customHeight="1">
      <c r="A4" s="29">
        <v>1</v>
      </c>
      <c r="B4" s="12" t="s">
        <v>272</v>
      </c>
      <c r="C4" s="13" t="s">
        <v>270</v>
      </c>
      <c r="D4" s="13" t="s">
        <v>271</v>
      </c>
      <c r="E4" s="12" t="s">
        <v>116</v>
      </c>
      <c r="F4" s="14" t="s">
        <v>62</v>
      </c>
      <c r="G4" s="30">
        <v>-0.01</v>
      </c>
      <c r="H4" s="31">
        <v>0</v>
      </c>
      <c r="I4" s="31">
        <v>-0.03</v>
      </c>
      <c r="J4" s="31">
        <v>0</v>
      </c>
      <c r="K4" s="13"/>
      <c r="L4" s="29" t="s">
        <v>94</v>
      </c>
      <c r="M4" s="29" t="s">
        <v>287</v>
      </c>
    </row>
    <row r="5" spans="1:13" ht="24" customHeight="1">
      <c r="A5" s="29">
        <v>2</v>
      </c>
      <c r="B5" s="12" t="s">
        <v>272</v>
      </c>
      <c r="C5" s="13" t="s">
        <v>273</v>
      </c>
      <c r="D5" s="13" t="s">
        <v>271</v>
      </c>
      <c r="E5" s="12" t="s">
        <v>118</v>
      </c>
      <c r="F5" s="14" t="s">
        <v>62</v>
      </c>
      <c r="G5" s="30">
        <v>-0.02</v>
      </c>
      <c r="H5" s="31">
        <v>0</v>
      </c>
      <c r="I5" s="31">
        <v>-0.02</v>
      </c>
      <c r="J5" s="31">
        <v>-0.01</v>
      </c>
      <c r="K5" s="6"/>
      <c r="L5" s="29" t="s">
        <v>94</v>
      </c>
      <c r="M5" s="29" t="s">
        <v>287</v>
      </c>
    </row>
    <row r="6" spans="1:13" ht="24" customHeight="1">
      <c r="A6" s="29">
        <v>3</v>
      </c>
      <c r="B6" s="12" t="s">
        <v>272</v>
      </c>
      <c r="C6" s="16"/>
      <c r="D6" s="13" t="s">
        <v>271</v>
      </c>
      <c r="E6" s="12" t="s">
        <v>117</v>
      </c>
      <c r="F6" s="14" t="s">
        <v>62</v>
      </c>
      <c r="G6" s="30"/>
      <c r="H6" s="32"/>
      <c r="I6" s="31"/>
      <c r="J6" s="31"/>
      <c r="K6" s="6"/>
      <c r="L6" s="29" t="s">
        <v>94</v>
      </c>
      <c r="M6" s="29" t="s">
        <v>287</v>
      </c>
    </row>
    <row r="7" spans="1:13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73" t="s">
        <v>288</v>
      </c>
      <c r="B9" s="374"/>
      <c r="C9" s="374"/>
      <c r="D9" s="374"/>
      <c r="E9" s="376"/>
      <c r="F9" s="377"/>
      <c r="G9" s="379"/>
      <c r="H9" s="373" t="s">
        <v>277</v>
      </c>
      <c r="I9" s="374"/>
      <c r="J9" s="374"/>
      <c r="K9" s="376"/>
      <c r="L9" s="386"/>
      <c r="M9" s="387"/>
    </row>
    <row r="10" spans="1:13" ht="16.5">
      <c r="A10" s="388" t="s">
        <v>289</v>
      </c>
      <c r="B10" s="388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4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B4" sqref="B4:B6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9" t="s">
        <v>290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5.95" customHeight="1">
      <c r="A2" s="384" t="s">
        <v>291</v>
      </c>
      <c r="B2" s="384" t="s">
        <v>260</v>
      </c>
      <c r="C2" s="384" t="s">
        <v>256</v>
      </c>
      <c r="D2" s="384" t="s">
        <v>257</v>
      </c>
      <c r="E2" s="384" t="s">
        <v>258</v>
      </c>
      <c r="F2" s="384" t="s">
        <v>259</v>
      </c>
      <c r="G2" s="395" t="s">
        <v>292</v>
      </c>
      <c r="H2" s="396"/>
      <c r="I2" s="397"/>
      <c r="J2" s="395" t="s">
        <v>293</v>
      </c>
      <c r="K2" s="396"/>
      <c r="L2" s="397"/>
      <c r="M2" s="395" t="s">
        <v>294</v>
      </c>
      <c r="N2" s="396"/>
      <c r="O2" s="397"/>
      <c r="P2" s="395" t="s">
        <v>295</v>
      </c>
      <c r="Q2" s="396"/>
      <c r="R2" s="397"/>
      <c r="S2" s="396" t="s">
        <v>296</v>
      </c>
      <c r="T2" s="396"/>
      <c r="U2" s="397"/>
      <c r="V2" s="401" t="s">
        <v>297</v>
      </c>
      <c r="W2" s="401" t="s">
        <v>269</v>
      </c>
    </row>
    <row r="3" spans="1:23" s="1" customFormat="1" ht="16.5">
      <c r="A3" s="385"/>
      <c r="B3" s="400"/>
      <c r="C3" s="400"/>
      <c r="D3" s="400"/>
      <c r="E3" s="400"/>
      <c r="F3" s="400"/>
      <c r="G3" s="3" t="s">
        <v>298</v>
      </c>
      <c r="H3" s="3" t="s">
        <v>67</v>
      </c>
      <c r="I3" s="3" t="s">
        <v>260</v>
      </c>
      <c r="J3" s="3" t="s">
        <v>298</v>
      </c>
      <c r="K3" s="3" t="s">
        <v>67</v>
      </c>
      <c r="L3" s="3" t="s">
        <v>260</v>
      </c>
      <c r="M3" s="3" t="s">
        <v>298</v>
      </c>
      <c r="N3" s="3" t="s">
        <v>67</v>
      </c>
      <c r="O3" s="3" t="s">
        <v>260</v>
      </c>
      <c r="P3" s="3" t="s">
        <v>298</v>
      </c>
      <c r="Q3" s="3" t="s">
        <v>67</v>
      </c>
      <c r="R3" s="3" t="s">
        <v>260</v>
      </c>
      <c r="S3" s="3" t="s">
        <v>298</v>
      </c>
      <c r="T3" s="3" t="s">
        <v>67</v>
      </c>
      <c r="U3" s="3" t="s">
        <v>260</v>
      </c>
      <c r="V3" s="402"/>
      <c r="W3" s="402"/>
    </row>
    <row r="4" spans="1:23" ht="21" customHeight="1">
      <c r="A4" s="22" t="s">
        <v>299</v>
      </c>
      <c r="B4" s="12" t="s">
        <v>272</v>
      </c>
      <c r="C4" s="13" t="s">
        <v>270</v>
      </c>
      <c r="D4" s="13" t="s">
        <v>271</v>
      </c>
      <c r="E4" s="12" t="s">
        <v>116</v>
      </c>
      <c r="F4" s="14" t="s">
        <v>62</v>
      </c>
      <c r="G4" s="23"/>
      <c r="H4" s="24"/>
      <c r="I4" s="24"/>
      <c r="J4" s="28"/>
      <c r="K4" s="29"/>
      <c r="L4" s="29"/>
      <c r="M4" s="5"/>
      <c r="N4" s="5"/>
      <c r="O4" s="5"/>
      <c r="P4" s="5"/>
      <c r="Q4" s="5"/>
      <c r="R4" s="5"/>
      <c r="S4" s="5"/>
      <c r="T4" s="5"/>
      <c r="U4" s="5"/>
      <c r="V4" s="29" t="s">
        <v>300</v>
      </c>
      <c r="W4" s="5"/>
    </row>
    <row r="5" spans="1:23" ht="21" customHeight="1">
      <c r="A5" s="22" t="s">
        <v>299</v>
      </c>
      <c r="B5" s="12" t="s">
        <v>272</v>
      </c>
      <c r="C5" s="13" t="s">
        <v>273</v>
      </c>
      <c r="D5" s="13" t="s">
        <v>271</v>
      </c>
      <c r="E5" s="12" t="s">
        <v>118</v>
      </c>
      <c r="F5" s="14" t="s">
        <v>62</v>
      </c>
      <c r="G5" s="25"/>
      <c r="H5" s="25"/>
      <c r="I5" s="25"/>
      <c r="J5" s="25"/>
      <c r="K5" s="29"/>
      <c r="L5" s="29"/>
      <c r="M5" s="25"/>
      <c r="N5" s="25"/>
      <c r="O5" s="25"/>
      <c r="P5" s="25"/>
      <c r="Q5" s="25"/>
      <c r="R5" s="25"/>
      <c r="S5" s="25"/>
      <c r="T5" s="25"/>
      <c r="U5" s="25"/>
      <c r="V5" s="29" t="s">
        <v>300</v>
      </c>
      <c r="W5" s="5"/>
    </row>
    <row r="6" spans="1:23" ht="24" customHeight="1">
      <c r="A6" s="22" t="s">
        <v>299</v>
      </c>
      <c r="B6" s="12" t="s">
        <v>272</v>
      </c>
      <c r="C6" s="16"/>
      <c r="D6" s="13" t="s">
        <v>271</v>
      </c>
      <c r="E6" s="12" t="s">
        <v>117</v>
      </c>
      <c r="F6" s="14" t="s">
        <v>62</v>
      </c>
      <c r="G6" s="5"/>
      <c r="H6" s="23"/>
      <c r="I6" s="28"/>
      <c r="J6" s="5"/>
      <c r="K6" s="29"/>
      <c r="L6" s="29"/>
      <c r="M6" s="5"/>
      <c r="N6" s="5"/>
      <c r="O6" s="5"/>
      <c r="P6" s="5"/>
      <c r="Q6" s="5"/>
      <c r="R6" s="5"/>
      <c r="S6" s="5"/>
      <c r="T6" s="5"/>
      <c r="U6" s="5"/>
      <c r="V6" s="29"/>
      <c r="W6" s="5"/>
    </row>
    <row r="7" spans="1:23" ht="21.95" customHeight="1">
      <c r="A7" s="22"/>
      <c r="B7" s="22"/>
      <c r="C7" s="26"/>
      <c r="D7" s="27"/>
      <c r="E7" s="26"/>
      <c r="F7" s="2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98"/>
      <c r="B8" s="398"/>
      <c r="C8" s="398"/>
      <c r="D8" s="398"/>
      <c r="E8" s="398"/>
      <c r="F8" s="39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99"/>
      <c r="B9" s="399"/>
      <c r="C9" s="399"/>
      <c r="D9" s="399"/>
      <c r="E9" s="399"/>
      <c r="F9" s="39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98"/>
      <c r="B10" s="398"/>
      <c r="C10" s="398"/>
      <c r="D10" s="398"/>
      <c r="E10" s="398"/>
      <c r="F10" s="39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99"/>
      <c r="B11" s="399"/>
      <c r="C11" s="399"/>
      <c r="D11" s="399"/>
      <c r="E11" s="399"/>
      <c r="F11" s="39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73" t="s">
        <v>288</v>
      </c>
      <c r="B13" s="374"/>
      <c r="C13" s="374"/>
      <c r="D13" s="374"/>
      <c r="E13" s="376"/>
      <c r="F13" s="377"/>
      <c r="G13" s="379"/>
      <c r="H13" s="21"/>
      <c r="I13" s="21"/>
      <c r="J13" s="373" t="s">
        <v>277</v>
      </c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6"/>
      <c r="V13" s="8"/>
      <c r="W13" s="10"/>
    </row>
    <row r="14" spans="1:23" ht="78" customHeight="1">
      <c r="A14" s="380" t="s">
        <v>301</v>
      </c>
      <c r="B14" s="380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9" t="s">
        <v>302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>
      <c r="A2" s="17" t="s">
        <v>303</v>
      </c>
      <c r="B2" s="18" t="s">
        <v>256</v>
      </c>
      <c r="C2" s="18" t="s">
        <v>257</v>
      </c>
      <c r="D2" s="18" t="s">
        <v>258</v>
      </c>
      <c r="E2" s="18" t="s">
        <v>259</v>
      </c>
      <c r="F2" s="18" t="s">
        <v>260</v>
      </c>
      <c r="G2" s="17" t="s">
        <v>304</v>
      </c>
      <c r="H2" s="17" t="s">
        <v>305</v>
      </c>
      <c r="I2" s="17" t="s">
        <v>306</v>
      </c>
      <c r="J2" s="17" t="s">
        <v>305</v>
      </c>
      <c r="K2" s="17" t="s">
        <v>307</v>
      </c>
      <c r="L2" s="17" t="s">
        <v>305</v>
      </c>
      <c r="M2" s="18" t="s">
        <v>297</v>
      </c>
      <c r="N2" s="18" t="s">
        <v>269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303</v>
      </c>
      <c r="B4" s="20" t="s">
        <v>308</v>
      </c>
      <c r="C4" s="20" t="s">
        <v>298</v>
      </c>
      <c r="D4" s="20" t="s">
        <v>258</v>
      </c>
      <c r="E4" s="18" t="s">
        <v>259</v>
      </c>
      <c r="F4" s="18" t="s">
        <v>260</v>
      </c>
      <c r="G4" s="17" t="s">
        <v>304</v>
      </c>
      <c r="H4" s="17" t="s">
        <v>305</v>
      </c>
      <c r="I4" s="17" t="s">
        <v>306</v>
      </c>
      <c r="J4" s="17" t="s">
        <v>305</v>
      </c>
      <c r="K4" s="17" t="s">
        <v>307</v>
      </c>
      <c r="L4" s="17" t="s">
        <v>305</v>
      </c>
      <c r="M4" s="18" t="s">
        <v>297</v>
      </c>
      <c r="N4" s="18" t="s">
        <v>269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73" t="s">
        <v>309</v>
      </c>
      <c r="B11" s="374"/>
      <c r="C11" s="374"/>
      <c r="D11" s="376"/>
      <c r="E11" s="377"/>
      <c r="F11" s="378"/>
      <c r="G11" s="379"/>
      <c r="H11" s="21"/>
      <c r="I11" s="373" t="s">
        <v>310</v>
      </c>
      <c r="J11" s="374"/>
      <c r="K11" s="374"/>
      <c r="L11" s="8"/>
      <c r="M11" s="8"/>
      <c r="N11" s="10"/>
    </row>
    <row r="12" spans="1:14" ht="16.5">
      <c r="A12" s="380" t="s">
        <v>311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H17" sqref="H17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8" width="22.75" customWidth="1"/>
    <col min="9" max="9" width="14" customWidth="1"/>
    <col min="10" max="10" width="11.5" customWidth="1"/>
  </cols>
  <sheetData>
    <row r="1" spans="1:12" ht="29.25">
      <c r="A1" s="369" t="s">
        <v>312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>
      <c r="A2" s="3" t="s">
        <v>291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297</v>
      </c>
      <c r="L2" s="4" t="s">
        <v>269</v>
      </c>
    </row>
    <row r="3" spans="1:12" ht="18.75">
      <c r="A3" s="11" t="s">
        <v>299</v>
      </c>
      <c r="B3" s="12" t="s">
        <v>272</v>
      </c>
      <c r="C3" s="13" t="s">
        <v>270</v>
      </c>
      <c r="D3" s="13" t="s">
        <v>271</v>
      </c>
      <c r="E3" s="12" t="s">
        <v>116</v>
      </c>
      <c r="F3" s="14" t="s">
        <v>62</v>
      </c>
      <c r="G3" s="15" t="s">
        <v>317</v>
      </c>
      <c r="H3" s="5" t="s">
        <v>318</v>
      </c>
      <c r="I3" s="6"/>
      <c r="J3" s="6"/>
      <c r="K3" s="6" t="s">
        <v>319</v>
      </c>
      <c r="L3" s="5" t="s">
        <v>287</v>
      </c>
    </row>
    <row r="4" spans="1:12" ht="18.75">
      <c r="A4" s="11" t="s">
        <v>299</v>
      </c>
      <c r="B4" s="12" t="s">
        <v>272</v>
      </c>
      <c r="C4" s="13" t="s">
        <v>273</v>
      </c>
      <c r="D4" s="13" t="s">
        <v>271</v>
      </c>
      <c r="E4" s="12" t="s">
        <v>118</v>
      </c>
      <c r="F4" s="14" t="s">
        <v>62</v>
      </c>
      <c r="G4" s="15" t="s">
        <v>317</v>
      </c>
      <c r="H4" s="5" t="s">
        <v>318</v>
      </c>
      <c r="I4" s="6"/>
      <c r="J4" s="6"/>
      <c r="K4" s="6" t="s">
        <v>319</v>
      </c>
      <c r="L4" s="5" t="s">
        <v>287</v>
      </c>
    </row>
    <row r="5" spans="1:12" ht="18.75">
      <c r="A5" s="11" t="s">
        <v>299</v>
      </c>
      <c r="B5" s="12" t="s">
        <v>272</v>
      </c>
      <c r="C5" s="16"/>
      <c r="D5" s="13" t="s">
        <v>271</v>
      </c>
      <c r="E5" s="12" t="s">
        <v>117</v>
      </c>
      <c r="F5" s="14" t="s">
        <v>62</v>
      </c>
      <c r="G5" s="15" t="s">
        <v>317</v>
      </c>
      <c r="H5" s="5" t="s">
        <v>318</v>
      </c>
      <c r="I5" s="6"/>
      <c r="J5" s="6"/>
      <c r="K5" s="6" t="s">
        <v>319</v>
      </c>
      <c r="L5" s="5" t="s">
        <v>287</v>
      </c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>
      <c r="A7" s="373" t="s">
        <v>320</v>
      </c>
      <c r="B7" s="374"/>
      <c r="C7" s="374"/>
      <c r="D7" s="374"/>
      <c r="E7" s="376"/>
      <c r="F7" s="377"/>
      <c r="G7" s="379"/>
      <c r="H7" s="373" t="s">
        <v>321</v>
      </c>
      <c r="I7" s="374"/>
      <c r="J7" s="374"/>
      <c r="K7" s="8"/>
      <c r="L7" s="10"/>
    </row>
    <row r="8" spans="1:12" ht="16.5">
      <c r="A8" s="380" t="s">
        <v>322</v>
      </c>
      <c r="B8" s="380"/>
      <c r="C8" s="381"/>
      <c r="D8" s="381"/>
      <c r="E8" s="381"/>
      <c r="F8" s="381"/>
      <c r="G8" s="381"/>
      <c r="H8" s="381"/>
      <c r="I8" s="381"/>
      <c r="J8" s="381"/>
      <c r="K8" s="381"/>
      <c r="L8" s="381"/>
    </row>
  </sheetData>
  <mergeCells count="5">
    <mergeCell ref="A1:J1"/>
    <mergeCell ref="A7:E7"/>
    <mergeCell ref="F7:G7"/>
    <mergeCell ref="H7:J7"/>
    <mergeCell ref="A8:L8"/>
  </mergeCells>
  <phoneticPr fontId="44" type="noConversion"/>
  <dataValidations count="1">
    <dataValidation type="list" allowBlank="1" showInputMessage="1" showErrorMessage="1" sqref="L3:L5 L6:L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9" t="s">
        <v>323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>
      <c r="A2" s="383" t="s">
        <v>255</v>
      </c>
      <c r="B2" s="384" t="s">
        <v>260</v>
      </c>
      <c r="C2" s="384" t="s">
        <v>298</v>
      </c>
      <c r="D2" s="384" t="s">
        <v>258</v>
      </c>
      <c r="E2" s="384" t="s">
        <v>259</v>
      </c>
      <c r="F2" s="3" t="s">
        <v>324</v>
      </c>
      <c r="G2" s="3" t="s">
        <v>281</v>
      </c>
      <c r="H2" s="389" t="s">
        <v>282</v>
      </c>
      <c r="I2" s="393" t="s">
        <v>284</v>
      </c>
    </row>
    <row r="3" spans="1:9" s="1" customFormat="1" ht="16.5">
      <c r="A3" s="383"/>
      <c r="B3" s="385"/>
      <c r="C3" s="385"/>
      <c r="D3" s="385"/>
      <c r="E3" s="385"/>
      <c r="F3" s="3" t="s">
        <v>325</v>
      </c>
      <c r="G3" s="3" t="s">
        <v>285</v>
      </c>
      <c r="H3" s="390"/>
      <c r="I3" s="394"/>
    </row>
    <row r="4" spans="1:9">
      <c r="A4" s="5"/>
      <c r="B4" s="6"/>
      <c r="C4" s="5"/>
      <c r="D4" s="7"/>
      <c r="E4" s="5"/>
      <c r="F4" s="5"/>
      <c r="G4" s="5"/>
      <c r="H4" s="5"/>
      <c r="I4" s="5"/>
    </row>
    <row r="5" spans="1:9">
      <c r="A5" s="5"/>
      <c r="B5" s="6"/>
      <c r="C5" s="5"/>
      <c r="D5" s="7"/>
      <c r="E5" s="5"/>
      <c r="F5" s="5"/>
      <c r="G5" s="5"/>
      <c r="H5" s="5"/>
      <c r="I5" s="5"/>
    </row>
    <row r="6" spans="1:9">
      <c r="A6" s="5"/>
      <c r="B6" s="6"/>
      <c r="C6" s="5"/>
      <c r="D6" s="7"/>
      <c r="E6" s="5"/>
      <c r="F6" s="5"/>
      <c r="G6" s="5"/>
      <c r="H6" s="5"/>
      <c r="I6" s="5"/>
    </row>
    <row r="7" spans="1:9">
      <c r="A7" s="5"/>
      <c r="B7" s="6"/>
      <c r="C7" s="5"/>
      <c r="D7" s="7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73" t="s">
        <v>326</v>
      </c>
      <c r="B12" s="374"/>
      <c r="C12" s="374"/>
      <c r="D12" s="376"/>
      <c r="E12" s="9"/>
      <c r="F12" s="373" t="s">
        <v>310</v>
      </c>
      <c r="G12" s="374"/>
      <c r="H12" s="376"/>
      <c r="I12" s="10"/>
    </row>
    <row r="13" spans="1:9" ht="16.5">
      <c r="A13" s="380" t="s">
        <v>327</v>
      </c>
      <c r="B13" s="380"/>
      <c r="C13" s="381"/>
      <c r="D13" s="381"/>
      <c r="E13" s="381"/>
      <c r="F13" s="381"/>
      <c r="G13" s="381"/>
      <c r="H13" s="381"/>
      <c r="I13" s="38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67"/>
      <c r="C3" s="168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7.95" customHeight="1">
      <c r="B4" s="167" t="s">
        <v>39</v>
      </c>
      <c r="C4" s="168" t="s">
        <v>40</v>
      </c>
      <c r="D4" s="168" t="s">
        <v>41</v>
      </c>
      <c r="E4" s="168" t="s">
        <v>42</v>
      </c>
      <c r="F4" s="169" t="s">
        <v>41</v>
      </c>
      <c r="G4" s="169" t="s">
        <v>42</v>
      </c>
      <c r="H4" s="168" t="s">
        <v>41</v>
      </c>
      <c r="I4" s="176" t="s">
        <v>42</v>
      </c>
    </row>
    <row r="5" spans="2:9" ht="27.95" customHeight="1">
      <c r="B5" s="170" t="s">
        <v>43</v>
      </c>
      <c r="C5" s="6">
        <v>13</v>
      </c>
      <c r="D5" s="6">
        <v>0</v>
      </c>
      <c r="E5" s="6">
        <v>1</v>
      </c>
      <c r="F5" s="171">
        <v>0</v>
      </c>
      <c r="G5" s="171">
        <v>1</v>
      </c>
      <c r="H5" s="6">
        <v>1</v>
      </c>
      <c r="I5" s="177">
        <v>2</v>
      </c>
    </row>
    <row r="6" spans="2:9" ht="27.95" customHeight="1">
      <c r="B6" s="170" t="s">
        <v>44</v>
      </c>
      <c r="C6" s="6">
        <v>20</v>
      </c>
      <c r="D6" s="6">
        <v>0</v>
      </c>
      <c r="E6" s="6">
        <v>1</v>
      </c>
      <c r="F6" s="171">
        <v>1</v>
      </c>
      <c r="G6" s="171">
        <v>2</v>
      </c>
      <c r="H6" s="6">
        <v>2</v>
      </c>
      <c r="I6" s="177">
        <v>3</v>
      </c>
    </row>
    <row r="7" spans="2:9" ht="27.95" customHeight="1">
      <c r="B7" s="170" t="s">
        <v>45</v>
      </c>
      <c r="C7" s="6">
        <v>32</v>
      </c>
      <c r="D7" s="6">
        <v>0</v>
      </c>
      <c r="E7" s="6">
        <v>1</v>
      </c>
      <c r="F7" s="171">
        <v>2</v>
      </c>
      <c r="G7" s="171">
        <v>3</v>
      </c>
      <c r="H7" s="6">
        <v>3</v>
      </c>
      <c r="I7" s="177">
        <v>4</v>
      </c>
    </row>
    <row r="8" spans="2:9" ht="27.95" customHeight="1">
      <c r="B8" s="170" t="s">
        <v>46</v>
      </c>
      <c r="C8" s="6">
        <v>50</v>
      </c>
      <c r="D8" s="6">
        <v>1</v>
      </c>
      <c r="E8" s="6">
        <v>2</v>
      </c>
      <c r="F8" s="171">
        <v>3</v>
      </c>
      <c r="G8" s="171">
        <v>4</v>
      </c>
      <c r="H8" s="6">
        <v>5</v>
      </c>
      <c r="I8" s="177">
        <v>6</v>
      </c>
    </row>
    <row r="9" spans="2:9" ht="27.95" customHeight="1">
      <c r="B9" s="170" t="s">
        <v>47</v>
      </c>
      <c r="C9" s="6">
        <v>80</v>
      </c>
      <c r="D9" s="6">
        <v>2</v>
      </c>
      <c r="E9" s="6">
        <v>3</v>
      </c>
      <c r="F9" s="171">
        <v>5</v>
      </c>
      <c r="G9" s="171">
        <v>6</v>
      </c>
      <c r="H9" s="6">
        <v>7</v>
      </c>
      <c r="I9" s="177">
        <v>8</v>
      </c>
    </row>
    <row r="10" spans="2:9" ht="27.95" customHeight="1">
      <c r="B10" s="170" t="s">
        <v>48</v>
      </c>
      <c r="C10" s="6">
        <v>125</v>
      </c>
      <c r="D10" s="6">
        <v>3</v>
      </c>
      <c r="E10" s="6">
        <v>4</v>
      </c>
      <c r="F10" s="171">
        <v>7</v>
      </c>
      <c r="G10" s="171">
        <v>8</v>
      </c>
      <c r="H10" s="6">
        <v>10</v>
      </c>
      <c r="I10" s="177">
        <v>11</v>
      </c>
    </row>
    <row r="11" spans="2:9" ht="27.95" customHeight="1">
      <c r="B11" s="170" t="s">
        <v>49</v>
      </c>
      <c r="C11" s="6">
        <v>200</v>
      </c>
      <c r="D11" s="6">
        <v>5</v>
      </c>
      <c r="E11" s="6">
        <v>6</v>
      </c>
      <c r="F11" s="171">
        <v>10</v>
      </c>
      <c r="G11" s="171">
        <v>11</v>
      </c>
      <c r="H11" s="6">
        <v>14</v>
      </c>
      <c r="I11" s="177">
        <v>15</v>
      </c>
    </row>
    <row r="12" spans="2:9" ht="27.95" customHeight="1">
      <c r="B12" s="172" t="s">
        <v>50</v>
      </c>
      <c r="C12" s="173">
        <v>315</v>
      </c>
      <c r="D12" s="173">
        <v>7</v>
      </c>
      <c r="E12" s="173">
        <v>8</v>
      </c>
      <c r="F12" s="174">
        <v>14</v>
      </c>
      <c r="G12" s="174">
        <v>15</v>
      </c>
      <c r="H12" s="173">
        <v>21</v>
      </c>
      <c r="I12" s="178">
        <v>22</v>
      </c>
    </row>
    <row r="14" spans="2:9">
      <c r="B14" s="175" t="s">
        <v>51</v>
      </c>
      <c r="C14" s="175"/>
      <c r="D14" s="175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SheetLayoutView="100" workbookViewId="0">
      <selection activeCell="H24" sqref="H24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4" ht="20.25">
      <c r="A1" s="198" t="s">
        <v>52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4" ht="14.25">
      <c r="A2" s="108" t="s">
        <v>53</v>
      </c>
      <c r="B2" s="199" t="s">
        <v>54</v>
      </c>
      <c r="C2" s="199"/>
      <c r="D2" s="200" t="s">
        <v>55</v>
      </c>
      <c r="E2" s="200"/>
      <c r="F2" s="201" t="s">
        <v>56</v>
      </c>
      <c r="G2" s="201"/>
      <c r="H2" s="109" t="s">
        <v>57</v>
      </c>
      <c r="I2" s="202" t="s">
        <v>56</v>
      </c>
      <c r="J2" s="202"/>
      <c r="K2" s="203"/>
    </row>
    <row r="3" spans="1:14" ht="14.25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spans="1:14" ht="14.25">
      <c r="A4" s="112" t="s">
        <v>61</v>
      </c>
      <c r="B4" s="210" t="s">
        <v>62</v>
      </c>
      <c r="C4" s="211"/>
      <c r="D4" s="212" t="s">
        <v>63</v>
      </c>
      <c r="E4" s="213"/>
      <c r="F4" s="214">
        <v>45306</v>
      </c>
      <c r="G4" s="215"/>
      <c r="H4" s="212" t="s">
        <v>64</v>
      </c>
      <c r="I4" s="213"/>
      <c r="J4" s="75" t="s">
        <v>65</v>
      </c>
      <c r="K4" s="76" t="s">
        <v>66</v>
      </c>
    </row>
    <row r="5" spans="1:14" ht="14.25">
      <c r="A5" s="114" t="s">
        <v>67</v>
      </c>
      <c r="B5" s="210" t="s">
        <v>68</v>
      </c>
      <c r="C5" s="211"/>
      <c r="D5" s="212" t="s">
        <v>69</v>
      </c>
      <c r="E5" s="213"/>
      <c r="F5" s="214">
        <v>45280</v>
      </c>
      <c r="G5" s="215"/>
      <c r="H5" s="212" t="s">
        <v>70</v>
      </c>
      <c r="I5" s="213"/>
      <c r="J5" s="75" t="s">
        <v>65</v>
      </c>
      <c r="K5" s="76" t="s">
        <v>66</v>
      </c>
    </row>
    <row r="6" spans="1:14" ht="14.25">
      <c r="A6" s="112" t="s">
        <v>71</v>
      </c>
      <c r="B6" s="81">
        <v>3</v>
      </c>
      <c r="C6" s="140">
        <v>6</v>
      </c>
      <c r="D6" s="114" t="s">
        <v>72</v>
      </c>
      <c r="E6" s="124"/>
      <c r="F6" s="214">
        <v>45301</v>
      </c>
      <c r="G6" s="215"/>
      <c r="H6" s="212" t="s">
        <v>73</v>
      </c>
      <c r="I6" s="213"/>
      <c r="J6" s="75" t="s">
        <v>65</v>
      </c>
      <c r="K6" s="76" t="s">
        <v>66</v>
      </c>
    </row>
    <row r="7" spans="1:14" ht="14.25">
      <c r="A7" s="112" t="s">
        <v>74</v>
      </c>
      <c r="B7" s="216">
        <v>9927</v>
      </c>
      <c r="C7" s="217"/>
      <c r="D7" s="114" t="s">
        <v>75</v>
      </c>
      <c r="E7" s="123"/>
      <c r="F7" s="214">
        <v>45303</v>
      </c>
      <c r="G7" s="215"/>
      <c r="H7" s="212" t="s">
        <v>76</v>
      </c>
      <c r="I7" s="213"/>
      <c r="J7" s="75" t="s">
        <v>65</v>
      </c>
      <c r="K7" s="76" t="s">
        <v>66</v>
      </c>
    </row>
    <row r="8" spans="1:14" ht="14.25">
      <c r="A8" s="116" t="s">
        <v>77</v>
      </c>
      <c r="B8" s="218" t="s">
        <v>78</v>
      </c>
      <c r="C8" s="219"/>
      <c r="D8" s="220" t="s">
        <v>79</v>
      </c>
      <c r="E8" s="221"/>
      <c r="F8" s="222">
        <v>45304</v>
      </c>
      <c r="G8" s="223"/>
      <c r="H8" s="220" t="s">
        <v>80</v>
      </c>
      <c r="I8" s="221"/>
      <c r="J8" s="84" t="s">
        <v>65</v>
      </c>
      <c r="K8" s="117" t="s">
        <v>66</v>
      </c>
      <c r="N8" s="161"/>
    </row>
    <row r="9" spans="1:14" ht="14.25">
      <c r="A9" s="224" t="s">
        <v>81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4" ht="14.25">
      <c r="A10" s="227" t="s">
        <v>82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4" ht="14.25">
      <c r="A11" s="141" t="s">
        <v>83</v>
      </c>
      <c r="B11" s="142" t="s">
        <v>84</v>
      </c>
      <c r="C11" s="143" t="s">
        <v>85</v>
      </c>
      <c r="D11" s="144"/>
      <c r="E11" s="145" t="s">
        <v>86</v>
      </c>
      <c r="F11" s="142" t="s">
        <v>84</v>
      </c>
      <c r="G11" s="143" t="s">
        <v>85</v>
      </c>
      <c r="H11" s="143" t="s">
        <v>87</v>
      </c>
      <c r="I11" s="145" t="s">
        <v>88</v>
      </c>
      <c r="J11" s="142" t="s">
        <v>84</v>
      </c>
      <c r="K11" s="162" t="s">
        <v>85</v>
      </c>
    </row>
    <row r="12" spans="1:14" ht="14.25">
      <c r="A12" s="114" t="s">
        <v>89</v>
      </c>
      <c r="B12" s="122" t="s">
        <v>84</v>
      </c>
      <c r="C12" s="75" t="s">
        <v>85</v>
      </c>
      <c r="D12" s="123"/>
      <c r="E12" s="124" t="s">
        <v>90</v>
      </c>
      <c r="F12" s="122" t="s">
        <v>84</v>
      </c>
      <c r="G12" s="75" t="s">
        <v>85</v>
      </c>
      <c r="H12" s="75" t="s">
        <v>87</v>
      </c>
      <c r="I12" s="124" t="s">
        <v>91</v>
      </c>
      <c r="J12" s="122" t="s">
        <v>84</v>
      </c>
      <c r="K12" s="76" t="s">
        <v>85</v>
      </c>
    </row>
    <row r="13" spans="1:14" ht="14.25">
      <c r="A13" s="114" t="s">
        <v>92</v>
      </c>
      <c r="B13" s="122" t="s">
        <v>84</v>
      </c>
      <c r="C13" s="75" t="s">
        <v>85</v>
      </c>
      <c r="D13" s="123"/>
      <c r="E13" s="124" t="s">
        <v>93</v>
      </c>
      <c r="F13" s="75" t="s">
        <v>94</v>
      </c>
      <c r="G13" s="75" t="s">
        <v>95</v>
      </c>
      <c r="H13" s="75" t="s">
        <v>87</v>
      </c>
      <c r="I13" s="124" t="s">
        <v>96</v>
      </c>
      <c r="J13" s="122" t="s">
        <v>84</v>
      </c>
      <c r="K13" s="76" t="s">
        <v>85</v>
      </c>
    </row>
    <row r="14" spans="1:14" ht="14.25">
      <c r="A14" s="220" t="s">
        <v>97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4" ht="14.25">
      <c r="A15" s="227" t="s">
        <v>98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4" ht="14.25">
      <c r="A16" s="146" t="s">
        <v>99</v>
      </c>
      <c r="B16" s="143" t="s">
        <v>94</v>
      </c>
      <c r="C16" s="143" t="s">
        <v>95</v>
      </c>
      <c r="D16" s="147"/>
      <c r="E16" s="148" t="s">
        <v>100</v>
      </c>
      <c r="F16" s="143" t="s">
        <v>94</v>
      </c>
      <c r="G16" s="143" t="s">
        <v>95</v>
      </c>
      <c r="H16" s="149"/>
      <c r="I16" s="148" t="s">
        <v>101</v>
      </c>
      <c r="J16" s="143" t="s">
        <v>94</v>
      </c>
      <c r="K16" s="162" t="s">
        <v>95</v>
      </c>
    </row>
    <row r="17" spans="1:22" ht="16.5" customHeight="1">
      <c r="A17" s="126" t="s">
        <v>102</v>
      </c>
      <c r="B17" s="75" t="s">
        <v>94</v>
      </c>
      <c r="C17" s="75" t="s">
        <v>95</v>
      </c>
      <c r="D17" s="81"/>
      <c r="E17" s="127" t="s">
        <v>103</v>
      </c>
      <c r="F17" s="75" t="s">
        <v>94</v>
      </c>
      <c r="G17" s="75" t="s">
        <v>95</v>
      </c>
      <c r="H17" s="150"/>
      <c r="I17" s="127" t="s">
        <v>104</v>
      </c>
      <c r="J17" s="75" t="s">
        <v>94</v>
      </c>
      <c r="K17" s="76" t="s">
        <v>95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>
      <c r="A18" s="231" t="s">
        <v>105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>
      <c r="A19" s="227" t="s">
        <v>106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34" t="s">
        <v>107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51" t="s">
        <v>108</v>
      </c>
      <c r="B21" s="152" t="s">
        <v>109</v>
      </c>
      <c r="C21" s="152" t="s">
        <v>110</v>
      </c>
      <c r="D21" s="152" t="s">
        <v>111</v>
      </c>
      <c r="E21" s="152" t="s">
        <v>112</v>
      </c>
      <c r="F21" s="152" t="s">
        <v>113</v>
      </c>
      <c r="G21" s="152" t="s">
        <v>114</v>
      </c>
      <c r="H21" s="152"/>
      <c r="I21" s="164"/>
      <c r="J21" s="111"/>
      <c r="K21" s="100" t="s">
        <v>115</v>
      </c>
    </row>
    <row r="22" spans="1:22" ht="23.1" customHeight="1">
      <c r="A22" s="153" t="s">
        <v>116</v>
      </c>
      <c r="B22" s="154" t="s">
        <v>94</v>
      </c>
      <c r="C22" s="154" t="s">
        <v>94</v>
      </c>
      <c r="D22" s="154" t="s">
        <v>94</v>
      </c>
      <c r="E22" s="154" t="s">
        <v>94</v>
      </c>
      <c r="F22" s="154" t="s">
        <v>94</v>
      </c>
      <c r="G22" s="154" t="s">
        <v>94</v>
      </c>
      <c r="H22" s="154"/>
      <c r="I22" s="154"/>
      <c r="J22" s="154"/>
      <c r="K22" s="165"/>
    </row>
    <row r="23" spans="1:22" ht="23.1" customHeight="1">
      <c r="A23" s="153" t="s">
        <v>117</v>
      </c>
      <c r="B23" s="154" t="s">
        <v>94</v>
      </c>
      <c r="C23" s="154" t="s">
        <v>94</v>
      </c>
      <c r="D23" s="154" t="s">
        <v>94</v>
      </c>
      <c r="E23" s="154" t="s">
        <v>94</v>
      </c>
      <c r="F23" s="154" t="s">
        <v>94</v>
      </c>
      <c r="G23" s="154" t="s">
        <v>94</v>
      </c>
      <c r="H23" s="154"/>
      <c r="I23" s="154"/>
      <c r="J23" s="154"/>
      <c r="K23" s="166"/>
    </row>
    <row r="24" spans="1:22" ht="23.1" customHeight="1">
      <c r="A24" s="153" t="s">
        <v>118</v>
      </c>
      <c r="B24" s="154" t="s">
        <v>94</v>
      </c>
      <c r="C24" s="154" t="s">
        <v>94</v>
      </c>
      <c r="D24" s="154" t="s">
        <v>94</v>
      </c>
      <c r="E24" s="154" t="s">
        <v>94</v>
      </c>
      <c r="F24" s="154" t="s">
        <v>94</v>
      </c>
      <c r="G24" s="154" t="s">
        <v>94</v>
      </c>
      <c r="H24" s="154"/>
      <c r="I24" s="154"/>
      <c r="J24" s="154"/>
      <c r="K24" s="166"/>
    </row>
    <row r="25" spans="1:22" ht="23.1" customHeight="1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97"/>
    </row>
    <row r="26" spans="1:22" ht="23.1" customHeight="1">
      <c r="A26" s="115"/>
      <c r="B26" s="154"/>
      <c r="C26" s="154"/>
      <c r="D26" s="154"/>
      <c r="E26" s="154"/>
      <c r="F26" s="154"/>
      <c r="G26" s="154"/>
      <c r="H26" s="154"/>
      <c r="I26" s="154"/>
      <c r="J26" s="154"/>
      <c r="K26" s="97"/>
    </row>
    <row r="27" spans="1:22" ht="23.1" customHeight="1">
      <c r="A27" s="115"/>
      <c r="B27" s="154"/>
      <c r="C27" s="154"/>
      <c r="D27" s="154"/>
      <c r="E27" s="154"/>
      <c r="F27" s="154"/>
      <c r="G27" s="154"/>
      <c r="H27" s="154"/>
      <c r="I27" s="154"/>
      <c r="J27" s="154"/>
      <c r="K27" s="97"/>
    </row>
    <row r="28" spans="1:22" ht="23.1" customHeight="1">
      <c r="A28" s="125"/>
      <c r="B28" s="155"/>
      <c r="C28" s="155"/>
      <c r="D28" s="155"/>
      <c r="E28" s="155"/>
      <c r="F28" s="155"/>
      <c r="G28" s="155"/>
      <c r="H28" s="155"/>
      <c r="I28" s="155"/>
      <c r="J28" s="155"/>
      <c r="K28" s="98"/>
    </row>
    <row r="29" spans="1:22" ht="18" customHeight="1">
      <c r="A29" s="237" t="s">
        <v>119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37" t="s">
        <v>120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4.25">
      <c r="A33" s="246" t="s">
        <v>94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4.25">
      <c r="A34" s="249" t="s">
        <v>121</v>
      </c>
      <c r="B34" s="250"/>
      <c r="C34" s="75" t="s">
        <v>65</v>
      </c>
      <c r="D34" s="75" t="s">
        <v>66</v>
      </c>
      <c r="E34" s="251" t="s">
        <v>122</v>
      </c>
      <c r="F34" s="252"/>
      <c r="G34" s="252"/>
      <c r="H34" s="252"/>
      <c r="I34" s="252"/>
      <c r="J34" s="252"/>
      <c r="K34" s="253"/>
    </row>
    <row r="35" spans="1:11" ht="14.25">
      <c r="A35" s="254" t="s">
        <v>123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21" customHeight="1">
      <c r="A36" s="255" t="s">
        <v>124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21" customHeight="1">
      <c r="A37" s="258" t="s">
        <v>125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21" customHeight="1">
      <c r="A38" s="258" t="s">
        <v>126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21" customHeight="1">
      <c r="A39" s="258" t="s">
        <v>127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21" customHeight="1">
      <c r="A40" s="258" t="s">
        <v>128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21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21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4.25">
      <c r="A43" s="261" t="s">
        <v>129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4.25">
      <c r="A44" s="227" t="s">
        <v>130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>
      <c r="A45" s="146" t="s">
        <v>131</v>
      </c>
      <c r="B45" s="143" t="s">
        <v>94</v>
      </c>
      <c r="C45" s="143" t="s">
        <v>95</v>
      </c>
      <c r="D45" s="143" t="s">
        <v>87</v>
      </c>
      <c r="E45" s="148" t="s">
        <v>132</v>
      </c>
      <c r="F45" s="143" t="s">
        <v>94</v>
      </c>
      <c r="G45" s="143" t="s">
        <v>95</v>
      </c>
      <c r="H45" s="143" t="s">
        <v>87</v>
      </c>
      <c r="I45" s="148" t="s">
        <v>133</v>
      </c>
      <c r="J45" s="143" t="s">
        <v>94</v>
      </c>
      <c r="K45" s="162" t="s">
        <v>95</v>
      </c>
    </row>
    <row r="46" spans="1:11" ht="14.25">
      <c r="A46" s="126" t="s">
        <v>86</v>
      </c>
      <c r="B46" s="75" t="s">
        <v>94</v>
      </c>
      <c r="C46" s="75" t="s">
        <v>95</v>
      </c>
      <c r="D46" s="75" t="s">
        <v>87</v>
      </c>
      <c r="E46" s="127" t="s">
        <v>93</v>
      </c>
      <c r="F46" s="75" t="s">
        <v>94</v>
      </c>
      <c r="G46" s="75" t="s">
        <v>95</v>
      </c>
      <c r="H46" s="75" t="s">
        <v>87</v>
      </c>
      <c r="I46" s="127" t="s">
        <v>104</v>
      </c>
      <c r="J46" s="75" t="s">
        <v>94</v>
      </c>
      <c r="K46" s="76" t="s">
        <v>95</v>
      </c>
    </row>
    <row r="47" spans="1:11" ht="14.25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4.25">
      <c r="A48" s="254" t="s">
        <v>134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14.2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4.25">
      <c r="A50" s="156" t="s">
        <v>135</v>
      </c>
      <c r="B50" s="264" t="s">
        <v>136</v>
      </c>
      <c r="C50" s="264"/>
      <c r="D50" s="157" t="s">
        <v>137</v>
      </c>
      <c r="E50" s="158" t="s">
        <v>138</v>
      </c>
      <c r="F50" s="159" t="s">
        <v>139</v>
      </c>
      <c r="G50" s="160">
        <v>45282</v>
      </c>
      <c r="H50" s="265" t="s">
        <v>140</v>
      </c>
      <c r="I50" s="266"/>
      <c r="J50" s="267" t="s">
        <v>141</v>
      </c>
      <c r="K50" s="268"/>
    </row>
    <row r="51" spans="1:11" ht="14.25">
      <c r="A51" s="254" t="s">
        <v>142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1" ht="14.25">
      <c r="A52" s="269" t="s">
        <v>143</v>
      </c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1" ht="14.25">
      <c r="A53" s="156" t="s">
        <v>135</v>
      </c>
      <c r="B53" s="264" t="s">
        <v>136</v>
      </c>
      <c r="C53" s="264"/>
      <c r="D53" s="157" t="s">
        <v>137</v>
      </c>
      <c r="E53" s="158" t="s">
        <v>138</v>
      </c>
      <c r="F53" s="159" t="s">
        <v>144</v>
      </c>
      <c r="G53" s="160">
        <v>45282</v>
      </c>
      <c r="H53" s="265" t="s">
        <v>140</v>
      </c>
      <c r="I53" s="266"/>
      <c r="J53" s="267" t="s">
        <v>141</v>
      </c>
      <c r="K53" s="26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19"/>
  <sheetViews>
    <sheetView tabSelected="1" workbookViewId="0">
      <selection activeCell="O9" sqref="O9"/>
    </sheetView>
  </sheetViews>
  <sheetFormatPr defaultColWidth="9" defaultRowHeight="14.25"/>
  <cols>
    <col min="1" max="1" width="13.625" style="36" customWidth="1"/>
    <col min="2" max="3" width="8.5" style="37" customWidth="1"/>
    <col min="4" max="6" width="8.5" style="36" customWidth="1"/>
    <col min="7" max="7" width="8.875" style="36" customWidth="1"/>
    <col min="8" max="8" width="6.25" style="36" customWidth="1"/>
    <col min="9" max="9" width="2.75" style="36" customWidth="1"/>
    <col min="10" max="10" width="9.125" style="36" customWidth="1"/>
    <col min="11" max="11" width="11.5" style="36" customWidth="1"/>
    <col min="12" max="15" width="9.75" style="36" customWidth="1"/>
    <col min="16" max="16" width="9.75" style="133" customWidth="1"/>
    <col min="17" max="254" width="9" style="36"/>
    <col min="255" max="16384" width="9" style="2"/>
  </cols>
  <sheetData>
    <row r="1" spans="1:257" s="36" customFormat="1" ht="29.1" customHeight="1">
      <c r="A1" s="272" t="s">
        <v>145</v>
      </c>
      <c r="B1" s="273"/>
      <c r="C1" s="273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13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6" customFormat="1" ht="20.100000000000001" customHeight="1">
      <c r="A2" s="39" t="s">
        <v>61</v>
      </c>
      <c r="B2" s="275" t="str">
        <f>首期!B4</f>
        <v>TAJJAM81223</v>
      </c>
      <c r="C2" s="276"/>
      <c r="D2" s="40" t="s">
        <v>67</v>
      </c>
      <c r="E2" s="277" t="str">
        <f>首期!B5</f>
        <v>男式POLO短袖T恤</v>
      </c>
      <c r="F2" s="277"/>
      <c r="G2" s="277"/>
      <c r="H2" s="277"/>
      <c r="I2" s="286"/>
      <c r="J2" s="51" t="s">
        <v>57</v>
      </c>
      <c r="K2" s="278" t="s">
        <v>56</v>
      </c>
      <c r="L2" s="278"/>
      <c r="M2" s="278"/>
      <c r="N2" s="278"/>
      <c r="O2" s="279"/>
      <c r="P2" s="5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6" customFormat="1">
      <c r="A3" s="285" t="s">
        <v>146</v>
      </c>
      <c r="B3" s="280"/>
      <c r="C3" s="281"/>
      <c r="D3" s="281"/>
      <c r="E3" s="281"/>
      <c r="F3" s="281"/>
      <c r="G3" s="281"/>
      <c r="H3" s="282"/>
      <c r="I3" s="287"/>
      <c r="J3" s="283" t="s">
        <v>147</v>
      </c>
      <c r="K3" s="283"/>
      <c r="L3" s="283"/>
      <c r="M3" s="283"/>
      <c r="N3" s="283"/>
      <c r="O3" s="284"/>
      <c r="P3" s="5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6" customFormat="1" ht="16.5">
      <c r="A4" s="285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148</v>
      </c>
      <c r="G4" s="41" t="s">
        <v>149</v>
      </c>
      <c r="H4" s="42" t="s">
        <v>150</v>
      </c>
      <c r="I4" s="287"/>
      <c r="J4" s="54"/>
      <c r="K4" s="55" t="s">
        <v>118</v>
      </c>
      <c r="L4" s="55" t="s">
        <v>118</v>
      </c>
      <c r="M4" s="55" t="s">
        <v>118</v>
      </c>
      <c r="N4" s="55" t="s">
        <v>118</v>
      </c>
      <c r="O4" s="56"/>
      <c r="P4" s="5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6" customFormat="1" ht="16.5">
      <c r="A5" s="285"/>
      <c r="B5" s="41" t="s">
        <v>151</v>
      </c>
      <c r="C5" s="41" t="s">
        <v>152</v>
      </c>
      <c r="D5" s="41" t="s">
        <v>153</v>
      </c>
      <c r="E5" s="41" t="s">
        <v>154</v>
      </c>
      <c r="F5" s="41" t="s">
        <v>155</v>
      </c>
      <c r="G5" s="41" t="s">
        <v>156</v>
      </c>
      <c r="H5" s="42" t="s">
        <v>157</v>
      </c>
      <c r="I5" s="288"/>
      <c r="J5" s="58"/>
      <c r="K5" s="59" t="s">
        <v>158</v>
      </c>
      <c r="L5" s="59" t="s">
        <v>159</v>
      </c>
      <c r="M5" s="59"/>
      <c r="N5" s="403" t="s">
        <v>328</v>
      </c>
      <c r="O5" s="59"/>
      <c r="P5" s="6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6" customFormat="1" ht="20.100000000000001" customHeight="1">
      <c r="A6" s="43" t="s">
        <v>160</v>
      </c>
      <c r="B6" s="44">
        <f>C6-1</f>
        <v>67</v>
      </c>
      <c r="C6" s="44">
        <f>D6-2</f>
        <v>68</v>
      </c>
      <c r="D6" s="45">
        <v>70</v>
      </c>
      <c r="E6" s="44">
        <f>D6+2</f>
        <v>72</v>
      </c>
      <c r="F6" s="44">
        <f>E6+2</f>
        <v>74</v>
      </c>
      <c r="G6" s="44">
        <f>F6+1</f>
        <v>75</v>
      </c>
      <c r="H6" s="44">
        <f>G6+1</f>
        <v>76</v>
      </c>
      <c r="I6" s="288"/>
      <c r="J6" s="62"/>
      <c r="K6" s="62" t="s">
        <v>161</v>
      </c>
      <c r="L6" s="63" t="s">
        <v>162</v>
      </c>
      <c r="M6" s="62"/>
      <c r="N6" s="404" t="s">
        <v>329</v>
      </c>
      <c r="O6" s="62"/>
      <c r="P6" s="6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6" customFormat="1" ht="20.100000000000001" customHeight="1">
      <c r="A7" s="43" t="s">
        <v>163</v>
      </c>
      <c r="B7" s="44">
        <f t="shared" ref="B7:B8" si="0">C7-4</f>
        <v>100</v>
      </c>
      <c r="C7" s="44">
        <f t="shared" ref="C7:C8" si="1">D7-4</f>
        <v>104</v>
      </c>
      <c r="D7" s="45">
        <v>108</v>
      </c>
      <c r="E7" s="44">
        <f t="shared" ref="E7:E8" si="2">D7+4</f>
        <v>112</v>
      </c>
      <c r="F7" s="44">
        <f>E7+4</f>
        <v>116</v>
      </c>
      <c r="G7" s="44">
        <f t="shared" ref="G7:G8" si="3">F7+6</f>
        <v>122</v>
      </c>
      <c r="H7" s="44">
        <f>G7+6</f>
        <v>128</v>
      </c>
      <c r="I7" s="288"/>
      <c r="J7" s="62"/>
      <c r="K7" s="62" t="s">
        <v>164</v>
      </c>
      <c r="L7" s="62" t="s">
        <v>165</v>
      </c>
      <c r="M7" s="62"/>
      <c r="N7" s="404" t="s">
        <v>330</v>
      </c>
      <c r="O7" s="62"/>
      <c r="P7" s="6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6" customFormat="1" ht="20.100000000000001" customHeight="1">
      <c r="A8" s="43" t="s">
        <v>167</v>
      </c>
      <c r="B8" s="44">
        <f t="shared" si="0"/>
        <v>98</v>
      </c>
      <c r="C8" s="44">
        <f t="shared" si="1"/>
        <v>102</v>
      </c>
      <c r="D8" s="45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44">
        <f>G8+7</f>
        <v>128</v>
      </c>
      <c r="I8" s="288"/>
      <c r="J8" s="62"/>
      <c r="K8" s="62" t="s">
        <v>168</v>
      </c>
      <c r="L8" s="62" t="s">
        <v>169</v>
      </c>
      <c r="M8" s="62"/>
      <c r="N8" s="404" t="s">
        <v>331</v>
      </c>
      <c r="O8" s="62"/>
      <c r="P8" s="6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6" customFormat="1" ht="20.100000000000001" customHeight="1">
      <c r="A9" s="43" t="s">
        <v>170</v>
      </c>
      <c r="B9" s="44">
        <f>C9-1.2</f>
        <v>43.099999999999994</v>
      </c>
      <c r="C9" s="44">
        <f>D9-1.2</f>
        <v>44.3</v>
      </c>
      <c r="D9" s="45">
        <v>45.5</v>
      </c>
      <c r="E9" s="44">
        <f>D9+1.2</f>
        <v>46.7</v>
      </c>
      <c r="F9" s="44">
        <f>E9+1.2</f>
        <v>47.900000000000006</v>
      </c>
      <c r="G9" s="44">
        <f>F9+1.4</f>
        <v>49.300000000000004</v>
      </c>
      <c r="H9" s="44">
        <f>G9+1.4</f>
        <v>50.7</v>
      </c>
      <c r="I9" s="288"/>
      <c r="J9" s="62"/>
      <c r="K9" s="62" t="s">
        <v>164</v>
      </c>
      <c r="L9" s="62" t="s">
        <v>171</v>
      </c>
      <c r="M9" s="62"/>
      <c r="N9" s="404" t="s">
        <v>332</v>
      </c>
      <c r="O9" s="62"/>
      <c r="P9" s="6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6" customFormat="1" ht="20.100000000000001" customHeight="1">
      <c r="A10" s="43" t="s">
        <v>172</v>
      </c>
      <c r="B10" s="44">
        <f>C10-0.5</f>
        <v>21</v>
      </c>
      <c r="C10" s="44">
        <f>D10-0.5</f>
        <v>21.5</v>
      </c>
      <c r="D10" s="45">
        <v>22</v>
      </c>
      <c r="E10" s="44">
        <f t="shared" ref="E10:H10" si="4">D10+0.5</f>
        <v>22.5</v>
      </c>
      <c r="F10" s="44">
        <f t="shared" si="4"/>
        <v>23</v>
      </c>
      <c r="G10" s="44">
        <f t="shared" si="4"/>
        <v>23.5</v>
      </c>
      <c r="H10" s="44">
        <f t="shared" si="4"/>
        <v>24</v>
      </c>
      <c r="I10" s="288"/>
      <c r="J10" s="62"/>
      <c r="K10" s="62" t="s">
        <v>161</v>
      </c>
      <c r="L10" s="62" t="s">
        <v>164</v>
      </c>
      <c r="M10" s="62"/>
      <c r="N10" s="404" t="s">
        <v>333</v>
      </c>
      <c r="O10" s="62"/>
      <c r="P10" s="6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6" customFormat="1" ht="20.100000000000001" customHeight="1">
      <c r="A11" s="43" t="s">
        <v>173</v>
      </c>
      <c r="B11" s="44">
        <f>C11-0.8</f>
        <v>17.899999999999999</v>
      </c>
      <c r="C11" s="44">
        <f>D11-0.8</f>
        <v>18.7</v>
      </c>
      <c r="D11" s="45">
        <v>19.5</v>
      </c>
      <c r="E11" s="44">
        <f>D11+0.8</f>
        <v>20.3</v>
      </c>
      <c r="F11" s="44">
        <f>E11+0.8</f>
        <v>21.1</v>
      </c>
      <c r="G11" s="44">
        <f>F11+1.3</f>
        <v>22.400000000000002</v>
      </c>
      <c r="H11" s="44">
        <f>G11+1.3</f>
        <v>23.700000000000003</v>
      </c>
      <c r="I11" s="288"/>
      <c r="J11" s="62"/>
      <c r="K11" s="62" t="s">
        <v>171</v>
      </c>
      <c r="L11" s="62" t="s">
        <v>174</v>
      </c>
      <c r="M11" s="62"/>
      <c r="N11" s="404" t="s">
        <v>330</v>
      </c>
      <c r="O11" s="62"/>
      <c r="P11" s="6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6" customFormat="1" ht="20.100000000000001" customHeight="1">
      <c r="A12" s="43" t="s">
        <v>175</v>
      </c>
      <c r="B12" s="44">
        <f>C12-0.7</f>
        <v>16.100000000000001</v>
      </c>
      <c r="C12" s="44">
        <f>D12-0.7</f>
        <v>16.8</v>
      </c>
      <c r="D12" s="45">
        <v>17.5</v>
      </c>
      <c r="E12" s="44">
        <f>D12+0.7</f>
        <v>18.2</v>
      </c>
      <c r="F12" s="44">
        <f>E12+0.7</f>
        <v>18.899999999999999</v>
      </c>
      <c r="G12" s="44">
        <f>F12+0.95</f>
        <v>19.849999999999998</v>
      </c>
      <c r="H12" s="44">
        <f>G12+0.95</f>
        <v>20.799999999999997</v>
      </c>
      <c r="I12" s="288"/>
      <c r="J12" s="62"/>
      <c r="K12" s="62" t="s">
        <v>164</v>
      </c>
      <c r="L12" s="62" t="s">
        <v>164</v>
      </c>
      <c r="M12" s="62"/>
      <c r="N12" s="404" t="s">
        <v>330</v>
      </c>
      <c r="O12" s="62"/>
      <c r="P12" s="6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6" customFormat="1" ht="20.100000000000001" customHeight="1">
      <c r="A13" s="43" t="s">
        <v>180</v>
      </c>
      <c r="B13" s="44">
        <f>C13-1</f>
        <v>41</v>
      </c>
      <c r="C13" s="44">
        <f>D13-1</f>
        <v>42</v>
      </c>
      <c r="D13" s="45">
        <v>43</v>
      </c>
      <c r="E13" s="44">
        <f>D13+1</f>
        <v>44</v>
      </c>
      <c r="F13" s="44">
        <f>E13+1</f>
        <v>45</v>
      </c>
      <c r="G13" s="44">
        <f>F13+1.5</f>
        <v>46.5</v>
      </c>
      <c r="H13" s="44">
        <f>G13+1.5</f>
        <v>48</v>
      </c>
      <c r="I13" s="288"/>
      <c r="J13" s="62"/>
      <c r="K13" s="62" t="s">
        <v>164</v>
      </c>
      <c r="L13" s="62" t="s">
        <v>164</v>
      </c>
      <c r="M13" s="62"/>
      <c r="N13" s="404" t="s">
        <v>329</v>
      </c>
      <c r="O13" s="62"/>
      <c r="P13" s="6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6" customFormat="1" ht="20.100000000000001" customHeight="1">
      <c r="A14" s="43"/>
      <c r="B14" s="44"/>
      <c r="C14" s="44"/>
      <c r="D14" s="45"/>
      <c r="E14" s="44"/>
      <c r="F14" s="44"/>
      <c r="G14" s="44"/>
      <c r="H14" s="44"/>
      <c r="I14" s="288"/>
      <c r="J14" s="62"/>
      <c r="K14" s="62"/>
      <c r="L14" s="62"/>
      <c r="M14" s="62"/>
      <c r="N14" s="404" t="s">
        <v>334</v>
      </c>
      <c r="O14" s="62"/>
      <c r="P14" s="6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6" customFormat="1" ht="20.100000000000001" customHeight="1">
      <c r="A15" s="43"/>
      <c r="B15" s="44"/>
      <c r="C15" s="44"/>
      <c r="D15" s="45"/>
      <c r="E15" s="44"/>
      <c r="F15" s="44"/>
      <c r="G15" s="44"/>
      <c r="H15" s="44"/>
      <c r="I15" s="288"/>
      <c r="J15" s="62"/>
      <c r="K15" s="62"/>
      <c r="L15" s="62"/>
      <c r="M15" s="62"/>
      <c r="N15" s="62"/>
      <c r="O15" s="62"/>
      <c r="P15" s="6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6" customFormat="1" ht="20.100000000000001" customHeight="1">
      <c r="A16" s="47"/>
      <c r="B16" s="48"/>
      <c r="C16" s="48"/>
      <c r="D16" s="49"/>
      <c r="E16" s="48"/>
      <c r="F16" s="48"/>
      <c r="G16" s="48"/>
      <c r="H16" s="48"/>
      <c r="I16" s="289"/>
      <c r="J16" s="65"/>
      <c r="K16" s="65"/>
      <c r="L16" s="66"/>
      <c r="M16" s="65"/>
      <c r="N16" s="65"/>
      <c r="O16" s="66"/>
      <c r="P16" s="6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6" customFormat="1" ht="16.5">
      <c r="A17" s="134"/>
      <c r="B17" s="134"/>
      <c r="C17" s="134"/>
      <c r="D17" s="135"/>
      <c r="E17" s="134"/>
      <c r="F17" s="134"/>
      <c r="G17" s="134"/>
      <c r="H17" s="136"/>
      <c r="P17" s="13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6" customFormat="1">
      <c r="A18" s="137" t="s">
        <v>182</v>
      </c>
      <c r="B18" s="138"/>
      <c r="C18" s="138"/>
      <c r="P18" s="13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6" customFormat="1">
      <c r="B19" s="37"/>
      <c r="C19" s="37"/>
      <c r="J19" s="50" t="s">
        <v>183</v>
      </c>
      <c r="K19" s="68">
        <v>45282</v>
      </c>
      <c r="L19" s="50" t="s">
        <v>184</v>
      </c>
      <c r="M19" s="50" t="s">
        <v>138</v>
      </c>
      <c r="N19" s="50" t="s">
        <v>185</v>
      </c>
      <c r="O19" s="36" t="s">
        <v>141</v>
      </c>
      <c r="P19" s="13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4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69" customWidth="1"/>
    <col min="2" max="6" width="10" style="69"/>
    <col min="7" max="7" width="10.125" style="69"/>
    <col min="8" max="16384" width="10" style="69"/>
  </cols>
  <sheetData>
    <row r="1" spans="1:11" ht="22.5" customHeight="1">
      <c r="A1" s="290" t="s">
        <v>186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108" t="s">
        <v>53</v>
      </c>
      <c r="B2" s="201"/>
      <c r="C2" s="201"/>
      <c r="D2" s="200" t="s">
        <v>55</v>
      </c>
      <c r="E2" s="200"/>
      <c r="F2" s="201" t="s">
        <v>56</v>
      </c>
      <c r="G2" s="201"/>
      <c r="H2" s="109" t="s">
        <v>57</v>
      </c>
      <c r="I2" s="202" t="s">
        <v>56</v>
      </c>
      <c r="J2" s="202"/>
      <c r="K2" s="203"/>
    </row>
    <row r="3" spans="1:11" ht="16.5" customHeight="1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spans="1:11" ht="16.5" customHeight="1">
      <c r="A4" s="112" t="s">
        <v>61</v>
      </c>
      <c r="B4" s="210" t="str">
        <f>首期!B4</f>
        <v>TAJJAM81223</v>
      </c>
      <c r="C4" s="211"/>
      <c r="D4" s="212" t="s">
        <v>63</v>
      </c>
      <c r="E4" s="213"/>
      <c r="F4" s="214">
        <v>45306</v>
      </c>
      <c r="G4" s="215"/>
      <c r="H4" s="212" t="s">
        <v>187</v>
      </c>
      <c r="I4" s="213"/>
      <c r="J4" s="75" t="s">
        <v>65</v>
      </c>
      <c r="K4" s="76" t="s">
        <v>66</v>
      </c>
    </row>
    <row r="5" spans="1:11" ht="16.5" customHeight="1">
      <c r="A5" s="114" t="s">
        <v>67</v>
      </c>
      <c r="B5" s="210" t="str">
        <f>首期!B5</f>
        <v>男式POLO短袖T恤</v>
      </c>
      <c r="C5" s="211"/>
      <c r="D5" s="212" t="s">
        <v>188</v>
      </c>
      <c r="E5" s="213"/>
      <c r="F5" s="214">
        <v>45280</v>
      </c>
      <c r="G5" s="215"/>
      <c r="H5" s="212" t="s">
        <v>189</v>
      </c>
      <c r="I5" s="213"/>
      <c r="J5" s="75" t="s">
        <v>65</v>
      </c>
      <c r="K5" s="76" t="s">
        <v>66</v>
      </c>
    </row>
    <row r="6" spans="1:11" ht="16.5" customHeight="1">
      <c r="A6" s="112" t="s">
        <v>71</v>
      </c>
      <c r="B6" s="79">
        <v>3</v>
      </c>
      <c r="C6" s="102">
        <v>6</v>
      </c>
      <c r="D6" s="212" t="s">
        <v>190</v>
      </c>
      <c r="E6" s="213"/>
      <c r="F6" s="214">
        <v>45301</v>
      </c>
      <c r="G6" s="215"/>
      <c r="H6" s="212" t="s">
        <v>191</v>
      </c>
      <c r="I6" s="213"/>
      <c r="J6" s="213"/>
      <c r="K6" s="291"/>
    </row>
    <row r="7" spans="1:11" ht="16.5" customHeight="1">
      <c r="A7" s="112" t="s">
        <v>74</v>
      </c>
      <c r="B7" s="210">
        <f>首期!B7</f>
        <v>9927</v>
      </c>
      <c r="C7" s="211"/>
      <c r="D7" s="112" t="s">
        <v>192</v>
      </c>
      <c r="E7" s="113"/>
      <c r="F7" s="214">
        <v>45303</v>
      </c>
      <c r="G7" s="215"/>
      <c r="H7" s="292"/>
      <c r="I7" s="210"/>
      <c r="J7" s="210"/>
      <c r="K7" s="211"/>
    </row>
    <row r="8" spans="1:11" ht="16.5" customHeight="1">
      <c r="A8" s="116" t="s">
        <v>77</v>
      </c>
      <c r="B8" s="293" t="str">
        <f>首期!B8</f>
        <v>CGDD23110200102</v>
      </c>
      <c r="C8" s="294"/>
      <c r="D8" s="220" t="s">
        <v>79</v>
      </c>
      <c r="E8" s="221"/>
      <c r="F8" s="222">
        <v>45304</v>
      </c>
      <c r="G8" s="223"/>
      <c r="H8" s="220"/>
      <c r="I8" s="221"/>
      <c r="J8" s="221"/>
      <c r="K8" s="230"/>
    </row>
    <row r="9" spans="1:11" ht="16.5" customHeight="1">
      <c r="A9" s="295" t="s">
        <v>193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>
      <c r="A10" s="118" t="s">
        <v>83</v>
      </c>
      <c r="B10" s="119" t="s">
        <v>84</v>
      </c>
      <c r="C10" s="71" t="s">
        <v>85</v>
      </c>
      <c r="D10" s="120"/>
      <c r="E10" s="121" t="s">
        <v>88</v>
      </c>
      <c r="F10" s="119" t="s">
        <v>84</v>
      </c>
      <c r="G10" s="71" t="s">
        <v>85</v>
      </c>
      <c r="H10" s="119"/>
      <c r="I10" s="121" t="s">
        <v>86</v>
      </c>
      <c r="J10" s="119" t="s">
        <v>84</v>
      </c>
      <c r="K10" s="132" t="s">
        <v>85</v>
      </c>
    </row>
    <row r="11" spans="1:11" ht="16.5" customHeight="1">
      <c r="A11" s="114" t="s">
        <v>89</v>
      </c>
      <c r="B11" s="122" t="s">
        <v>84</v>
      </c>
      <c r="C11" s="75" t="s">
        <v>85</v>
      </c>
      <c r="D11" s="123"/>
      <c r="E11" s="124" t="s">
        <v>91</v>
      </c>
      <c r="F11" s="122" t="s">
        <v>84</v>
      </c>
      <c r="G11" s="75" t="s">
        <v>85</v>
      </c>
      <c r="H11" s="122"/>
      <c r="I11" s="124" t="s">
        <v>96</v>
      </c>
      <c r="J11" s="122" t="s">
        <v>84</v>
      </c>
      <c r="K11" s="76" t="s">
        <v>85</v>
      </c>
    </row>
    <row r="12" spans="1:11" ht="16.5" customHeight="1">
      <c r="A12" s="220" t="s">
        <v>122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>
      <c r="A13" s="296" t="s">
        <v>194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 t="s">
        <v>195</v>
      </c>
      <c r="B14" s="298"/>
      <c r="C14" s="298"/>
      <c r="D14" s="298"/>
      <c r="E14" s="298"/>
      <c r="F14" s="298"/>
      <c r="G14" s="298"/>
      <c r="H14" s="299"/>
      <c r="I14" s="300"/>
      <c r="J14" s="300"/>
      <c r="K14" s="301"/>
    </row>
    <row r="15" spans="1:11" ht="16.5" customHeight="1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>
      <c r="A16" s="309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96" t="s">
        <v>196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310"/>
      <c r="B18" s="311"/>
      <c r="C18" s="311"/>
      <c r="D18" s="311"/>
      <c r="E18" s="311"/>
      <c r="F18" s="311"/>
      <c r="G18" s="311"/>
      <c r="H18" s="311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309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312" t="s">
        <v>120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197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49" t="s">
        <v>121</v>
      </c>
      <c r="B23" s="250"/>
      <c r="C23" s="75" t="s">
        <v>65</v>
      </c>
      <c r="D23" s="75" t="s">
        <v>66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212" t="s">
        <v>198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1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5" t="s">
        <v>130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>
      <c r="A27" s="110" t="s">
        <v>131</v>
      </c>
      <c r="B27" s="71" t="s">
        <v>94</v>
      </c>
      <c r="C27" s="71" t="s">
        <v>95</v>
      </c>
      <c r="D27" s="71" t="s">
        <v>87</v>
      </c>
      <c r="E27" s="111" t="s">
        <v>132</v>
      </c>
      <c r="F27" s="71" t="s">
        <v>94</v>
      </c>
      <c r="G27" s="71" t="s">
        <v>95</v>
      </c>
      <c r="H27" s="71" t="s">
        <v>87</v>
      </c>
      <c r="I27" s="111" t="s">
        <v>133</v>
      </c>
      <c r="J27" s="71" t="s">
        <v>94</v>
      </c>
      <c r="K27" s="132" t="s">
        <v>95</v>
      </c>
    </row>
    <row r="28" spans="1:11" ht="16.5" customHeight="1">
      <c r="A28" s="126" t="s">
        <v>86</v>
      </c>
      <c r="B28" s="75" t="s">
        <v>94</v>
      </c>
      <c r="C28" s="75" t="s">
        <v>95</v>
      </c>
      <c r="D28" s="75" t="s">
        <v>87</v>
      </c>
      <c r="E28" s="127" t="s">
        <v>93</v>
      </c>
      <c r="F28" s="75" t="s">
        <v>94</v>
      </c>
      <c r="G28" s="75" t="s">
        <v>95</v>
      </c>
      <c r="H28" s="75" t="s">
        <v>87</v>
      </c>
      <c r="I28" s="127" t="s">
        <v>104</v>
      </c>
      <c r="J28" s="75" t="s">
        <v>94</v>
      </c>
      <c r="K28" s="76" t="s">
        <v>95</v>
      </c>
    </row>
    <row r="29" spans="1:11" ht="16.5" customHeight="1">
      <c r="A29" s="212" t="s">
        <v>97</v>
      </c>
      <c r="B29" s="250"/>
      <c r="C29" s="250"/>
      <c r="D29" s="250"/>
      <c r="E29" s="250"/>
      <c r="F29" s="250"/>
      <c r="G29" s="250"/>
      <c r="H29" s="250"/>
      <c r="I29" s="250"/>
      <c r="J29" s="250"/>
      <c r="K29" s="319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295" t="s">
        <v>199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21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21" customHeight="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21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21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21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21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21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21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21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21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21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129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295" t="s">
        <v>200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>
      <c r="A45" s="323" t="s">
        <v>122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 t="s">
        <v>201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28" t="s">
        <v>135</v>
      </c>
      <c r="B48" s="326" t="s">
        <v>136</v>
      </c>
      <c r="C48" s="326"/>
      <c r="D48" s="129" t="s">
        <v>137</v>
      </c>
      <c r="E48" s="129"/>
      <c r="F48" s="129" t="s">
        <v>139</v>
      </c>
      <c r="G48" s="130">
        <v>45024</v>
      </c>
      <c r="H48" s="327" t="s">
        <v>140</v>
      </c>
      <c r="I48" s="327"/>
      <c r="J48" s="326" t="s">
        <v>141</v>
      </c>
      <c r="K48" s="328"/>
    </row>
    <row r="49" spans="1:11" ht="16.5" customHeight="1">
      <c r="A49" s="227" t="s">
        <v>142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28" t="s">
        <v>135</v>
      </c>
      <c r="B52" s="326" t="s">
        <v>136</v>
      </c>
      <c r="C52" s="326"/>
      <c r="D52" s="129" t="s">
        <v>137</v>
      </c>
      <c r="E52" s="129"/>
      <c r="F52" s="129" t="s">
        <v>139</v>
      </c>
      <c r="G52" s="131">
        <v>45024</v>
      </c>
      <c r="H52" s="327" t="s">
        <v>140</v>
      </c>
      <c r="I52" s="327"/>
      <c r="J52" s="326" t="s">
        <v>141</v>
      </c>
      <c r="K52" s="32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25"/>
  <sheetViews>
    <sheetView workbookViewId="0">
      <selection activeCell="S19" sqref="S19"/>
    </sheetView>
  </sheetViews>
  <sheetFormatPr defaultColWidth="9" defaultRowHeight="14.25"/>
  <cols>
    <col min="1" max="1" width="13.625" style="36" customWidth="1"/>
    <col min="2" max="2" width="8.5" style="36" customWidth="1"/>
    <col min="3" max="3" width="7.625" style="37" customWidth="1"/>
    <col min="4" max="8" width="7.625" style="36" customWidth="1"/>
    <col min="9" max="9" width="7.875" style="36" customWidth="1"/>
    <col min="10" max="10" width="9.75" style="36" customWidth="1"/>
    <col min="11" max="14" width="7.875" style="36" customWidth="1"/>
    <col min="15" max="16" width="7.875" style="107" customWidth="1"/>
    <col min="17" max="248" width="9" style="36"/>
    <col min="249" max="16384" width="9" style="2"/>
  </cols>
  <sheetData>
    <row r="1" spans="1:251" s="36" customFormat="1" ht="29.1" customHeight="1">
      <c r="A1" s="272" t="s">
        <v>145</v>
      </c>
      <c r="B1" s="272"/>
      <c r="C1" s="273"/>
      <c r="D1" s="273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s="36" customFormat="1" ht="20.100000000000001" customHeight="1">
      <c r="A2" s="39" t="s">
        <v>61</v>
      </c>
      <c r="B2" s="275" t="str">
        <f>首期!B4</f>
        <v>TAJJAM81223</v>
      </c>
      <c r="C2" s="276"/>
      <c r="D2" s="40" t="s">
        <v>67</v>
      </c>
      <c r="E2" s="277" t="str">
        <f>首期!B5</f>
        <v>男式POLO短袖T恤</v>
      </c>
      <c r="F2" s="277"/>
      <c r="G2" s="277"/>
      <c r="H2" s="277"/>
      <c r="I2" s="286"/>
      <c r="J2" s="51" t="s">
        <v>57</v>
      </c>
      <c r="K2" s="278" t="s">
        <v>56</v>
      </c>
      <c r="L2" s="278"/>
      <c r="M2" s="278"/>
      <c r="N2" s="278"/>
      <c r="O2" s="279"/>
      <c r="P2" s="5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s="36" customFormat="1">
      <c r="A3" s="285" t="s">
        <v>146</v>
      </c>
      <c r="B3" s="280"/>
      <c r="C3" s="281"/>
      <c r="D3" s="281"/>
      <c r="E3" s="281"/>
      <c r="F3" s="281"/>
      <c r="G3" s="281"/>
      <c r="H3" s="282"/>
      <c r="I3" s="287"/>
      <c r="J3" s="283" t="s">
        <v>147</v>
      </c>
      <c r="K3" s="283"/>
      <c r="L3" s="283"/>
      <c r="M3" s="283"/>
      <c r="N3" s="283"/>
      <c r="O3" s="284"/>
      <c r="P3" s="5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s="36" customFormat="1" ht="16.5">
      <c r="A4" s="285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148</v>
      </c>
      <c r="G4" s="41" t="s">
        <v>149</v>
      </c>
      <c r="H4" s="42" t="s">
        <v>150</v>
      </c>
      <c r="I4" s="287"/>
      <c r="J4" s="54"/>
      <c r="K4" s="55"/>
      <c r="L4" s="55"/>
      <c r="M4" s="56"/>
      <c r="N4" s="56"/>
      <c r="O4" s="56"/>
      <c r="P4" s="5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s="36" customFormat="1" ht="20.100000000000001" customHeight="1">
      <c r="A5" s="285"/>
      <c r="B5" s="41" t="s">
        <v>151</v>
      </c>
      <c r="C5" s="41" t="s">
        <v>152</v>
      </c>
      <c r="D5" s="41" t="s">
        <v>153</v>
      </c>
      <c r="E5" s="41" t="s">
        <v>154</v>
      </c>
      <c r="F5" s="41" t="s">
        <v>155</v>
      </c>
      <c r="G5" s="41" t="s">
        <v>156</v>
      </c>
      <c r="H5" s="42" t="s">
        <v>157</v>
      </c>
      <c r="I5" s="288"/>
      <c r="J5" s="58"/>
      <c r="K5" s="59"/>
      <c r="L5" s="59"/>
      <c r="M5" s="59"/>
      <c r="N5" s="60"/>
      <c r="O5" s="59"/>
      <c r="P5" s="6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s="36" customFormat="1" ht="20.100000000000001" customHeight="1">
      <c r="A6" s="43" t="s">
        <v>160</v>
      </c>
      <c r="B6" s="44">
        <f>C6-1</f>
        <v>67</v>
      </c>
      <c r="C6" s="44">
        <f>D6-2</f>
        <v>68</v>
      </c>
      <c r="D6" s="45">
        <v>70</v>
      </c>
      <c r="E6" s="44">
        <f>D6+2</f>
        <v>72</v>
      </c>
      <c r="F6" s="44">
        <f>E6+2</f>
        <v>74</v>
      </c>
      <c r="G6" s="44">
        <f>F6+1</f>
        <v>75</v>
      </c>
      <c r="H6" s="44">
        <f>G6+1</f>
        <v>76</v>
      </c>
      <c r="I6" s="288"/>
      <c r="J6" s="62"/>
      <c r="K6" s="62"/>
      <c r="L6" s="63"/>
      <c r="M6" s="62"/>
      <c r="N6" s="62"/>
      <c r="O6" s="62"/>
      <c r="P6" s="6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s="36" customFormat="1" ht="20.100000000000001" customHeight="1">
      <c r="A7" s="43" t="s">
        <v>163</v>
      </c>
      <c r="B7" s="44">
        <f t="shared" ref="B7:B9" si="0">C7-4</f>
        <v>100</v>
      </c>
      <c r="C7" s="44">
        <f t="shared" ref="C7:C9" si="1">D7-4</f>
        <v>104</v>
      </c>
      <c r="D7" s="45">
        <v>108</v>
      </c>
      <c r="E7" s="44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44">
        <f>G7+6</f>
        <v>128</v>
      </c>
      <c r="I7" s="288"/>
      <c r="J7" s="62"/>
      <c r="K7" s="62"/>
      <c r="L7" s="62"/>
      <c r="M7" s="62"/>
      <c r="N7" s="62"/>
      <c r="O7" s="62"/>
      <c r="P7" s="6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36" customFormat="1" ht="20.100000000000001" customHeight="1">
      <c r="A8" s="43" t="s">
        <v>166</v>
      </c>
      <c r="B8" s="44">
        <f t="shared" si="0"/>
        <v>98</v>
      </c>
      <c r="C8" s="44">
        <f t="shared" si="1"/>
        <v>102</v>
      </c>
      <c r="D8" s="45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44">
        <f>G8+7</f>
        <v>128</v>
      </c>
      <c r="I8" s="288"/>
      <c r="J8" s="62"/>
      <c r="K8" s="62"/>
      <c r="L8" s="62"/>
      <c r="M8" s="62"/>
      <c r="N8" s="62"/>
      <c r="O8" s="62"/>
      <c r="P8" s="6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s="36" customFormat="1" ht="20.100000000000001" customHeight="1">
      <c r="A9" s="43" t="s">
        <v>167</v>
      </c>
      <c r="B9" s="44">
        <f t="shared" si="0"/>
        <v>98</v>
      </c>
      <c r="C9" s="44">
        <f t="shared" si="1"/>
        <v>102</v>
      </c>
      <c r="D9" s="45">
        <v>106</v>
      </c>
      <c r="E9" s="44">
        <f t="shared" si="2"/>
        <v>110</v>
      </c>
      <c r="F9" s="44">
        <f>E9+5</f>
        <v>115</v>
      </c>
      <c r="G9" s="44">
        <f t="shared" si="3"/>
        <v>121</v>
      </c>
      <c r="H9" s="44">
        <f>G9+7</f>
        <v>128</v>
      </c>
      <c r="I9" s="288"/>
      <c r="J9" s="62"/>
      <c r="K9" s="62"/>
      <c r="L9" s="62"/>
      <c r="M9" s="62"/>
      <c r="N9" s="62"/>
      <c r="O9" s="62"/>
      <c r="P9" s="6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s="36" customFormat="1" ht="20.100000000000001" customHeight="1">
      <c r="A10" s="43" t="s">
        <v>170</v>
      </c>
      <c r="B10" s="44">
        <f>C10-1.2</f>
        <v>43.1</v>
      </c>
      <c r="C10" s="44">
        <f>D10-1.2</f>
        <v>44.3</v>
      </c>
      <c r="D10" s="45">
        <v>45.5</v>
      </c>
      <c r="E10" s="44">
        <f>D10+1.2</f>
        <v>46.7</v>
      </c>
      <c r="F10" s="44">
        <f>E10+1.2</f>
        <v>47.9</v>
      </c>
      <c r="G10" s="44">
        <f>F10+1.4</f>
        <v>49.3</v>
      </c>
      <c r="H10" s="44">
        <f>G10+1.4</f>
        <v>50.7</v>
      </c>
      <c r="I10" s="288"/>
      <c r="J10" s="62"/>
      <c r="K10" s="62"/>
      <c r="L10" s="62"/>
      <c r="M10" s="62"/>
      <c r="N10" s="62"/>
      <c r="O10" s="62"/>
      <c r="P10" s="6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s="36" customFormat="1" ht="20.100000000000001" customHeight="1">
      <c r="A11" s="43" t="s">
        <v>172</v>
      </c>
      <c r="B11" s="44">
        <f>C11-0.5</f>
        <v>21</v>
      </c>
      <c r="C11" s="44">
        <f>D11-0.5</f>
        <v>21.5</v>
      </c>
      <c r="D11" s="45">
        <v>22</v>
      </c>
      <c r="E11" s="44">
        <f t="shared" ref="E11:H11" si="4">D11+0.5</f>
        <v>22.5</v>
      </c>
      <c r="F11" s="44">
        <f t="shared" si="4"/>
        <v>23</v>
      </c>
      <c r="G11" s="44">
        <f t="shared" si="4"/>
        <v>23.5</v>
      </c>
      <c r="H11" s="44">
        <f t="shared" si="4"/>
        <v>24</v>
      </c>
      <c r="I11" s="288"/>
      <c r="J11" s="62"/>
      <c r="K11" s="62"/>
      <c r="L11" s="62"/>
      <c r="M11" s="62"/>
      <c r="N11" s="62"/>
      <c r="O11" s="62"/>
      <c r="P11" s="6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s="36" customFormat="1" ht="20.100000000000001" customHeight="1">
      <c r="A12" s="43" t="s">
        <v>173</v>
      </c>
      <c r="B12" s="44">
        <f>C12-0.8</f>
        <v>17.899999999999999</v>
      </c>
      <c r="C12" s="44">
        <f>D12-0.8</f>
        <v>18.7</v>
      </c>
      <c r="D12" s="45">
        <v>19.5</v>
      </c>
      <c r="E12" s="44">
        <f>D12+0.8</f>
        <v>20.3</v>
      </c>
      <c r="F12" s="44">
        <f>E12+0.8</f>
        <v>21.1</v>
      </c>
      <c r="G12" s="44">
        <f>F12+1.3</f>
        <v>22.4</v>
      </c>
      <c r="H12" s="44">
        <f>G12+1.3</f>
        <v>23.7</v>
      </c>
      <c r="I12" s="288"/>
      <c r="J12" s="62"/>
      <c r="K12" s="62"/>
      <c r="L12" s="62"/>
      <c r="M12" s="62"/>
      <c r="N12" s="62"/>
      <c r="O12" s="62"/>
      <c r="P12" s="6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s="36" customFormat="1" ht="20.100000000000001" customHeight="1">
      <c r="A13" s="43" t="s">
        <v>175</v>
      </c>
      <c r="B13" s="44">
        <f>C13-0.7</f>
        <v>16.100000000000001</v>
      </c>
      <c r="C13" s="44">
        <f>D13-0.7</f>
        <v>16.8</v>
      </c>
      <c r="D13" s="45">
        <v>17.5</v>
      </c>
      <c r="E13" s="44">
        <f>D13+0.7</f>
        <v>18.2</v>
      </c>
      <c r="F13" s="44">
        <f>E13+0.7</f>
        <v>18.899999999999999</v>
      </c>
      <c r="G13" s="44">
        <f>F13+0.95</f>
        <v>19.850000000000001</v>
      </c>
      <c r="H13" s="44">
        <f>G13+0.95</f>
        <v>20.8</v>
      </c>
      <c r="I13" s="288"/>
      <c r="J13" s="62"/>
      <c r="K13" s="62"/>
      <c r="L13" s="62"/>
      <c r="M13" s="62"/>
      <c r="N13" s="62"/>
      <c r="O13" s="62"/>
      <c r="P13" s="6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s="36" customFormat="1" ht="20.100000000000001" customHeight="1">
      <c r="A14" s="43" t="s">
        <v>176</v>
      </c>
      <c r="B14" s="44">
        <f t="shared" ref="B14:B16" si="5">C14</f>
        <v>2.2000000000000002</v>
      </c>
      <c r="C14" s="44">
        <f t="shared" ref="C14:C16" si="6">D14</f>
        <v>2.2000000000000002</v>
      </c>
      <c r="D14" s="45">
        <v>2.2000000000000002</v>
      </c>
      <c r="E14" s="44">
        <f t="shared" ref="E14:H14" si="7">D14</f>
        <v>2.2000000000000002</v>
      </c>
      <c r="F14" s="44">
        <f t="shared" si="7"/>
        <v>2.2000000000000002</v>
      </c>
      <c r="G14" s="44">
        <f t="shared" si="7"/>
        <v>2.2000000000000002</v>
      </c>
      <c r="H14" s="44">
        <f t="shared" si="7"/>
        <v>2.2000000000000002</v>
      </c>
      <c r="I14" s="288"/>
      <c r="J14" s="62"/>
      <c r="K14" s="62"/>
      <c r="L14" s="62"/>
      <c r="M14" s="62"/>
      <c r="N14" s="62"/>
      <c r="O14" s="62"/>
      <c r="P14" s="6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s="36" customFormat="1" ht="20.100000000000001" customHeight="1">
      <c r="A15" s="43" t="s">
        <v>177</v>
      </c>
      <c r="B15" s="44">
        <f t="shared" si="5"/>
        <v>2.5</v>
      </c>
      <c r="C15" s="44">
        <f t="shared" si="6"/>
        <v>2.5</v>
      </c>
      <c r="D15" s="45">
        <v>2.5</v>
      </c>
      <c r="E15" s="44">
        <f t="shared" ref="E15:H15" si="8">D15</f>
        <v>2.5</v>
      </c>
      <c r="F15" s="44">
        <f t="shared" si="8"/>
        <v>2.5</v>
      </c>
      <c r="G15" s="44">
        <f t="shared" si="8"/>
        <v>2.5</v>
      </c>
      <c r="H15" s="44">
        <f t="shared" si="8"/>
        <v>2.5</v>
      </c>
      <c r="I15" s="288"/>
      <c r="J15" s="62"/>
      <c r="K15" s="62"/>
      <c r="L15" s="62"/>
      <c r="M15" s="62"/>
      <c r="N15" s="62"/>
      <c r="O15" s="62"/>
      <c r="P15" s="6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s="36" customFormat="1" ht="20.100000000000001" customHeight="1">
      <c r="A16" s="43" t="s">
        <v>178</v>
      </c>
      <c r="B16" s="44">
        <f t="shared" si="5"/>
        <v>5.5</v>
      </c>
      <c r="C16" s="44">
        <f t="shared" si="6"/>
        <v>5.5</v>
      </c>
      <c r="D16" s="45">
        <v>5.5</v>
      </c>
      <c r="E16" s="44">
        <f t="shared" ref="E16:H16" si="9">D16</f>
        <v>5.5</v>
      </c>
      <c r="F16" s="44">
        <f t="shared" si="9"/>
        <v>5.5</v>
      </c>
      <c r="G16" s="44">
        <f t="shared" si="9"/>
        <v>5.5</v>
      </c>
      <c r="H16" s="44">
        <f t="shared" si="9"/>
        <v>5.5</v>
      </c>
      <c r="I16" s="288"/>
      <c r="J16" s="62"/>
      <c r="K16" s="62"/>
      <c r="L16" s="62"/>
      <c r="M16" s="62"/>
      <c r="N16" s="62"/>
      <c r="O16" s="62"/>
      <c r="P16" s="6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s="36" customFormat="1" ht="20.100000000000001" customHeight="1">
      <c r="A17" s="43" t="s">
        <v>179</v>
      </c>
      <c r="B17" s="44">
        <f>C17-1</f>
        <v>41</v>
      </c>
      <c r="C17" s="44">
        <f>D17-1</f>
        <v>42</v>
      </c>
      <c r="D17" s="46">
        <v>43</v>
      </c>
      <c r="E17" s="44">
        <f>D17+1</f>
        <v>44</v>
      </c>
      <c r="F17" s="44">
        <f>E17+1</f>
        <v>45</v>
      </c>
      <c r="G17" s="44">
        <f>F17+1.5</f>
        <v>46.5</v>
      </c>
      <c r="H17" s="44">
        <f>G17+1.5</f>
        <v>48</v>
      </c>
      <c r="I17" s="288"/>
      <c r="J17" s="62"/>
      <c r="K17" s="62"/>
      <c r="L17" s="62"/>
      <c r="M17" s="62"/>
      <c r="N17" s="62"/>
      <c r="O17" s="62"/>
      <c r="P17" s="6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s="36" customFormat="1" ht="20.100000000000001" customHeight="1">
      <c r="A18" s="43" t="s">
        <v>180</v>
      </c>
      <c r="B18" s="44">
        <f>C18-1</f>
        <v>41</v>
      </c>
      <c r="C18" s="44">
        <f>D18-1</f>
        <v>42</v>
      </c>
      <c r="D18" s="45">
        <v>43</v>
      </c>
      <c r="E18" s="44">
        <f>D18+1</f>
        <v>44</v>
      </c>
      <c r="F18" s="44">
        <f>E18+1</f>
        <v>45</v>
      </c>
      <c r="G18" s="44">
        <f>F18+1.5</f>
        <v>46.5</v>
      </c>
      <c r="H18" s="44">
        <f>G18+1.5</f>
        <v>48</v>
      </c>
      <c r="I18" s="288"/>
      <c r="J18" s="62"/>
      <c r="K18" s="62"/>
      <c r="L18" s="62"/>
      <c r="M18" s="62"/>
      <c r="N18" s="62"/>
      <c r="O18" s="62"/>
      <c r="P18" s="6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36" customFormat="1" ht="18">
      <c r="A19" s="43" t="s">
        <v>178</v>
      </c>
      <c r="B19" s="44">
        <f>C19</f>
        <v>5.5</v>
      </c>
      <c r="C19" s="44">
        <f>D19</f>
        <v>5.5</v>
      </c>
      <c r="D19" s="45">
        <v>5.5</v>
      </c>
      <c r="E19" s="44">
        <f t="shared" ref="E19:H19" si="10">D19</f>
        <v>5.5</v>
      </c>
      <c r="F19" s="44">
        <f t="shared" si="10"/>
        <v>5.5</v>
      </c>
      <c r="G19" s="44">
        <f t="shared" si="10"/>
        <v>5.5</v>
      </c>
      <c r="H19" s="44">
        <f t="shared" si="10"/>
        <v>5.5</v>
      </c>
      <c r="I19" s="288"/>
      <c r="J19" s="62"/>
      <c r="K19" s="62"/>
      <c r="L19" s="62"/>
      <c r="M19" s="62"/>
      <c r="N19" s="62"/>
      <c r="O19" s="62"/>
      <c r="P19" s="6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pans="1:251" s="36" customFormat="1" ht="18">
      <c r="A20" s="43" t="s">
        <v>181</v>
      </c>
      <c r="B20" s="44">
        <f>C20-0.5</f>
        <v>13</v>
      </c>
      <c r="C20" s="44">
        <f>D20-0.5</f>
        <v>13.5</v>
      </c>
      <c r="D20" s="45">
        <v>14</v>
      </c>
      <c r="E20" s="44">
        <f t="shared" ref="E20:H20" si="11">D20+0.5</f>
        <v>14.5</v>
      </c>
      <c r="F20" s="44">
        <f t="shared" si="11"/>
        <v>15</v>
      </c>
      <c r="G20" s="44">
        <f t="shared" si="11"/>
        <v>15.5</v>
      </c>
      <c r="H20" s="44">
        <f t="shared" si="11"/>
        <v>16</v>
      </c>
      <c r="I20" s="288"/>
      <c r="J20" s="62"/>
      <c r="K20" s="62"/>
      <c r="L20" s="62"/>
      <c r="M20" s="62"/>
      <c r="N20" s="62"/>
      <c r="O20" s="62"/>
      <c r="P20" s="6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pans="1:251" s="36" customFormat="1" ht="18">
      <c r="A21" s="47"/>
      <c r="B21" s="48"/>
      <c r="C21" s="48"/>
      <c r="D21" s="49"/>
      <c r="E21" s="48"/>
      <c r="F21" s="48"/>
      <c r="G21" s="48"/>
      <c r="H21" s="48"/>
      <c r="I21" s="289"/>
      <c r="J21" s="65"/>
      <c r="K21" s="65"/>
      <c r="L21" s="66"/>
      <c r="M21" s="65"/>
      <c r="N21" s="65"/>
      <c r="O21" s="66"/>
      <c r="P21" s="67"/>
      <c r="IO21" s="2"/>
      <c r="IP21" s="2"/>
      <c r="IQ21" s="2"/>
    </row>
    <row r="22" spans="1:251" s="36" customFormat="1">
      <c r="C22" s="37"/>
      <c r="O22" s="107"/>
      <c r="P22" s="107"/>
      <c r="IO22" s="2"/>
      <c r="IP22" s="2"/>
      <c r="IQ22" s="2"/>
    </row>
    <row r="23" spans="1:251">
      <c r="O23" s="36"/>
    </row>
    <row r="24" spans="1:251">
      <c r="O24" s="36"/>
    </row>
    <row r="25" spans="1:251">
      <c r="I25" s="50" t="s">
        <v>183</v>
      </c>
      <c r="J25" s="68"/>
      <c r="K25" s="50" t="s">
        <v>184</v>
      </c>
      <c r="L25" s="50" t="s">
        <v>138</v>
      </c>
      <c r="M25" s="50" t="s">
        <v>185</v>
      </c>
      <c r="N25" s="50" t="s">
        <v>141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honeticPr fontId="4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0" sqref="A20:K20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0.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2" width="10.125" style="69"/>
    <col min="13" max="13" width="12.625" style="69"/>
    <col min="14" max="16384" width="10.125" style="69"/>
  </cols>
  <sheetData>
    <row r="1" spans="1:11" ht="22.5">
      <c r="A1" s="290" t="s">
        <v>202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8" customHeight="1">
      <c r="A2" s="70" t="s">
        <v>53</v>
      </c>
      <c r="B2" s="335" t="s">
        <v>54</v>
      </c>
      <c r="C2" s="335"/>
      <c r="D2" s="72" t="s">
        <v>61</v>
      </c>
      <c r="E2" s="73" t="str">
        <f>首期!B4</f>
        <v>TAJJAM81223</v>
      </c>
      <c r="F2" s="74" t="s">
        <v>203</v>
      </c>
      <c r="G2" s="210" t="str">
        <f>首期!B5</f>
        <v>男式POLO短袖T恤</v>
      </c>
      <c r="H2" s="211"/>
      <c r="I2" s="94" t="s">
        <v>57</v>
      </c>
      <c r="J2" s="336" t="s">
        <v>56</v>
      </c>
      <c r="K2" s="337"/>
    </row>
    <row r="3" spans="1:11" ht="18" customHeight="1">
      <c r="A3" s="77" t="s">
        <v>74</v>
      </c>
      <c r="B3" s="210">
        <f>首期!B7</f>
        <v>9927</v>
      </c>
      <c r="C3" s="210"/>
      <c r="D3" s="78" t="s">
        <v>204</v>
      </c>
      <c r="E3" s="338">
        <v>44941</v>
      </c>
      <c r="F3" s="339"/>
      <c r="G3" s="339"/>
      <c r="H3" s="314" t="s">
        <v>205</v>
      </c>
      <c r="I3" s="314"/>
      <c r="J3" s="314"/>
      <c r="K3" s="315"/>
    </row>
    <row r="4" spans="1:11" ht="18" customHeight="1">
      <c r="A4" s="80" t="s">
        <v>71</v>
      </c>
      <c r="B4" s="81">
        <v>3</v>
      </c>
      <c r="C4" s="81">
        <v>6</v>
      </c>
      <c r="D4" s="82" t="s">
        <v>206</v>
      </c>
      <c r="E4" s="339" t="s">
        <v>207</v>
      </c>
      <c r="F4" s="339"/>
      <c r="G4" s="339"/>
      <c r="H4" s="250" t="s">
        <v>208</v>
      </c>
      <c r="I4" s="250"/>
      <c r="J4" s="91" t="s">
        <v>65</v>
      </c>
      <c r="K4" s="97" t="s">
        <v>66</v>
      </c>
    </row>
    <row r="5" spans="1:11" ht="18" customHeight="1">
      <c r="A5" s="80" t="s">
        <v>209</v>
      </c>
      <c r="B5" s="340">
        <v>1</v>
      </c>
      <c r="C5" s="340"/>
      <c r="D5" s="78" t="s">
        <v>210</v>
      </c>
      <c r="E5" s="78" t="s">
        <v>211</v>
      </c>
      <c r="G5" s="78"/>
      <c r="H5" s="250" t="s">
        <v>212</v>
      </c>
      <c r="I5" s="250"/>
      <c r="J5" s="91" t="s">
        <v>65</v>
      </c>
      <c r="K5" s="97" t="s">
        <v>66</v>
      </c>
    </row>
    <row r="6" spans="1:11" ht="18" customHeight="1">
      <c r="A6" s="83" t="s">
        <v>213</v>
      </c>
      <c r="B6" s="293">
        <v>200</v>
      </c>
      <c r="C6" s="293"/>
      <c r="D6" s="85" t="s">
        <v>214</v>
      </c>
      <c r="E6" s="86"/>
      <c r="F6" s="86"/>
      <c r="G6" s="85"/>
      <c r="H6" s="341" t="s">
        <v>215</v>
      </c>
      <c r="I6" s="341"/>
      <c r="J6" s="86" t="s">
        <v>65</v>
      </c>
      <c r="K6" s="98" t="s">
        <v>66</v>
      </c>
    </row>
    <row r="7" spans="1:11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ht="18" customHeight="1">
      <c r="A8" s="90" t="s">
        <v>216</v>
      </c>
      <c r="B8" s="74" t="s">
        <v>217</v>
      </c>
      <c r="C8" s="74" t="s">
        <v>218</v>
      </c>
      <c r="D8" s="74" t="s">
        <v>219</v>
      </c>
      <c r="E8" s="74" t="s">
        <v>220</v>
      </c>
      <c r="F8" s="74" t="s">
        <v>221</v>
      </c>
      <c r="G8" s="342" t="s">
        <v>222</v>
      </c>
      <c r="H8" s="343"/>
      <c r="I8" s="343"/>
      <c r="J8" s="343"/>
      <c r="K8" s="344"/>
    </row>
    <row r="9" spans="1:11" ht="18" customHeight="1">
      <c r="A9" s="249" t="s">
        <v>223</v>
      </c>
      <c r="B9" s="250"/>
      <c r="C9" s="91" t="s">
        <v>65</v>
      </c>
      <c r="D9" s="91" t="s">
        <v>66</v>
      </c>
      <c r="E9" s="78" t="s">
        <v>224</v>
      </c>
      <c r="F9" s="92" t="s">
        <v>225</v>
      </c>
      <c r="G9" s="345"/>
      <c r="H9" s="346"/>
      <c r="I9" s="346"/>
      <c r="J9" s="346"/>
      <c r="K9" s="347"/>
    </row>
    <row r="10" spans="1:11" ht="18" customHeight="1">
      <c r="A10" s="249" t="s">
        <v>226</v>
      </c>
      <c r="B10" s="250"/>
      <c r="C10" s="91" t="s">
        <v>65</v>
      </c>
      <c r="D10" s="91" t="s">
        <v>66</v>
      </c>
      <c r="E10" s="78" t="s">
        <v>227</v>
      </c>
      <c r="F10" s="92" t="s">
        <v>228</v>
      </c>
      <c r="G10" s="345" t="s">
        <v>229</v>
      </c>
      <c r="H10" s="346"/>
      <c r="I10" s="346"/>
      <c r="J10" s="346"/>
      <c r="K10" s="347"/>
    </row>
    <row r="11" spans="1:11" ht="18" customHeight="1">
      <c r="A11" s="323" t="s">
        <v>193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 ht="18" customHeight="1">
      <c r="A12" s="77" t="s">
        <v>88</v>
      </c>
      <c r="B12" s="91" t="s">
        <v>84</v>
      </c>
      <c r="C12" s="91" t="s">
        <v>85</v>
      </c>
      <c r="D12" s="92"/>
      <c r="E12" s="78" t="s">
        <v>86</v>
      </c>
      <c r="F12" s="91" t="s">
        <v>84</v>
      </c>
      <c r="G12" s="91" t="s">
        <v>85</v>
      </c>
      <c r="H12" s="91"/>
      <c r="I12" s="78" t="s">
        <v>230</v>
      </c>
      <c r="J12" s="91" t="s">
        <v>84</v>
      </c>
      <c r="K12" s="97" t="s">
        <v>85</v>
      </c>
    </row>
    <row r="13" spans="1:11" ht="18" customHeight="1">
      <c r="A13" s="77" t="s">
        <v>91</v>
      </c>
      <c r="B13" s="91" t="s">
        <v>84</v>
      </c>
      <c r="C13" s="91" t="s">
        <v>85</v>
      </c>
      <c r="D13" s="92"/>
      <c r="E13" s="78" t="s">
        <v>96</v>
      </c>
      <c r="F13" s="91" t="s">
        <v>84</v>
      </c>
      <c r="G13" s="91" t="s">
        <v>85</v>
      </c>
      <c r="H13" s="91"/>
      <c r="I13" s="78" t="s">
        <v>231</v>
      </c>
      <c r="J13" s="91" t="s">
        <v>84</v>
      </c>
      <c r="K13" s="97" t="s">
        <v>85</v>
      </c>
    </row>
    <row r="14" spans="1:11" ht="18" customHeight="1">
      <c r="A14" s="83" t="s">
        <v>232</v>
      </c>
      <c r="B14" s="86" t="s">
        <v>84</v>
      </c>
      <c r="C14" s="86" t="s">
        <v>85</v>
      </c>
      <c r="D14" s="93"/>
      <c r="E14" s="85" t="s">
        <v>233</v>
      </c>
      <c r="F14" s="86" t="s">
        <v>84</v>
      </c>
      <c r="G14" s="86" t="s">
        <v>85</v>
      </c>
      <c r="H14" s="86"/>
      <c r="I14" s="85" t="s">
        <v>234</v>
      </c>
      <c r="J14" s="86" t="s">
        <v>84</v>
      </c>
      <c r="K14" s="98" t="s">
        <v>85</v>
      </c>
    </row>
    <row r="15" spans="1:11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ht="18" customHeight="1">
      <c r="A16" s="313" t="s">
        <v>235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8" customHeight="1">
      <c r="A17" s="249" t="s">
        <v>236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19"/>
    </row>
    <row r="18" spans="1:11" ht="18" customHeight="1">
      <c r="A18" s="249"/>
      <c r="B18" s="250"/>
      <c r="C18" s="250"/>
      <c r="D18" s="250"/>
      <c r="E18" s="250"/>
      <c r="F18" s="250"/>
      <c r="G18" s="250"/>
      <c r="H18" s="250"/>
      <c r="I18" s="250"/>
      <c r="J18" s="250"/>
      <c r="K18" s="319"/>
    </row>
    <row r="19" spans="1:11" ht="21.95" customHeight="1">
      <c r="A19" s="348"/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ht="21.9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51"/>
    </row>
    <row r="21" spans="1:11" ht="21.95" customHeight="1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51"/>
    </row>
    <row r="22" spans="1:11" ht="21.95" customHeight="1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51"/>
    </row>
    <row r="23" spans="1:11" ht="21.95" customHeight="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ht="18" customHeight="1">
      <c r="A24" s="249" t="s">
        <v>121</v>
      </c>
      <c r="B24" s="250"/>
      <c r="C24" s="91" t="s">
        <v>65</v>
      </c>
      <c r="D24" s="91" t="s">
        <v>66</v>
      </c>
      <c r="E24" s="314"/>
      <c r="F24" s="314"/>
      <c r="G24" s="314"/>
      <c r="H24" s="314"/>
      <c r="I24" s="314"/>
      <c r="J24" s="314"/>
      <c r="K24" s="315"/>
    </row>
    <row r="25" spans="1:11" ht="18" customHeight="1">
      <c r="A25" s="95" t="s">
        <v>237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ht="20.100000000000001" customHeight="1">
      <c r="A27" s="358" t="s">
        <v>238</v>
      </c>
      <c r="B27" s="343"/>
      <c r="C27" s="343"/>
      <c r="D27" s="343"/>
      <c r="E27" s="343"/>
      <c r="F27" s="343"/>
      <c r="G27" s="343"/>
      <c r="H27" s="343"/>
      <c r="I27" s="343"/>
      <c r="J27" s="343"/>
      <c r="K27" s="101" t="s">
        <v>239</v>
      </c>
    </row>
    <row r="28" spans="1:11" ht="23.1" customHeight="1">
      <c r="A28" s="302" t="s">
        <v>240</v>
      </c>
      <c r="B28" s="303"/>
      <c r="C28" s="303"/>
      <c r="D28" s="303"/>
      <c r="E28" s="303"/>
      <c r="F28" s="303"/>
      <c r="G28" s="303"/>
      <c r="H28" s="303"/>
      <c r="I28" s="303"/>
      <c r="J28" s="304"/>
      <c r="K28" s="102">
        <v>1</v>
      </c>
    </row>
    <row r="29" spans="1:11" ht="23.1" customHeight="1">
      <c r="A29" s="302" t="s">
        <v>241</v>
      </c>
      <c r="B29" s="303"/>
      <c r="C29" s="303"/>
      <c r="D29" s="303"/>
      <c r="E29" s="303"/>
      <c r="F29" s="303"/>
      <c r="G29" s="303"/>
      <c r="H29" s="303"/>
      <c r="I29" s="303"/>
      <c r="J29" s="304"/>
      <c r="K29" s="99">
        <v>1</v>
      </c>
    </row>
    <row r="30" spans="1:11" ht="23.1" customHeight="1">
      <c r="A30" s="302" t="s">
        <v>242</v>
      </c>
      <c r="B30" s="303"/>
      <c r="C30" s="303"/>
      <c r="D30" s="303"/>
      <c r="E30" s="303"/>
      <c r="F30" s="303"/>
      <c r="G30" s="303"/>
      <c r="H30" s="303"/>
      <c r="I30" s="303"/>
      <c r="J30" s="304"/>
      <c r="K30" s="99">
        <v>1</v>
      </c>
    </row>
    <row r="31" spans="1:11" ht="23.1" customHeight="1">
      <c r="A31" s="302"/>
      <c r="B31" s="303"/>
      <c r="C31" s="303"/>
      <c r="D31" s="303"/>
      <c r="E31" s="303"/>
      <c r="F31" s="303"/>
      <c r="G31" s="303"/>
      <c r="H31" s="303"/>
      <c r="I31" s="303"/>
      <c r="J31" s="304"/>
      <c r="K31" s="99"/>
    </row>
    <row r="32" spans="1:11" ht="23.1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4"/>
      <c r="K32" s="103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4"/>
      <c r="K33" s="104"/>
    </row>
    <row r="34" spans="1:11" ht="23.1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4"/>
      <c r="K34" s="99"/>
    </row>
    <row r="35" spans="1:11" ht="23.1" customHeight="1">
      <c r="A35" s="302"/>
      <c r="B35" s="303"/>
      <c r="C35" s="303"/>
      <c r="D35" s="303"/>
      <c r="E35" s="303"/>
      <c r="F35" s="303"/>
      <c r="G35" s="303"/>
      <c r="H35" s="303"/>
      <c r="I35" s="303"/>
      <c r="J35" s="304"/>
      <c r="K35" s="105"/>
    </row>
    <row r="36" spans="1:11" ht="23.1" customHeight="1">
      <c r="A36" s="359" t="s">
        <v>243</v>
      </c>
      <c r="B36" s="360"/>
      <c r="C36" s="360"/>
      <c r="D36" s="360"/>
      <c r="E36" s="360"/>
      <c r="F36" s="360"/>
      <c r="G36" s="360"/>
      <c r="H36" s="360"/>
      <c r="I36" s="360"/>
      <c r="J36" s="361"/>
      <c r="K36" s="106">
        <f>SUM(K28:K35)</f>
        <v>3</v>
      </c>
    </row>
    <row r="37" spans="1:11" ht="18.75" customHeight="1">
      <c r="A37" s="362" t="s">
        <v>244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1" ht="18.75" customHeight="1">
      <c r="A38" s="249" t="s">
        <v>245</v>
      </c>
      <c r="B38" s="250"/>
      <c r="C38" s="250"/>
      <c r="D38" s="314" t="s">
        <v>246</v>
      </c>
      <c r="E38" s="314"/>
      <c r="F38" s="306" t="s">
        <v>247</v>
      </c>
      <c r="G38" s="365"/>
      <c r="H38" s="250" t="s">
        <v>248</v>
      </c>
      <c r="I38" s="250"/>
      <c r="J38" s="250" t="s">
        <v>249</v>
      </c>
      <c r="K38" s="319"/>
    </row>
    <row r="39" spans="1:11" ht="18.75" customHeight="1">
      <c r="A39" s="80" t="s">
        <v>122</v>
      </c>
      <c r="B39" s="250" t="s">
        <v>250</v>
      </c>
      <c r="C39" s="250"/>
      <c r="D39" s="250"/>
      <c r="E39" s="250"/>
      <c r="F39" s="250"/>
      <c r="G39" s="250"/>
      <c r="H39" s="250"/>
      <c r="I39" s="250"/>
      <c r="J39" s="250"/>
      <c r="K39" s="319"/>
    </row>
    <row r="40" spans="1:11" ht="24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19"/>
    </row>
    <row r="41" spans="1:11" ht="24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19"/>
    </row>
    <row r="42" spans="1:11" ht="32.1" customHeight="1">
      <c r="A42" s="83" t="s">
        <v>135</v>
      </c>
      <c r="B42" s="366" t="s">
        <v>251</v>
      </c>
      <c r="C42" s="366"/>
      <c r="D42" s="85" t="s">
        <v>252</v>
      </c>
      <c r="E42" s="93" t="s">
        <v>138</v>
      </c>
      <c r="F42" s="85" t="s">
        <v>139</v>
      </c>
      <c r="G42" s="96">
        <v>45241</v>
      </c>
      <c r="H42" s="367" t="s">
        <v>140</v>
      </c>
      <c r="I42" s="367"/>
      <c r="J42" s="366" t="s">
        <v>141</v>
      </c>
      <c r="K42" s="36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N19" sqref="N19"/>
    </sheetView>
  </sheetViews>
  <sheetFormatPr defaultColWidth="9" defaultRowHeight="14.25"/>
  <cols>
    <col min="1" max="1" width="22.125" style="36" customWidth="1"/>
    <col min="2" max="2" width="5.875" style="36" customWidth="1"/>
    <col min="3" max="3" width="8.125" style="36" customWidth="1"/>
    <col min="4" max="4" width="8.125" style="37" customWidth="1"/>
    <col min="5" max="8" width="8.125" style="36" customWidth="1"/>
    <col min="9" max="9" width="7.25" style="36" customWidth="1"/>
    <col min="10" max="10" width="10.875" style="36" customWidth="1"/>
    <col min="11" max="13" width="10.625" style="36" customWidth="1"/>
    <col min="14" max="16" width="10.625" style="38" customWidth="1"/>
    <col min="17" max="254" width="9" style="36"/>
    <col min="255" max="16384" width="9" style="2"/>
  </cols>
  <sheetData>
    <row r="1" spans="1:257" s="36" customFormat="1" ht="29.1" customHeight="1">
      <c r="A1" s="272" t="s">
        <v>145</v>
      </c>
      <c r="B1" s="272"/>
      <c r="C1" s="273"/>
      <c r="D1" s="273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6" customFormat="1" ht="20.100000000000001" customHeight="1">
      <c r="A2" s="39" t="s">
        <v>61</v>
      </c>
      <c r="B2" s="275" t="str">
        <f>首期!B4</f>
        <v>TAJJAM81223</v>
      </c>
      <c r="C2" s="276"/>
      <c r="D2" s="40" t="s">
        <v>67</v>
      </c>
      <c r="E2" s="277" t="str">
        <f>首期!B5</f>
        <v>男式POLO短袖T恤</v>
      </c>
      <c r="F2" s="277"/>
      <c r="G2" s="277"/>
      <c r="H2" s="277"/>
      <c r="I2" s="286"/>
      <c r="J2" s="51" t="s">
        <v>57</v>
      </c>
      <c r="K2" s="278" t="s">
        <v>56</v>
      </c>
      <c r="L2" s="278"/>
      <c r="M2" s="278"/>
      <c r="N2" s="278"/>
      <c r="O2" s="279"/>
      <c r="P2" s="5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6" customFormat="1">
      <c r="A3" s="285" t="s">
        <v>146</v>
      </c>
      <c r="B3" s="280"/>
      <c r="C3" s="281"/>
      <c r="D3" s="281"/>
      <c r="E3" s="281"/>
      <c r="F3" s="281"/>
      <c r="G3" s="281"/>
      <c r="H3" s="282"/>
      <c r="I3" s="287"/>
      <c r="J3" s="283" t="s">
        <v>147</v>
      </c>
      <c r="K3" s="283"/>
      <c r="L3" s="283"/>
      <c r="M3" s="283"/>
      <c r="N3" s="283"/>
      <c r="O3" s="284"/>
      <c r="P3" s="5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6" customFormat="1" ht="16.5">
      <c r="A4" s="285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148</v>
      </c>
      <c r="G4" s="41" t="s">
        <v>149</v>
      </c>
      <c r="H4" s="42" t="s">
        <v>150</v>
      </c>
      <c r="I4" s="287"/>
      <c r="J4" s="54"/>
      <c r="K4" s="55"/>
      <c r="L4" s="55"/>
      <c r="M4" s="56"/>
      <c r="N4" s="56"/>
      <c r="O4" s="56"/>
      <c r="P4" s="5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6" customFormat="1" ht="16.5">
      <c r="A5" s="285"/>
      <c r="B5" s="41" t="s">
        <v>151</v>
      </c>
      <c r="C5" s="41" t="s">
        <v>152</v>
      </c>
      <c r="D5" s="41" t="s">
        <v>153</v>
      </c>
      <c r="E5" s="41" t="s">
        <v>154</v>
      </c>
      <c r="F5" s="41" t="s">
        <v>155</v>
      </c>
      <c r="G5" s="41" t="s">
        <v>156</v>
      </c>
      <c r="H5" s="42" t="s">
        <v>157</v>
      </c>
      <c r="I5" s="288"/>
      <c r="J5" s="58"/>
      <c r="K5" s="59"/>
      <c r="L5" s="59"/>
      <c r="M5" s="59"/>
      <c r="N5" s="60"/>
      <c r="O5" s="59"/>
      <c r="P5" s="6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6" customFormat="1" ht="21" customHeight="1">
      <c r="A6" s="43" t="s">
        <v>160</v>
      </c>
      <c r="B6" s="44">
        <f>C6-1</f>
        <v>67</v>
      </c>
      <c r="C6" s="44">
        <f>D6-2</f>
        <v>68</v>
      </c>
      <c r="D6" s="45">
        <v>70</v>
      </c>
      <c r="E6" s="44">
        <f>D6+2</f>
        <v>72</v>
      </c>
      <c r="F6" s="44">
        <f>E6+2</f>
        <v>74</v>
      </c>
      <c r="G6" s="44">
        <f>F6+1</f>
        <v>75</v>
      </c>
      <c r="H6" s="44">
        <f>G6+1</f>
        <v>76</v>
      </c>
      <c r="I6" s="288"/>
      <c r="J6" s="62"/>
      <c r="K6" s="62"/>
      <c r="L6" s="63"/>
      <c r="M6" s="62"/>
      <c r="N6" s="62"/>
      <c r="O6" s="62"/>
      <c r="P6" s="6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6" customFormat="1" ht="21" customHeight="1">
      <c r="A7" s="43" t="s">
        <v>163</v>
      </c>
      <c r="B7" s="44">
        <f t="shared" ref="B7:B9" si="0">C7-4</f>
        <v>100</v>
      </c>
      <c r="C7" s="44">
        <f t="shared" ref="C7:C9" si="1">D7-4</f>
        <v>104</v>
      </c>
      <c r="D7" s="45">
        <v>108</v>
      </c>
      <c r="E7" s="44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44">
        <f>G7+6</f>
        <v>128</v>
      </c>
      <c r="I7" s="288"/>
      <c r="J7" s="62"/>
      <c r="K7" s="62"/>
      <c r="L7" s="62"/>
      <c r="M7" s="62"/>
      <c r="N7" s="62"/>
      <c r="O7" s="62"/>
      <c r="P7" s="6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6" customFormat="1" ht="21" customHeight="1">
      <c r="A8" s="43" t="s">
        <v>166</v>
      </c>
      <c r="B8" s="44">
        <f t="shared" si="0"/>
        <v>98</v>
      </c>
      <c r="C8" s="44">
        <f t="shared" si="1"/>
        <v>102</v>
      </c>
      <c r="D8" s="45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44">
        <f>G8+7</f>
        <v>128</v>
      </c>
      <c r="I8" s="288"/>
      <c r="J8" s="62"/>
      <c r="K8" s="62"/>
      <c r="L8" s="62"/>
      <c r="M8" s="62"/>
      <c r="N8" s="62"/>
      <c r="O8" s="62"/>
      <c r="P8" s="6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6" customFormat="1" ht="21" customHeight="1">
      <c r="A9" s="43" t="s">
        <v>167</v>
      </c>
      <c r="B9" s="44">
        <f t="shared" si="0"/>
        <v>98</v>
      </c>
      <c r="C9" s="44">
        <f t="shared" si="1"/>
        <v>102</v>
      </c>
      <c r="D9" s="45">
        <v>106</v>
      </c>
      <c r="E9" s="44">
        <f t="shared" si="2"/>
        <v>110</v>
      </c>
      <c r="F9" s="44">
        <f>E9+5</f>
        <v>115</v>
      </c>
      <c r="G9" s="44">
        <f t="shared" si="3"/>
        <v>121</v>
      </c>
      <c r="H9" s="44">
        <f>G9+7</f>
        <v>128</v>
      </c>
      <c r="I9" s="288"/>
      <c r="J9" s="62"/>
      <c r="K9" s="62"/>
      <c r="L9" s="62"/>
      <c r="M9" s="62"/>
      <c r="N9" s="62"/>
      <c r="O9" s="62"/>
      <c r="P9" s="6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6" customFormat="1" ht="20.100000000000001" customHeight="1">
      <c r="A10" s="43" t="s">
        <v>170</v>
      </c>
      <c r="B10" s="44">
        <f>C10-1.2</f>
        <v>43.1</v>
      </c>
      <c r="C10" s="44">
        <f>D10-1.2</f>
        <v>44.3</v>
      </c>
      <c r="D10" s="45">
        <v>45.5</v>
      </c>
      <c r="E10" s="44">
        <f>D10+1.2</f>
        <v>46.7</v>
      </c>
      <c r="F10" s="44">
        <f>E10+1.2</f>
        <v>47.9</v>
      </c>
      <c r="G10" s="44">
        <f>F10+1.4</f>
        <v>49.3</v>
      </c>
      <c r="H10" s="44">
        <f>G10+1.4</f>
        <v>50.7</v>
      </c>
      <c r="I10" s="288"/>
      <c r="J10" s="62"/>
      <c r="K10" s="62"/>
      <c r="L10" s="62"/>
      <c r="M10" s="62"/>
      <c r="N10" s="62"/>
      <c r="O10" s="62"/>
      <c r="P10" s="6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6" customFormat="1" ht="21" customHeight="1">
      <c r="A11" s="43" t="s">
        <v>172</v>
      </c>
      <c r="B11" s="44">
        <f>C11-0.5</f>
        <v>21</v>
      </c>
      <c r="C11" s="44">
        <f>D11-0.5</f>
        <v>21.5</v>
      </c>
      <c r="D11" s="45">
        <v>22</v>
      </c>
      <c r="E11" s="44">
        <f t="shared" ref="E11:H11" si="4">D11+0.5</f>
        <v>22.5</v>
      </c>
      <c r="F11" s="44">
        <f t="shared" si="4"/>
        <v>23</v>
      </c>
      <c r="G11" s="44">
        <f t="shared" si="4"/>
        <v>23.5</v>
      </c>
      <c r="H11" s="44">
        <f t="shared" si="4"/>
        <v>24</v>
      </c>
      <c r="I11" s="288"/>
      <c r="J11" s="62"/>
      <c r="K11" s="62"/>
      <c r="L11" s="62"/>
      <c r="M11" s="62"/>
      <c r="N11" s="62"/>
      <c r="O11" s="62"/>
      <c r="P11" s="6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6" customFormat="1" ht="21" customHeight="1">
      <c r="A12" s="43" t="s">
        <v>173</v>
      </c>
      <c r="B12" s="44">
        <f>C12-0.8</f>
        <v>17.899999999999999</v>
      </c>
      <c r="C12" s="44">
        <f>D12-0.8</f>
        <v>18.7</v>
      </c>
      <c r="D12" s="45">
        <v>19.5</v>
      </c>
      <c r="E12" s="44">
        <f>D12+0.8</f>
        <v>20.3</v>
      </c>
      <c r="F12" s="44">
        <f>E12+0.8</f>
        <v>21.1</v>
      </c>
      <c r="G12" s="44">
        <f>F12+1.3</f>
        <v>22.4</v>
      </c>
      <c r="H12" s="44">
        <f>G12+1.3</f>
        <v>23.7</v>
      </c>
      <c r="I12" s="288"/>
      <c r="J12" s="62"/>
      <c r="K12" s="62"/>
      <c r="L12" s="62"/>
      <c r="M12" s="62"/>
      <c r="N12" s="62"/>
      <c r="O12" s="62"/>
      <c r="P12" s="6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6" customFormat="1" ht="21" customHeight="1">
      <c r="A13" s="43" t="s">
        <v>175</v>
      </c>
      <c r="B13" s="44">
        <f>C13-0.7</f>
        <v>16.100000000000001</v>
      </c>
      <c r="C13" s="44">
        <f>D13-0.7</f>
        <v>16.8</v>
      </c>
      <c r="D13" s="45">
        <v>17.5</v>
      </c>
      <c r="E13" s="44">
        <f>D13+0.7</f>
        <v>18.2</v>
      </c>
      <c r="F13" s="44">
        <f>E13+0.7</f>
        <v>18.899999999999999</v>
      </c>
      <c r="G13" s="44">
        <f>F13+0.95</f>
        <v>19.850000000000001</v>
      </c>
      <c r="H13" s="44">
        <f>G13+0.95</f>
        <v>20.8</v>
      </c>
      <c r="I13" s="288"/>
      <c r="J13" s="62"/>
      <c r="K13" s="62"/>
      <c r="L13" s="62"/>
      <c r="M13" s="62"/>
      <c r="N13" s="62"/>
      <c r="O13" s="62"/>
      <c r="P13" s="64"/>
      <c r="Q13" s="2"/>
      <c r="R13" s="2" t="s">
        <v>253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6" customFormat="1" ht="21" customHeight="1">
      <c r="A14" s="43" t="s">
        <v>176</v>
      </c>
      <c r="B14" s="44">
        <f t="shared" ref="B14:B16" si="5">C14</f>
        <v>2.2000000000000002</v>
      </c>
      <c r="C14" s="44">
        <f t="shared" ref="C14:C16" si="6">D14</f>
        <v>2.2000000000000002</v>
      </c>
      <c r="D14" s="45">
        <v>2.2000000000000002</v>
      </c>
      <c r="E14" s="44">
        <f t="shared" ref="E14:H14" si="7">D14</f>
        <v>2.2000000000000002</v>
      </c>
      <c r="F14" s="44">
        <f t="shared" si="7"/>
        <v>2.2000000000000002</v>
      </c>
      <c r="G14" s="44">
        <f t="shared" si="7"/>
        <v>2.2000000000000002</v>
      </c>
      <c r="H14" s="44">
        <f t="shared" si="7"/>
        <v>2.2000000000000002</v>
      </c>
      <c r="I14" s="288"/>
      <c r="J14" s="62"/>
      <c r="K14" s="62"/>
      <c r="L14" s="62"/>
      <c r="M14" s="62"/>
      <c r="N14" s="62"/>
      <c r="O14" s="62"/>
      <c r="P14" s="6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6" customFormat="1" ht="21" customHeight="1">
      <c r="A15" s="43" t="s">
        <v>177</v>
      </c>
      <c r="B15" s="44">
        <f t="shared" si="5"/>
        <v>2.5</v>
      </c>
      <c r="C15" s="44">
        <f t="shared" si="6"/>
        <v>2.5</v>
      </c>
      <c r="D15" s="45">
        <v>2.5</v>
      </c>
      <c r="E15" s="44">
        <f t="shared" ref="E15:H15" si="8">D15</f>
        <v>2.5</v>
      </c>
      <c r="F15" s="44">
        <f t="shared" si="8"/>
        <v>2.5</v>
      </c>
      <c r="G15" s="44">
        <f t="shared" si="8"/>
        <v>2.5</v>
      </c>
      <c r="H15" s="44">
        <f t="shared" si="8"/>
        <v>2.5</v>
      </c>
      <c r="I15" s="288"/>
      <c r="J15" s="62"/>
      <c r="K15" s="62"/>
      <c r="L15" s="62"/>
      <c r="M15" s="62"/>
      <c r="N15" s="62"/>
      <c r="O15" s="62"/>
      <c r="P15" s="6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6" customFormat="1" ht="21" customHeight="1">
      <c r="A16" s="43" t="s">
        <v>178</v>
      </c>
      <c r="B16" s="44">
        <f t="shared" si="5"/>
        <v>5.5</v>
      </c>
      <c r="C16" s="44">
        <f t="shared" si="6"/>
        <v>5.5</v>
      </c>
      <c r="D16" s="45">
        <v>5.5</v>
      </c>
      <c r="E16" s="44">
        <f t="shared" ref="E16:H16" si="9">D16</f>
        <v>5.5</v>
      </c>
      <c r="F16" s="44">
        <f t="shared" si="9"/>
        <v>5.5</v>
      </c>
      <c r="G16" s="44">
        <f t="shared" si="9"/>
        <v>5.5</v>
      </c>
      <c r="H16" s="44">
        <f t="shared" si="9"/>
        <v>5.5</v>
      </c>
      <c r="I16" s="288"/>
      <c r="J16" s="62"/>
      <c r="K16" s="62"/>
      <c r="L16" s="62"/>
      <c r="M16" s="62"/>
      <c r="N16" s="62"/>
      <c r="O16" s="62"/>
      <c r="P16" s="6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6" customFormat="1" ht="21" customHeight="1">
      <c r="A17" s="43" t="s">
        <v>179</v>
      </c>
      <c r="B17" s="44">
        <f>C17-1</f>
        <v>41</v>
      </c>
      <c r="C17" s="44">
        <f>D17-1</f>
        <v>42</v>
      </c>
      <c r="D17" s="46">
        <v>43</v>
      </c>
      <c r="E17" s="44">
        <f>D17+1</f>
        <v>44</v>
      </c>
      <c r="F17" s="44">
        <f>E17+1</f>
        <v>45</v>
      </c>
      <c r="G17" s="44">
        <f>F17+1.5</f>
        <v>46.5</v>
      </c>
      <c r="H17" s="44">
        <f>G17+1.5</f>
        <v>48</v>
      </c>
      <c r="I17" s="288"/>
      <c r="J17" s="62"/>
      <c r="K17" s="62"/>
      <c r="L17" s="62"/>
      <c r="M17" s="62"/>
      <c r="N17" s="62"/>
      <c r="O17" s="62"/>
      <c r="P17" s="6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6" customFormat="1" ht="21" customHeight="1">
      <c r="A18" s="43" t="s">
        <v>180</v>
      </c>
      <c r="B18" s="44">
        <f>C18-1</f>
        <v>41</v>
      </c>
      <c r="C18" s="44">
        <f>D18-1</f>
        <v>42</v>
      </c>
      <c r="D18" s="45">
        <v>43</v>
      </c>
      <c r="E18" s="44">
        <f>D18+1</f>
        <v>44</v>
      </c>
      <c r="F18" s="44">
        <f>E18+1</f>
        <v>45</v>
      </c>
      <c r="G18" s="44">
        <f>F18+1.5</f>
        <v>46.5</v>
      </c>
      <c r="H18" s="44">
        <f>G18+1.5</f>
        <v>48</v>
      </c>
      <c r="I18" s="288"/>
      <c r="J18" s="62"/>
      <c r="K18" s="62"/>
      <c r="L18" s="62"/>
      <c r="M18" s="62"/>
      <c r="N18" s="62"/>
      <c r="O18" s="62"/>
      <c r="P18" s="6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6" customFormat="1" ht="18">
      <c r="A19" s="43" t="s">
        <v>178</v>
      </c>
      <c r="B19" s="44">
        <f>C19</f>
        <v>5.5</v>
      </c>
      <c r="C19" s="44">
        <f>D19</f>
        <v>5.5</v>
      </c>
      <c r="D19" s="45">
        <v>5.5</v>
      </c>
      <c r="E19" s="44">
        <f t="shared" ref="E19:H19" si="10">D19</f>
        <v>5.5</v>
      </c>
      <c r="F19" s="44">
        <f t="shared" si="10"/>
        <v>5.5</v>
      </c>
      <c r="G19" s="44">
        <f t="shared" si="10"/>
        <v>5.5</v>
      </c>
      <c r="H19" s="44">
        <f t="shared" si="10"/>
        <v>5.5</v>
      </c>
      <c r="I19" s="288"/>
      <c r="J19" s="62"/>
      <c r="K19" s="62"/>
      <c r="L19" s="62"/>
      <c r="M19" s="62"/>
      <c r="N19" s="62"/>
      <c r="O19" s="62"/>
      <c r="P19" s="6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6" customFormat="1" ht="18">
      <c r="A20" s="43" t="s">
        <v>181</v>
      </c>
      <c r="B20" s="44">
        <f>C20-0.5</f>
        <v>13</v>
      </c>
      <c r="C20" s="44">
        <f>D20-0.5</f>
        <v>13.5</v>
      </c>
      <c r="D20" s="45">
        <v>14</v>
      </c>
      <c r="E20" s="44">
        <f t="shared" ref="E20:H20" si="11">D20+0.5</f>
        <v>14.5</v>
      </c>
      <c r="F20" s="44">
        <f t="shared" si="11"/>
        <v>15</v>
      </c>
      <c r="G20" s="44">
        <f t="shared" si="11"/>
        <v>15.5</v>
      </c>
      <c r="H20" s="44">
        <f t="shared" si="11"/>
        <v>16</v>
      </c>
      <c r="I20" s="288"/>
      <c r="J20" s="62"/>
      <c r="K20" s="62"/>
      <c r="L20" s="62"/>
      <c r="M20" s="62"/>
      <c r="N20" s="62"/>
      <c r="O20" s="62"/>
      <c r="P20" s="6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6" customFormat="1" ht="18">
      <c r="A21" s="47"/>
      <c r="B21" s="48"/>
      <c r="C21" s="48"/>
      <c r="D21" s="49"/>
      <c r="E21" s="48"/>
      <c r="F21" s="48"/>
      <c r="G21" s="48"/>
      <c r="H21" s="48"/>
      <c r="I21" s="289"/>
      <c r="J21" s="65"/>
      <c r="K21" s="65"/>
      <c r="L21" s="66"/>
      <c r="M21" s="65"/>
      <c r="N21" s="65"/>
      <c r="O21" s="66"/>
      <c r="P21" s="6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H23" s="50" t="s">
        <v>183</v>
      </c>
      <c r="I23" s="50"/>
      <c r="J23" s="68"/>
      <c r="K23" s="50" t="s">
        <v>184</v>
      </c>
      <c r="L23" s="50" t="s">
        <v>138</v>
      </c>
      <c r="M23" s="50" t="s">
        <v>185</v>
      </c>
      <c r="N23" s="50" t="s">
        <v>141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honeticPr fontId="44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4.5" customWidth="1"/>
    <col min="3" max="3" width="19.125" style="33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69" t="s">
        <v>254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>
      <c r="A2" s="383" t="s">
        <v>255</v>
      </c>
      <c r="B2" s="384" t="s">
        <v>256</v>
      </c>
      <c r="C2" s="384" t="s">
        <v>257</v>
      </c>
      <c r="D2" s="384" t="s">
        <v>258</v>
      </c>
      <c r="E2" s="384" t="s">
        <v>259</v>
      </c>
      <c r="F2" s="384" t="s">
        <v>260</v>
      </c>
      <c r="G2" s="384" t="s">
        <v>261</v>
      </c>
      <c r="H2" s="384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84" t="s">
        <v>268</v>
      </c>
      <c r="O2" s="384" t="s">
        <v>269</v>
      </c>
    </row>
    <row r="3" spans="1:15" s="1" customFormat="1" ht="16.5">
      <c r="A3" s="383"/>
      <c r="B3" s="385"/>
      <c r="C3" s="385"/>
      <c r="D3" s="385"/>
      <c r="E3" s="385"/>
      <c r="F3" s="385"/>
      <c r="G3" s="385"/>
      <c r="H3" s="385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85"/>
      <c r="O3" s="385"/>
    </row>
    <row r="4" spans="1:15" ht="24.95" customHeight="1">
      <c r="A4" s="5">
        <v>1</v>
      </c>
      <c r="B4" s="13" t="s">
        <v>270</v>
      </c>
      <c r="C4" s="13" t="s">
        <v>271</v>
      </c>
      <c r="D4" s="12" t="s">
        <v>116</v>
      </c>
      <c r="E4" s="14" t="s">
        <v>62</v>
      </c>
      <c r="F4" s="12" t="s">
        <v>272</v>
      </c>
      <c r="G4" s="5" t="s">
        <v>65</v>
      </c>
      <c r="H4" s="5"/>
      <c r="I4" s="35">
        <v>2</v>
      </c>
      <c r="J4" s="35">
        <v>1</v>
      </c>
      <c r="K4" s="35">
        <v>3</v>
      </c>
      <c r="L4" s="35">
        <v>5</v>
      </c>
      <c r="M4" s="35">
        <v>0</v>
      </c>
      <c r="N4" s="5">
        <f>SUM(I4:M4)</f>
        <v>11</v>
      </c>
      <c r="O4" s="5"/>
    </row>
    <row r="5" spans="1:15" ht="24.95" customHeight="1">
      <c r="A5" s="5">
        <v>2</v>
      </c>
      <c r="B5" s="13" t="s">
        <v>273</v>
      </c>
      <c r="C5" s="13" t="s">
        <v>271</v>
      </c>
      <c r="D5" s="12" t="s">
        <v>118</v>
      </c>
      <c r="E5" s="14" t="s">
        <v>62</v>
      </c>
      <c r="F5" s="12" t="s">
        <v>272</v>
      </c>
      <c r="G5" s="5" t="s">
        <v>65</v>
      </c>
      <c r="H5" s="5"/>
      <c r="I5" s="35">
        <v>4</v>
      </c>
      <c r="J5" s="35">
        <v>1</v>
      </c>
      <c r="K5" s="35">
        <v>1</v>
      </c>
      <c r="L5" s="35">
        <v>10</v>
      </c>
      <c r="M5" s="35">
        <v>0</v>
      </c>
      <c r="N5" s="5">
        <f>SUM(I5:M5)</f>
        <v>16</v>
      </c>
      <c r="O5" s="5"/>
    </row>
    <row r="6" spans="1:15" ht="24.95" customHeight="1">
      <c r="A6" s="5">
        <v>3</v>
      </c>
      <c r="B6" s="13" t="s">
        <v>274</v>
      </c>
      <c r="C6" s="13" t="s">
        <v>271</v>
      </c>
      <c r="D6" s="12" t="s">
        <v>117</v>
      </c>
      <c r="E6" s="14" t="s">
        <v>62</v>
      </c>
      <c r="F6" s="12" t="s">
        <v>272</v>
      </c>
      <c r="G6" s="5" t="s">
        <v>65</v>
      </c>
      <c r="H6" s="5"/>
      <c r="I6" s="35">
        <v>5</v>
      </c>
      <c r="J6" s="35">
        <v>2</v>
      </c>
      <c r="K6" s="35">
        <v>3</v>
      </c>
      <c r="L6" s="35">
        <v>12</v>
      </c>
      <c r="M6" s="35">
        <v>0</v>
      </c>
      <c r="N6" s="5">
        <f>SUM(I6:M6)</f>
        <v>22</v>
      </c>
      <c r="O6" s="5"/>
    </row>
    <row r="7" spans="1:15" ht="24.95" customHeight="1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>
      <c r="A8" s="6"/>
      <c r="B8" s="6"/>
      <c r="C8" s="5"/>
      <c r="D8" s="6"/>
      <c r="E8" s="34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>
      <c r="A9" s="370" t="s">
        <v>275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2"/>
    </row>
    <row r="10" spans="1:15" s="2" customFormat="1" ht="18.75">
      <c r="A10" s="373" t="s">
        <v>276</v>
      </c>
      <c r="B10" s="374"/>
      <c r="C10" s="375"/>
      <c r="D10" s="376"/>
      <c r="E10" s="377"/>
      <c r="F10" s="378"/>
      <c r="G10" s="378"/>
      <c r="H10" s="378"/>
      <c r="I10" s="379"/>
      <c r="J10" s="373" t="s">
        <v>277</v>
      </c>
      <c r="K10" s="374"/>
      <c r="L10" s="374"/>
      <c r="M10" s="376"/>
      <c r="N10" s="8"/>
      <c r="O10" s="10"/>
    </row>
    <row r="11" spans="1:15" ht="16.5">
      <c r="A11" s="380" t="s">
        <v>278</v>
      </c>
      <c r="B11" s="381"/>
      <c r="C11" s="382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</row>
  </sheetData>
  <mergeCells count="16"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O1"/>
    <mergeCell ref="A9:O9"/>
    <mergeCell ref="A10:D10"/>
    <mergeCell ref="E10:I10"/>
    <mergeCell ref="J10:M10"/>
  </mergeCells>
  <phoneticPr fontId="44" type="noConversion"/>
  <dataValidations count="1">
    <dataValidation type="list" allowBlank="1" showInputMessage="1" showErrorMessage="1" sqref="O1 O3 O4 O5:O6 O8:O9 O10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2023-12-29T01:47:56Z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