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AL91215\4-29尾期（俄）1846件\"/>
    </mc:Choice>
  </mc:AlternateContent>
  <xr:revisionPtr revIDLastSave="0" documentId="13_ncr:1_{B0E7A1FD-A597-4DD4-BC52-3F0FC3E0A010}" xr6:coauthVersionLast="47" xr6:coauthVersionMax="47" xr10:uidLastSave="{00000000-0000-0000-0000-000000000000}"/>
  <bookViews>
    <workbookView xWindow="-120" yWindow="-120" windowWidth="20730" windowHeight="11160" tabRatio="843" firstSheet="1" activeTab="8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3" i="7" l="1"/>
  <c r="N12" i="7"/>
  <c r="N11" i="7"/>
  <c r="N10" i="7"/>
  <c r="N9" i="7"/>
  <c r="N8" i="7"/>
  <c r="N7" i="7"/>
  <c r="N6" i="7"/>
  <c r="N5" i="7"/>
  <c r="N4" i="7"/>
  <c r="N19" i="21"/>
  <c r="E48" i="17"/>
  <c r="E42" i="20"/>
  <c r="L19" i="21"/>
  <c r="E16" i="21"/>
  <c r="F16" i="21"/>
  <c r="G16" i="21"/>
  <c r="C16" i="21"/>
  <c r="B16" i="21"/>
  <c r="E15" i="21"/>
  <c r="F15" i="21"/>
  <c r="G15" i="21"/>
  <c r="C15" i="21"/>
  <c r="B15" i="21"/>
  <c r="E14" i="21"/>
  <c r="F14" i="21"/>
  <c r="G14" i="21"/>
  <c r="C14" i="21"/>
  <c r="B14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E6" i="21"/>
  <c r="F6" i="21"/>
  <c r="G6" i="21"/>
  <c r="C6" i="21"/>
  <c r="B6" i="21"/>
  <c r="I2" i="17"/>
  <c r="J2" i="20"/>
  <c r="J2" i="21"/>
  <c r="G2" i="16"/>
  <c r="F2" i="18"/>
  <c r="G2" i="19"/>
  <c r="G2" i="21"/>
  <c r="B4" i="17"/>
  <c r="E2" i="20"/>
  <c r="B2" i="21"/>
  <c r="B48" i="17"/>
  <c r="B42" i="20"/>
  <c r="C6" i="17"/>
  <c r="C4" i="20"/>
  <c r="B6" i="17"/>
  <c r="B4" i="20"/>
  <c r="F4" i="17"/>
  <c r="E3" i="20"/>
  <c r="B7" i="17"/>
  <c r="B3" i="20"/>
  <c r="B5" i="17"/>
  <c r="G2" i="20"/>
  <c r="B2" i="17"/>
  <c r="B2" i="20"/>
  <c r="O24" i="19"/>
  <c r="M24" i="19"/>
  <c r="K24" i="19"/>
  <c r="E20" i="19"/>
  <c r="F20" i="19"/>
  <c r="G20" i="19"/>
  <c r="H20" i="19"/>
  <c r="C20" i="19"/>
  <c r="B20" i="19"/>
  <c r="H19" i="19"/>
  <c r="G19" i="19"/>
  <c r="F19" i="19"/>
  <c r="E19" i="19"/>
  <c r="C19" i="19"/>
  <c r="B19" i="19"/>
  <c r="E18" i="19"/>
  <c r="F18" i="19"/>
  <c r="G18" i="19"/>
  <c r="H18" i="19"/>
  <c r="C18" i="19"/>
  <c r="B18" i="19"/>
  <c r="E17" i="19"/>
  <c r="F17" i="19"/>
  <c r="G17" i="19"/>
  <c r="H17" i="19"/>
  <c r="C17" i="19"/>
  <c r="B17" i="19"/>
  <c r="E16" i="19"/>
  <c r="F16" i="19"/>
  <c r="G16" i="19"/>
  <c r="H16" i="19"/>
  <c r="C16" i="19"/>
  <c r="B16" i="19"/>
  <c r="E15" i="19"/>
  <c r="F15" i="19"/>
  <c r="G15" i="19"/>
  <c r="H15" i="19"/>
  <c r="C15" i="19"/>
  <c r="B15" i="19"/>
  <c r="E14" i="19"/>
  <c r="F14" i="19"/>
  <c r="G14" i="19"/>
  <c r="H14" i="19"/>
  <c r="C14" i="19"/>
  <c r="B14" i="19"/>
  <c r="E13" i="19"/>
  <c r="F13" i="19"/>
  <c r="G13" i="19"/>
  <c r="H13" i="19"/>
  <c r="C13" i="19"/>
  <c r="B13" i="19"/>
  <c r="E12" i="19"/>
  <c r="F12" i="19"/>
  <c r="G12" i="19"/>
  <c r="H12" i="19"/>
  <c r="C12" i="19"/>
  <c r="B12" i="19"/>
  <c r="E11" i="19"/>
  <c r="F11" i="19"/>
  <c r="G11" i="19"/>
  <c r="H11" i="19"/>
  <c r="C11" i="19"/>
  <c r="B11" i="19"/>
  <c r="E10" i="19"/>
  <c r="F10" i="19"/>
  <c r="G10" i="19"/>
  <c r="H10" i="19"/>
  <c r="C10" i="19"/>
  <c r="B10" i="19"/>
  <c r="E9" i="19"/>
  <c r="F9" i="19"/>
  <c r="G9" i="19"/>
  <c r="H9" i="19"/>
  <c r="C9" i="19"/>
  <c r="B9" i="19"/>
  <c r="E8" i="19"/>
  <c r="F8" i="19"/>
  <c r="G8" i="19"/>
  <c r="H8" i="19"/>
  <c r="C8" i="19"/>
  <c r="B8" i="19"/>
  <c r="E7" i="19"/>
  <c r="F7" i="19"/>
  <c r="G7" i="19"/>
  <c r="H7" i="19"/>
  <c r="C7" i="19"/>
  <c r="B7" i="19"/>
  <c r="E6" i="19"/>
  <c r="F6" i="19"/>
  <c r="G6" i="19"/>
  <c r="H6" i="19"/>
  <c r="C6" i="19"/>
  <c r="B6" i="19"/>
  <c r="I2" i="18"/>
  <c r="K2" i="19"/>
  <c r="B2" i="16"/>
  <c r="B2" i="18"/>
  <c r="B2" i="19"/>
  <c r="M26" i="18"/>
  <c r="K26" i="18"/>
  <c r="I26" i="18"/>
  <c r="D22" i="18"/>
  <c r="E22" i="18"/>
  <c r="F22" i="18"/>
  <c r="B22" i="18"/>
  <c r="D21" i="18"/>
  <c r="E21" i="18"/>
  <c r="F21" i="18"/>
  <c r="B21" i="18"/>
  <c r="D20" i="18"/>
  <c r="E20" i="18"/>
  <c r="F20" i="18"/>
  <c r="B20" i="18"/>
  <c r="D19" i="18"/>
  <c r="E19" i="18"/>
  <c r="F19" i="18"/>
  <c r="B19" i="18"/>
  <c r="D18" i="18"/>
  <c r="E18" i="18"/>
  <c r="F18" i="18"/>
  <c r="B18" i="18"/>
  <c r="D17" i="18"/>
  <c r="E17" i="18"/>
  <c r="F17" i="18"/>
  <c r="B17" i="18"/>
  <c r="D16" i="18"/>
  <c r="E16" i="18"/>
  <c r="F16" i="18"/>
  <c r="B16" i="18"/>
  <c r="D15" i="18"/>
  <c r="E15" i="18"/>
  <c r="F15" i="18"/>
  <c r="B15" i="18"/>
  <c r="D14" i="18"/>
  <c r="E14" i="18"/>
  <c r="F14" i="18"/>
  <c r="B14" i="18"/>
  <c r="D13" i="18"/>
  <c r="E13" i="18"/>
  <c r="F13" i="18"/>
  <c r="B13" i="18"/>
  <c r="D12" i="18"/>
  <c r="E12" i="18"/>
  <c r="F12" i="18"/>
  <c r="B12" i="18"/>
  <c r="D11" i="18"/>
  <c r="E11" i="18"/>
  <c r="F11" i="18"/>
  <c r="B11" i="18"/>
  <c r="D10" i="18"/>
  <c r="E10" i="18"/>
  <c r="F10" i="18"/>
  <c r="B10" i="18"/>
  <c r="D9" i="18"/>
  <c r="E9" i="18"/>
  <c r="F9" i="18"/>
  <c r="B9" i="18"/>
  <c r="D8" i="18"/>
  <c r="E8" i="18"/>
  <c r="F8" i="18"/>
  <c r="B8" i="18"/>
  <c r="D7" i="18"/>
  <c r="E7" i="18"/>
  <c r="F7" i="18"/>
  <c r="B7" i="18"/>
  <c r="D6" i="18"/>
  <c r="E6" i="18"/>
  <c r="F6" i="18"/>
  <c r="B6" i="18"/>
  <c r="B52" i="17"/>
  <c r="F8" i="17"/>
  <c r="B8" i="17"/>
  <c r="F2" i="17"/>
  <c r="O19" i="16"/>
  <c r="M19" i="16"/>
  <c r="K19" i="16"/>
  <c r="E18" i="16"/>
  <c r="F18" i="16"/>
  <c r="G18" i="16"/>
  <c r="H18" i="16"/>
  <c r="C18" i="16"/>
  <c r="B18" i="16"/>
  <c r="E17" i="16"/>
  <c r="F17" i="16"/>
  <c r="G17" i="16"/>
  <c r="H17" i="16"/>
  <c r="C17" i="16"/>
  <c r="B17" i="16"/>
  <c r="E16" i="16"/>
  <c r="F16" i="16"/>
  <c r="G16" i="16"/>
  <c r="H16" i="16"/>
  <c r="C16" i="16"/>
  <c r="B16" i="16"/>
  <c r="E15" i="16"/>
  <c r="F15" i="16"/>
  <c r="G15" i="16"/>
  <c r="H15" i="16"/>
  <c r="C15" i="16"/>
  <c r="B15" i="16"/>
  <c r="E14" i="16"/>
  <c r="F14" i="16"/>
  <c r="G14" i="16"/>
  <c r="H14" i="16"/>
  <c r="C14" i="16"/>
  <c r="B14" i="16"/>
  <c r="E13" i="16"/>
  <c r="F13" i="16"/>
  <c r="G13" i="16"/>
  <c r="H13" i="16"/>
  <c r="C13" i="16"/>
  <c r="B13" i="16"/>
  <c r="E12" i="16"/>
  <c r="F12" i="16"/>
  <c r="G12" i="16"/>
  <c r="H12" i="16"/>
  <c r="C12" i="16"/>
  <c r="B12" i="16"/>
  <c r="E11" i="16"/>
  <c r="F11" i="16"/>
  <c r="G11" i="16"/>
  <c r="H11" i="16"/>
  <c r="C11" i="16"/>
  <c r="B11" i="16"/>
  <c r="E10" i="16"/>
  <c r="F10" i="16"/>
  <c r="G10" i="16"/>
  <c r="H10" i="16"/>
  <c r="C10" i="16"/>
  <c r="B10" i="16"/>
  <c r="E9" i="16"/>
  <c r="F9" i="16"/>
  <c r="G9" i="16"/>
  <c r="H9" i="16"/>
  <c r="C9" i="16"/>
  <c r="B9" i="16"/>
  <c r="E8" i="16"/>
  <c r="F8" i="16"/>
  <c r="G8" i="16"/>
  <c r="H8" i="16"/>
  <c r="C8" i="16"/>
  <c r="B8" i="16"/>
  <c r="E7" i="16"/>
  <c r="F7" i="16"/>
  <c r="G7" i="16"/>
  <c r="H7" i="16"/>
  <c r="C7" i="16"/>
  <c r="B7" i="16"/>
  <c r="E6" i="16"/>
  <c r="F6" i="16"/>
  <c r="G6" i="16"/>
  <c r="H6" i="16"/>
  <c r="C6" i="16"/>
  <c r="B6" i="16"/>
  <c r="K2" i="16"/>
</calcChain>
</file>

<file path=xl/sharedStrings.xml><?xml version="1.0" encoding="utf-8"?>
<sst xmlns="http://schemas.openxmlformats.org/spreadsheetml/2006/main" count="1582" uniqueCount="709">
  <si>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</si>
  <si>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</si>
  <si>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</si>
  <si>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</si>
  <si>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</si>
  <si>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</si>
  <si>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</si>
  <si>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</si>
  <si>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</si>
  <si>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</si>
  <si>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</si>
  <si>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</si>
  <si>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</si>
  <si>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</si>
  <si>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</si>
  <si>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</si>
  <si>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</si>
  <si>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</si>
  <si>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</si>
  <si>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</si>
  <si>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</si>
  <si>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</si>
  <si>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</si>
  <si>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</si>
  <si>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</si>
  <si>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</si>
  <si>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</si>
  <si>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</si>
  <si>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</si>
  <si>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</si>
  <si>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</si>
  <si>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</si>
  <si>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</si>
  <si>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</si>
  <si>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</si>
  <si>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</si>
  <si>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</si>
  <si>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</si>
  <si>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</si>
  <si>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</si>
  <si>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</si>
  <si>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</si>
  <si>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</si>
  <si>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</si>
  <si>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</si>
  <si>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</si>
  <si>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</si>
  <si>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</si>
  <si>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</si>
  <si>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</si>
  <si>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</si>
  <si>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</si>
  <si>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</si>
  <si>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</si>
  <si>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</si>
  <si>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</si>
  <si>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汶上县鸿天服装有限公司白石分公司</t>
  </si>
  <si>
    <t>订单基础信息</t>
  </si>
  <si>
    <t>生产•出货进度</t>
  </si>
  <si>
    <t>指示•确认资料</t>
  </si>
  <si>
    <t>款号</t>
  </si>
  <si>
    <t>TADDAL91215</t>
  </si>
  <si>
    <t>合同交期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</si>
  <si>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</si>
  <si>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</si>
  <si>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</si>
  <si>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</si>
  <si>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</si>
  <si>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</si>
  <si>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</si>
  <si>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</si>
  <si>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</si>
  <si>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</si>
  <si>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</si>
  <si>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</si>
  <si>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</si>
  <si>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</si>
  <si>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</si>
  <si>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</si>
  <si>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</si>
  <si>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</si>
  <si>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</si>
  <si>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</si>
  <si>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</si>
  <si>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</si>
  <si>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</si>
  <si>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</si>
  <si>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</si>
  <si>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</si>
  <si>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</si>
  <si>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</si>
  <si>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</si>
  <si>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</si>
  <si>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</si>
  <si>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</si>
  <si>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</si>
  <si>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</si>
  <si>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</si>
  <si>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</si>
  <si>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</si>
  <si>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</si>
  <si>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</si>
  <si>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</si>
  <si>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</si>
  <si>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</si>
  <si>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</si>
  <si>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</si>
  <si>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</si>
  <si>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</si>
  <si>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</si>
  <si>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</si>
  <si>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</si>
  <si>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</si>
  <si>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</si>
  <si>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</si>
  <si>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</si>
  <si>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</si>
  <si>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</si>
  <si>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</si>
  <si>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星海蓝-CG3X</t>
  </si>
  <si>
    <t>雾灰色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</si>
  <si>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</si>
  <si>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</si>
  <si>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黑色-G01X：10件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</si>
  <si>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</si>
  <si>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</si>
  <si>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</si>
  <si>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</si>
  <si>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</si>
  <si>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1.合缝不可夹绒。</t>
  </si>
  <si>
    <t>2.帽口要平服，宽窄一致</t>
  </si>
  <si>
    <t>3.拉链外露太宽。</t>
  </si>
  <si>
    <t>4.前中冲角，大货前中处向里收一点。</t>
  </si>
  <si>
    <t>5.侧口袋左右要对称，套结左右要一致</t>
  </si>
  <si>
    <t>6.下摆明线要顺直，宽窄一致。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</si>
  <si>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</si>
  <si>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</si>
  <si>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</si>
  <si>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</si>
  <si>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</si>
  <si>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</si>
  <si>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</si>
  <si>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</si>
  <si>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</si>
  <si>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张冉冉</t>
  </si>
  <si>
    <t>查验时间</t>
  </si>
  <si>
    <t>工厂负责人</t>
  </si>
  <si>
    <t>李文娟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</si>
  <si>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</si>
  <si>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</si>
  <si>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</si>
  <si>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</si>
  <si>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</si>
  <si>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</si>
  <si>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</si>
  <si>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</si>
  <si>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</si>
  <si>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</si>
  <si>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</si>
  <si>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</si>
  <si>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</si>
  <si>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</si>
  <si>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0</t>
  </si>
  <si>
    <t>+0.5</t>
  </si>
  <si>
    <t>前中长</t>
  </si>
  <si>
    <t>-0.5</t>
  </si>
  <si>
    <t>胸围</t>
  </si>
  <si>
    <t>116</t>
  </si>
  <si>
    <t>腰围</t>
  </si>
  <si>
    <t>114</t>
  </si>
  <si>
    <t>-1</t>
  </si>
  <si>
    <t>-0.7</t>
  </si>
  <si>
    <t>摆围</t>
  </si>
  <si>
    <t>下领围</t>
  </si>
  <si>
    <t>肩宽</t>
  </si>
  <si>
    <t>袖长</t>
  </si>
  <si>
    <t>袖肥/2</t>
  </si>
  <si>
    <t>袖肘围/2</t>
  </si>
  <si>
    <t>袖口围/2（平量）</t>
  </si>
  <si>
    <t>帽高</t>
  </si>
  <si>
    <t>帽宽（不包帽条）</t>
  </si>
  <si>
    <t>25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</si>
  <si>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</si>
  <si>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</si>
  <si>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</si>
  <si>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</si>
  <si>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</si>
  <si>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</si>
  <si>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</si>
  <si>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</si>
  <si>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</si>
  <si>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</si>
  <si>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</si>
  <si>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</si>
  <si>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</si>
  <si>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</si>
  <si>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</si>
  <si>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</si>
  <si>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肩点袖长</t>
  </si>
  <si>
    <t>袖肥/2（参考值见注解）</t>
  </si>
  <si>
    <t>袖口围/2</t>
  </si>
  <si>
    <t>领高</t>
  </si>
  <si>
    <t>上领围</t>
  </si>
  <si>
    <t>帽宽</t>
  </si>
  <si>
    <t>插手袋长</t>
  </si>
  <si>
    <t>胸袋</t>
  </si>
  <si>
    <t>门襟宽度</t>
  </si>
  <si>
    <t xml:space="preserve">     齐色齐码请洗测2-3件，有问题的另加测量数量。</t>
  </si>
  <si>
    <t>验货时间：</t>
  </si>
  <si>
    <t>前中拉链长</t>
  </si>
  <si>
    <t>69</t>
  </si>
  <si>
    <t>袖口围/2（拉量）</t>
  </si>
  <si>
    <t>前领高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</si>
  <si>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</si>
  <si>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</si>
  <si>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</si>
  <si>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</si>
  <si>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</si>
  <si>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</si>
  <si>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</si>
  <si>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</si>
  <si>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</si>
  <si>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</si>
  <si>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</si>
  <si>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</si>
  <si>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</si>
  <si>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</si>
  <si>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</si>
  <si>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</si>
  <si>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</si>
  <si>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</si>
  <si>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</si>
  <si>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</si>
  <si>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</si>
  <si>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</si>
  <si>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</si>
  <si>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</si>
  <si>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</si>
  <si>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</si>
  <si>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</si>
  <si>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</si>
  <si>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</si>
  <si>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</si>
  <si>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</si>
  <si>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</si>
  <si>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</si>
  <si>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</si>
  <si>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</si>
  <si>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②检验明细：黑色21件，M码4件/L码4件/XL码4件/XXL码4件/S码1件/XXXL码4件</t>
  </si>
  <si>
    <t>星海蓝16件，L码4件/XL码4件/XXL码4件/XXXL码4件</t>
  </si>
  <si>
    <t>情况说明：</t>
  </si>
  <si>
    <t xml:space="preserve">【问题点描述】  </t>
  </si>
  <si>
    <t>3前中拉链吃势不均匀</t>
  </si>
  <si>
    <t>5.侧口袋左右要对称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</si>
  <si>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</si>
  <si>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</si>
  <si>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</si>
  <si>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</si>
  <si>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</si>
  <si>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</si>
  <si>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</si>
  <si>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</si>
  <si>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</si>
  <si>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黑色</t>
  </si>
  <si>
    <t>星海蓝</t>
  </si>
  <si>
    <t>+1</t>
  </si>
  <si>
    <t>-2</t>
  </si>
  <si>
    <t>-0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</si>
  <si>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</si>
  <si>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</si>
  <si>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</si>
  <si>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</si>
  <si>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</si>
  <si>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</si>
  <si>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</si>
  <si>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</si>
  <si>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</si>
  <si>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</si>
  <si>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</si>
  <si>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</si>
  <si>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</si>
  <si>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</si>
  <si>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</si>
  <si>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</si>
  <si>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</si>
  <si>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</si>
  <si>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4972</t>
  </si>
  <si>
    <t>菱形格春亚纺贴PU透明膜</t>
  </si>
  <si>
    <t>TADDAL91215/91216/91310</t>
  </si>
  <si>
    <t>青岛锦瑞麟</t>
  </si>
  <si>
    <t>合格</t>
  </si>
  <si>
    <t>YES</t>
  </si>
  <si>
    <t>3818</t>
  </si>
  <si>
    <t>4981</t>
  </si>
  <si>
    <t>8543</t>
  </si>
  <si>
    <t>8544</t>
  </si>
  <si>
    <t>7828</t>
  </si>
  <si>
    <t>0939</t>
  </si>
  <si>
    <t>雾灰</t>
  </si>
  <si>
    <t>制表时间：2023.3.25</t>
  </si>
  <si>
    <t>测试人签名：张冉冉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</si>
  <si>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</si>
  <si>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</si>
  <si>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</si>
  <si>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</si>
  <si>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</si>
  <si>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</si>
  <si>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</si>
  <si>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</si>
  <si>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</si>
  <si>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2.3/1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</si>
  <si>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</si>
  <si>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</si>
  <si>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</si>
  <si>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</si>
  <si>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</si>
  <si>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</si>
  <si>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</si>
  <si>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</si>
  <si>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</si>
  <si>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</si>
  <si>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</si>
  <si>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物料7</t>
  </si>
  <si>
    <t>物料8</t>
  </si>
  <si>
    <t>物料9</t>
  </si>
  <si>
    <t>物料10</t>
  </si>
  <si>
    <t>洗测2次</t>
  </si>
  <si>
    <t>洗测3次</t>
  </si>
  <si>
    <t>物料12</t>
  </si>
  <si>
    <t>物料13</t>
  </si>
  <si>
    <t>物料14</t>
  </si>
  <si>
    <t>物料15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</si>
  <si>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</si>
  <si>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</si>
  <si>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</si>
  <si>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</si>
  <si>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</si>
  <si>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</si>
  <si>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</si>
  <si>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</si>
  <si>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</si>
  <si>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</si>
  <si>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</si>
  <si>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</si>
  <si>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</si>
  <si>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</si>
  <si>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</si>
  <si>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</si>
  <si>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</si>
  <si>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</si>
  <si>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腰口袋</t>
  </si>
  <si>
    <t>高周波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</si>
  <si>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</si>
  <si>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</si>
  <si>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</si>
  <si>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</si>
  <si>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富威</t>
  </si>
  <si>
    <t>弹力绳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</si>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</sst>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yyyy/m/d;@"/>
    <numFmt numFmtId="180" formatCode="0.00_ "/>
  </numFmts>
  <fonts count="44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1" fillId="0" borderId="0">
      <alignment vertical="center"/>
    </xf>
    <xf numFmtId="0" fontId="21" fillId="0" borderId="0"/>
    <xf numFmtId="0" fontId="4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41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15" fillId="8" borderId="0" xfId="5" applyFont="1" applyFill="1"/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20" xfId="7" applyFont="1" applyBorder="1" applyAlignment="1">
      <alignment horizontal="center"/>
    </xf>
    <xf numFmtId="0" fontId="17" fillId="0" borderId="15" xfId="7" applyFont="1" applyBorder="1" applyAlignment="1">
      <alignment horizontal="center"/>
    </xf>
    <xf numFmtId="0" fontId="18" fillId="0" borderId="15" xfId="7" applyFont="1" applyBorder="1" applyAlignment="1">
      <alignment horizontal="center"/>
    </xf>
    <xf numFmtId="0" fontId="19" fillId="0" borderId="17" xfId="7" applyFont="1" applyBorder="1" applyAlignment="1">
      <alignment horizontal="center"/>
    </xf>
    <xf numFmtId="178" fontId="13" fillId="10" borderId="15" xfId="7" applyNumberFormat="1" applyFont="1" applyFill="1" applyBorder="1" applyAlignment="1">
      <alignment horizontal="center"/>
    </xf>
    <xf numFmtId="0" fontId="18" fillId="10" borderId="15" xfId="0" applyFont="1" applyFill="1" applyBorder="1" applyAlignment="1">
      <alignment horizontal="center" vertical="center"/>
    </xf>
    <xf numFmtId="0" fontId="19" fillId="0" borderId="15" xfId="7" applyFont="1" applyBorder="1" applyAlignment="1">
      <alignment horizontal="center"/>
    </xf>
    <xf numFmtId="178" fontId="13" fillId="0" borderId="15" xfId="7" applyNumberFormat="1" applyFont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49" fontId="18" fillId="0" borderId="17" xfId="8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21" xfId="7" applyFont="1" applyBorder="1" applyAlignment="1">
      <alignment horizontal="center"/>
    </xf>
    <xf numFmtId="49" fontId="18" fillId="10" borderId="17" xfId="8" applyNumberFormat="1" applyFont="1" applyFill="1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9" fillId="0" borderId="15" xfId="7" applyFont="1" applyBorder="1" applyAlignment="1">
      <alignment horizontal="center"/>
    </xf>
    <xf numFmtId="0" fontId="17" fillId="0" borderId="18" xfId="7" applyFont="1" applyBorder="1" applyAlignment="1">
      <alignment horizontal="center"/>
    </xf>
    <xf numFmtId="49" fontId="20" fillId="8" borderId="15" xfId="6" applyNumberFormat="1" applyFont="1" applyFill="1" applyBorder="1" applyAlignment="1">
      <alignment horizontal="center" vertical="center"/>
    </xf>
    <xf numFmtId="0" fontId="0" fillId="8" borderId="0" xfId="6" applyFont="1" applyFill="1" applyAlignment="1">
      <alignment horizontal="center" vertical="center"/>
    </xf>
    <xf numFmtId="0" fontId="16" fillId="8" borderId="0" xfId="5" applyFont="1" applyFill="1" applyAlignment="1">
      <alignment horizontal="center"/>
    </xf>
    <xf numFmtId="14" fontId="16" fillId="8" borderId="0" xfId="5" applyNumberFormat="1" applyFont="1" applyFill="1" applyAlignment="1">
      <alignment horizontal="center"/>
    </xf>
    <xf numFmtId="0" fontId="21" fillId="0" borderId="0" xfId="4" applyAlignment="1">
      <alignment horizontal="left" vertical="center"/>
    </xf>
    <xf numFmtId="0" fontId="23" fillId="0" borderId="23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24" fillId="0" borderId="25" xfId="4" applyFont="1" applyBorder="1" applyAlignment="1">
      <alignment horizontal="center" vertical="center"/>
    </xf>
    <xf numFmtId="0" fontId="23" fillId="0" borderId="25" xfId="4" applyFont="1" applyBorder="1">
      <alignment vertical="center"/>
    </xf>
    <xf numFmtId="0" fontId="23" fillId="0" borderId="28" xfId="4" applyFont="1" applyBorder="1">
      <alignment vertical="center"/>
    </xf>
    <xf numFmtId="0" fontId="23" fillId="0" borderId="31" xfId="4" applyFont="1" applyBorder="1" applyAlignment="1">
      <alignment horizontal="left" vertical="center"/>
    </xf>
    <xf numFmtId="0" fontId="24" fillId="0" borderId="31" xfId="4" applyFont="1" applyBorder="1" applyAlignment="1">
      <alignment horizontal="center" vertical="center"/>
    </xf>
    <xf numFmtId="0" fontId="23" fillId="0" borderId="28" xfId="4" applyFont="1" applyBorder="1" applyAlignment="1">
      <alignment horizontal="left" vertical="center"/>
    </xf>
    <xf numFmtId="0" fontId="25" fillId="0" borderId="31" xfId="4" applyFont="1" applyBorder="1">
      <alignment vertical="center"/>
    </xf>
    <xf numFmtId="0" fontId="23" fillId="0" borderId="31" xfId="4" applyFont="1" applyBorder="1">
      <alignment vertical="center"/>
    </xf>
    <xf numFmtId="0" fontId="23" fillId="0" borderId="32" xfId="4" applyFont="1" applyBorder="1">
      <alignment vertical="center"/>
    </xf>
    <xf numFmtId="0" fontId="23" fillId="0" borderId="33" xfId="4" applyFont="1" applyBorder="1" applyAlignment="1">
      <alignment horizontal="left" vertical="center"/>
    </xf>
    <xf numFmtId="0" fontId="25" fillId="0" borderId="33" xfId="4" applyFont="1" applyBorder="1" applyAlignment="1">
      <alignment horizontal="center" vertical="center"/>
    </xf>
    <xf numFmtId="0" fontId="25" fillId="0" borderId="33" xfId="4" applyFont="1" applyBorder="1" applyAlignment="1">
      <alignment horizontal="left" vertical="center"/>
    </xf>
    <xf numFmtId="0" fontId="23" fillId="0" borderId="33" xfId="4" applyFont="1" applyBorder="1">
      <alignment vertical="center"/>
    </xf>
    <xf numFmtId="0" fontId="23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23" fillId="0" borderId="23" xfId="4" applyFont="1" applyBorder="1">
      <alignment vertical="center"/>
    </xf>
    <xf numFmtId="0" fontId="25" fillId="0" borderId="31" xfId="4" applyFont="1" applyBorder="1" applyAlignment="1">
      <alignment horizontal="left" vertical="center"/>
    </xf>
    <xf numFmtId="0" fontId="25" fillId="0" borderId="33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179" fontId="25" fillId="0" borderId="33" xfId="4" applyNumberFormat="1" applyFont="1" applyBorder="1" applyAlignment="1">
      <alignment horizontal="center" vertical="center"/>
    </xf>
    <xf numFmtId="0" fontId="25" fillId="0" borderId="45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15" fillId="8" borderId="0" xfId="5" applyFont="1" applyFill="1" applyAlignment="1">
      <alignment horizontal="center"/>
    </xf>
    <xf numFmtId="0" fontId="17" fillId="0" borderId="17" xfId="7" applyFont="1" applyBorder="1" applyAlignment="1">
      <alignment horizontal="center"/>
    </xf>
    <xf numFmtId="0" fontId="18" fillId="0" borderId="18" xfId="0" applyFont="1" applyBorder="1" applyAlignment="1">
      <alignment horizontal="center" vertical="center"/>
    </xf>
    <xf numFmtId="180" fontId="13" fillId="0" borderId="15" xfId="7" applyNumberFormat="1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1" xfId="7" applyFont="1" applyBorder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26" fillId="8" borderId="15" xfId="0" applyNumberFormat="1" applyFont="1" applyFill="1" applyBorder="1" applyAlignment="1">
      <alignment horizontal="center"/>
    </xf>
    <xf numFmtId="0" fontId="16" fillId="8" borderId="15" xfId="6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49" fontId="20" fillId="8" borderId="0" xfId="5" applyNumberFormat="1" applyFont="1" applyFill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21" fillId="0" borderId="15" xfId="7" applyBorder="1" applyAlignment="1">
      <alignment horizontal="center" vertical="center"/>
    </xf>
    <xf numFmtId="0" fontId="27" fillId="0" borderId="50" xfId="4" applyFont="1" applyBorder="1" applyAlignment="1">
      <alignment horizontal="left" vertical="center"/>
    </xf>
    <xf numFmtId="0" fontId="26" fillId="0" borderId="51" xfId="4" applyFont="1" applyBorder="1" applyAlignment="1">
      <alignment horizontal="left" vertical="center"/>
    </xf>
    <xf numFmtId="0" fontId="26" fillId="0" borderId="23" xfId="4" applyFont="1" applyBorder="1" applyAlignment="1">
      <alignment horizontal="center" vertical="center"/>
    </xf>
    <xf numFmtId="0" fontId="26" fillId="0" borderId="25" xfId="4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/>
    </xf>
    <xf numFmtId="0" fontId="24" fillId="0" borderId="45" xfId="4" applyFont="1" applyBorder="1" applyAlignment="1">
      <alignment horizontal="center" vertical="center"/>
    </xf>
    <xf numFmtId="0" fontId="26" fillId="0" borderId="31" xfId="4" applyFont="1" applyBorder="1" applyAlignment="1">
      <alignment horizontal="left" vertical="center"/>
    </xf>
    <xf numFmtId="0" fontId="26" fillId="0" borderId="28" xfId="4" applyFont="1" applyBorder="1">
      <alignment vertical="center"/>
    </xf>
    <xf numFmtId="9" fontId="24" fillId="0" borderId="31" xfId="4" applyNumberFormat="1" applyFont="1" applyBorder="1" applyAlignment="1">
      <alignment horizontal="center" vertical="center"/>
    </xf>
    <xf numFmtId="0" fontId="26" fillId="0" borderId="28" xfId="4" applyFont="1" applyBorder="1" applyAlignment="1">
      <alignment horizontal="center" vertical="center"/>
    </xf>
    <xf numFmtId="0" fontId="24" fillId="0" borderId="28" xfId="4" applyFont="1" applyBorder="1" applyAlignment="1">
      <alignment horizontal="left" vertical="center"/>
    </xf>
    <xf numFmtId="0" fontId="29" fillId="0" borderId="32" xfId="4" applyFont="1" applyBorder="1">
      <alignment vertical="center"/>
    </xf>
    <xf numFmtId="0" fontId="26" fillId="0" borderId="23" xfId="4" applyFont="1" applyBorder="1">
      <alignment vertical="center"/>
    </xf>
    <xf numFmtId="0" fontId="21" fillId="0" borderId="25" xfId="4" applyBorder="1" applyAlignment="1">
      <alignment horizontal="left" vertical="center"/>
    </xf>
    <xf numFmtId="0" fontId="24" fillId="0" borderId="25" xfId="4" applyFont="1" applyBorder="1" applyAlignment="1">
      <alignment horizontal="left" vertical="center"/>
    </xf>
    <xf numFmtId="0" fontId="21" fillId="0" borderId="25" xfId="4" applyBorder="1">
      <alignment vertical="center"/>
    </xf>
    <xf numFmtId="0" fontId="26" fillId="0" borderId="25" xfId="4" applyFont="1" applyBorder="1">
      <alignment vertical="center"/>
    </xf>
    <xf numFmtId="0" fontId="21" fillId="0" borderId="31" xfId="4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1" fillId="0" borderId="31" xfId="4" applyBorder="1">
      <alignment vertical="center"/>
    </xf>
    <xf numFmtId="0" fontId="26" fillId="0" borderId="31" xfId="4" applyFont="1" applyBorder="1">
      <alignment vertical="center"/>
    </xf>
    <xf numFmtId="0" fontId="24" fillId="0" borderId="33" xfId="4" applyFont="1" applyBorder="1" applyAlignment="1">
      <alignment horizontal="left" vertical="center"/>
    </xf>
    <xf numFmtId="0" fontId="26" fillId="0" borderId="31" xfId="4" applyFont="1" applyBorder="1" applyAlignment="1">
      <alignment horizontal="center" vertical="center"/>
    </xf>
    <xf numFmtId="0" fontId="27" fillId="0" borderId="54" xfId="4" applyFont="1" applyBorder="1">
      <alignment vertical="center"/>
    </xf>
    <xf numFmtId="0" fontId="24" fillId="0" borderId="55" xfId="4" applyFont="1" applyBorder="1" applyAlignment="1">
      <alignment horizontal="center" vertical="center"/>
    </xf>
    <xf numFmtId="0" fontId="27" fillId="0" borderId="55" xfId="4" applyFont="1" applyBorder="1">
      <alignment vertical="center"/>
    </xf>
    <xf numFmtId="179" fontId="21" fillId="0" borderId="55" xfId="4" applyNumberFormat="1" applyBorder="1" applyAlignment="1">
      <alignment horizontal="center" vertical="center"/>
    </xf>
    <xf numFmtId="0" fontId="24" fillId="0" borderId="45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49" fontId="15" fillId="0" borderId="15" xfId="6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26" fillId="0" borderId="57" xfId="4" applyFont="1" applyBorder="1">
      <alignment vertical="center"/>
    </xf>
    <xf numFmtId="0" fontId="21" fillId="0" borderId="58" xfId="4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1" fillId="0" borderId="58" xfId="4" applyBorder="1">
      <alignment vertical="center"/>
    </xf>
    <xf numFmtId="0" fontId="26" fillId="0" borderId="58" xfId="4" applyFont="1" applyBorder="1">
      <alignment vertical="center"/>
    </xf>
    <xf numFmtId="0" fontId="26" fillId="0" borderId="57" xfId="4" applyFont="1" applyBorder="1" applyAlignment="1">
      <alignment horizontal="center" vertical="center"/>
    </xf>
    <xf numFmtId="0" fontId="24" fillId="0" borderId="58" xfId="4" applyFont="1" applyBorder="1" applyAlignment="1">
      <alignment horizontal="center" vertical="center"/>
    </xf>
    <xf numFmtId="0" fontId="26" fillId="0" borderId="58" xfId="4" applyFont="1" applyBorder="1" applyAlignment="1">
      <alignment horizontal="center" vertical="center"/>
    </xf>
    <xf numFmtId="0" fontId="21" fillId="0" borderId="58" xfId="4" applyBorder="1" applyAlignment="1">
      <alignment horizontal="center" vertical="center"/>
    </xf>
    <xf numFmtId="0" fontId="21" fillId="0" borderId="31" xfId="4" applyBorder="1" applyAlignment="1">
      <alignment horizontal="center" vertical="center"/>
    </xf>
    <xf numFmtId="0" fontId="31" fillId="0" borderId="65" xfId="4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0" fontId="27" fillId="0" borderId="50" xfId="4" applyFont="1" applyBorder="1">
      <alignment vertical="center"/>
    </xf>
    <xf numFmtId="0" fontId="27" fillId="0" borderId="51" xfId="4" applyFont="1" applyBorder="1">
      <alignment vertical="center"/>
    </xf>
    <xf numFmtId="0" fontId="24" fillId="0" borderId="67" xfId="4" applyFont="1" applyBorder="1" applyAlignment="1">
      <alignment horizontal="center" vertical="center"/>
    </xf>
    <xf numFmtId="0" fontId="27" fillId="0" borderId="67" xfId="4" applyFont="1" applyBorder="1">
      <alignment vertical="center"/>
    </xf>
    <xf numFmtId="179" fontId="21" fillId="0" borderId="51" xfId="4" applyNumberFormat="1" applyBorder="1" applyAlignment="1">
      <alignment horizontal="center" vertical="center"/>
    </xf>
    <xf numFmtId="0" fontId="21" fillId="0" borderId="67" xfId="4" applyBorder="1">
      <alignment vertical="center"/>
    </xf>
    <xf numFmtId="58" fontId="21" fillId="0" borderId="51" xfId="4" applyNumberFormat="1" applyBorder="1">
      <alignment vertical="center"/>
    </xf>
    <xf numFmtId="0" fontId="24" fillId="0" borderId="63" xfId="4" applyFont="1" applyBorder="1" applyAlignment="1">
      <alignment horizontal="left" vertical="center"/>
    </xf>
    <xf numFmtId="0" fontId="26" fillId="0" borderId="0" xfId="4" applyFont="1">
      <alignment vertical="center"/>
    </xf>
    <xf numFmtId="0" fontId="34" fillId="0" borderId="45" xfId="4" applyFont="1" applyBorder="1" applyAlignment="1">
      <alignment horizontal="left" vertical="center"/>
    </xf>
    <xf numFmtId="0" fontId="36" fillId="0" borderId="21" xfId="0" applyFont="1" applyBorder="1"/>
    <xf numFmtId="0" fontId="36" fillId="0" borderId="15" xfId="0" applyFont="1" applyBorder="1"/>
    <xf numFmtId="0" fontId="36" fillId="11" borderId="15" xfId="0" applyFont="1" applyFill="1" applyBorder="1"/>
    <xf numFmtId="0" fontId="0" fillId="0" borderId="21" xfId="0" applyBorder="1"/>
    <xf numFmtId="0" fontId="0" fillId="0" borderId="15" xfId="0" applyBorder="1"/>
    <xf numFmtId="0" fontId="0" fillId="11" borderId="15" xfId="0" applyFill="1" applyBorder="1"/>
    <xf numFmtId="0" fontId="0" fillId="0" borderId="72" xfId="0" applyBorder="1"/>
    <xf numFmtId="0" fontId="0" fillId="0" borderId="73" xfId="0" applyBorder="1"/>
    <xf numFmtId="0" fontId="0" fillId="11" borderId="73" xfId="0" applyFill="1" applyBorder="1"/>
    <xf numFmtId="0" fontId="0" fillId="12" borderId="0" xfId="0" applyFill="1"/>
    <xf numFmtId="0" fontId="3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3" borderId="15" xfId="0" applyFill="1" applyBorder="1"/>
    <xf numFmtId="0" fontId="3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6" fillId="13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0" xfId="0" applyFont="1" applyBorder="1" applyAlignment="1">
      <alignment horizontal="center" vertical="center" wrapText="1"/>
    </xf>
    <xf numFmtId="0" fontId="35" fillId="0" borderId="71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1" borderId="20" xfId="0" applyFont="1" applyFill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30" fillId="0" borderId="22" xfId="4" applyFont="1" applyBorder="1" applyAlignment="1">
      <alignment horizontal="center" vertical="top"/>
    </xf>
    <xf numFmtId="0" fontId="24" fillId="0" borderId="51" xfId="4" applyFont="1" applyBorder="1" applyAlignment="1">
      <alignment horizontal="center" vertical="center"/>
    </xf>
    <xf numFmtId="0" fontId="27" fillId="0" borderId="51" xfId="4" applyFont="1" applyBorder="1" applyAlignment="1">
      <alignment horizontal="left" vertical="center"/>
    </xf>
    <xf numFmtId="0" fontId="24" fillId="0" borderId="59" xfId="4" applyFont="1" applyBorder="1" applyAlignment="1">
      <alignment horizontal="center" vertical="center"/>
    </xf>
    <xf numFmtId="0" fontId="26" fillId="0" borderId="23" xfId="4" applyFont="1" applyBorder="1" applyAlignment="1">
      <alignment horizontal="center" vertical="center"/>
    </xf>
    <xf numFmtId="0" fontId="26" fillId="0" borderId="25" xfId="4" applyFont="1" applyBorder="1" applyAlignment="1">
      <alignment horizontal="center" vertical="center"/>
    </xf>
    <xf numFmtId="0" fontId="26" fillId="0" borderId="48" xfId="4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center"/>
    </xf>
    <xf numFmtId="0" fontId="27" fillId="0" borderId="25" xfId="4" applyFont="1" applyBorder="1" applyAlignment="1">
      <alignment horizontal="center" vertical="center"/>
    </xf>
    <xf numFmtId="0" fontId="27" fillId="0" borderId="48" xfId="4" applyFont="1" applyBorder="1" applyAlignment="1">
      <alignment horizontal="center" vertical="center"/>
    </xf>
    <xf numFmtId="0" fontId="24" fillId="0" borderId="31" xfId="4" applyFont="1" applyBorder="1" applyAlignment="1">
      <alignment horizontal="center" vertical="center"/>
    </xf>
    <xf numFmtId="0" fontId="24" fillId="0" borderId="45" xfId="4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14" fontId="24" fillId="0" borderId="31" xfId="4" applyNumberFormat="1" applyFont="1" applyBorder="1" applyAlignment="1">
      <alignment horizontal="center" vertical="center"/>
    </xf>
    <xf numFmtId="14" fontId="24" fillId="0" borderId="45" xfId="4" applyNumberFormat="1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24" fillId="0" borderId="33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0" fontId="26" fillId="0" borderId="32" xfId="4" applyFont="1" applyBorder="1" applyAlignment="1">
      <alignment horizontal="left" vertical="center"/>
    </xf>
    <xf numFmtId="0" fontId="26" fillId="0" borderId="33" xfId="4" applyFont="1" applyBorder="1" applyAlignment="1">
      <alignment horizontal="left" vertical="center"/>
    </xf>
    <xf numFmtId="0" fontId="26" fillId="0" borderId="64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26" fillId="0" borderId="68" xfId="4" applyFont="1" applyBorder="1" applyAlignment="1">
      <alignment horizontal="left" vertical="center"/>
    </xf>
    <xf numFmtId="0" fontId="27" fillId="0" borderId="56" xfId="4" applyFont="1" applyBorder="1" applyAlignment="1">
      <alignment horizontal="left" vertical="center"/>
    </xf>
    <xf numFmtId="0" fontId="27" fillId="0" borderId="55" xfId="4" applyFont="1" applyBorder="1" applyAlignment="1">
      <alignment horizontal="left" vertical="center"/>
    </xf>
    <xf numFmtId="0" fontId="27" fillId="0" borderId="62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 wrapText="1"/>
    </xf>
    <xf numFmtId="0" fontId="26" fillId="0" borderId="42" xfId="4" applyFont="1" applyBorder="1" applyAlignment="1">
      <alignment horizontal="left" vertical="center" wrapText="1"/>
    </xf>
    <xf numFmtId="0" fontId="26" fillId="0" borderId="49" xfId="4" applyFont="1" applyBorder="1" applyAlignment="1">
      <alignment horizontal="left" vertical="center" wrapText="1"/>
    </xf>
    <xf numFmtId="0" fontId="26" fillId="0" borderId="57" xfId="4" applyFont="1" applyBorder="1" applyAlignment="1">
      <alignment horizontal="left" vertical="center"/>
    </xf>
    <xf numFmtId="0" fontId="26" fillId="0" borderId="58" xfId="4" applyFont="1" applyBorder="1" applyAlignment="1">
      <alignment horizontal="left" vertical="center"/>
    </xf>
    <xf numFmtId="0" fontId="26" fillId="0" borderId="63" xfId="4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0" fontId="27" fillId="0" borderId="62" xfId="0" applyFont="1" applyBorder="1" applyAlignment="1">
      <alignment horizontal="left" vertical="center"/>
    </xf>
    <xf numFmtId="9" fontId="24" fillId="0" borderId="40" xfId="4" applyNumberFormat="1" applyFont="1" applyBorder="1" applyAlignment="1">
      <alignment horizontal="left" vertical="center"/>
    </xf>
    <xf numFmtId="9" fontId="24" fillId="0" borderId="35" xfId="4" applyNumberFormat="1" applyFont="1" applyBorder="1" applyAlignment="1">
      <alignment horizontal="left" vertical="center"/>
    </xf>
    <xf numFmtId="9" fontId="24" fillId="0" borderId="44" xfId="4" applyNumberFormat="1" applyFont="1" applyBorder="1" applyAlignment="1">
      <alignment horizontal="left" vertical="center"/>
    </xf>
    <xf numFmtId="9" fontId="24" fillId="0" borderId="41" xfId="4" applyNumberFormat="1" applyFont="1" applyBorder="1" applyAlignment="1">
      <alignment horizontal="left" vertical="center"/>
    </xf>
    <xf numFmtId="9" fontId="24" fillId="0" borderId="42" xfId="4" applyNumberFormat="1" applyFont="1" applyBorder="1" applyAlignment="1">
      <alignment horizontal="left" vertical="center"/>
    </xf>
    <xf numFmtId="9" fontId="24" fillId="0" borderId="49" xfId="4" applyNumberFormat="1" applyFont="1" applyBorder="1" applyAlignment="1">
      <alignment horizontal="left" vertical="center"/>
    </xf>
    <xf numFmtId="0" fontId="23" fillId="0" borderId="57" xfId="4" applyFont="1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23" fillId="0" borderId="63" xfId="4" applyFont="1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/>
    </xf>
    <xf numFmtId="0" fontId="23" fillId="0" borderId="66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7" fillId="0" borderId="39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24" fillId="0" borderId="52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4" fillId="0" borderId="60" xfId="4" applyFont="1" applyBorder="1" applyAlignment="1">
      <alignment horizontal="left" vertical="center"/>
    </xf>
    <xf numFmtId="0" fontId="33" fillId="0" borderId="55" xfId="4" applyFont="1" applyBorder="1" applyAlignment="1">
      <alignment horizontal="center" vertical="center"/>
    </xf>
    <xf numFmtId="0" fontId="27" fillId="0" borderId="39" xfId="4" applyFont="1" applyBorder="1" applyAlignment="1">
      <alignment horizontal="center" vertical="center"/>
    </xf>
    <xf numFmtId="0" fontId="27" fillId="0" borderId="69" xfId="4" applyFont="1" applyBorder="1" applyAlignment="1">
      <alignment horizontal="center" vertical="center"/>
    </xf>
    <xf numFmtId="0" fontId="24" fillId="0" borderId="67" xfId="4" applyFont="1" applyBorder="1" applyAlignment="1">
      <alignment horizontal="center" vertical="center"/>
    </xf>
    <xf numFmtId="0" fontId="24" fillId="0" borderId="68" xfId="4" applyFont="1" applyBorder="1" applyAlignment="1">
      <alignment horizontal="center" vertical="center"/>
    </xf>
    <xf numFmtId="0" fontId="24" fillId="0" borderId="64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68" xfId="4" applyFont="1" applyBorder="1" applyAlignment="1">
      <alignment horizontal="left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8" fillId="0" borderId="22" xfId="4" applyFont="1" applyBorder="1" applyAlignment="1">
      <alignment horizontal="center" vertical="top"/>
    </xf>
    <xf numFmtId="0" fontId="27" fillId="0" borderId="51" xfId="4" applyFont="1" applyBorder="1" applyAlignment="1">
      <alignment horizontal="center" vertical="center"/>
    </xf>
    <xf numFmtId="9" fontId="24" fillId="0" borderId="31" xfId="4" applyNumberFormat="1" applyFont="1" applyBorder="1" applyAlignment="1">
      <alignment horizontal="center" vertical="center"/>
    </xf>
    <xf numFmtId="0" fontId="26" fillId="0" borderId="28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45" xfId="4" applyFont="1" applyBorder="1" applyAlignment="1">
      <alignment horizontal="center" vertical="center"/>
    </xf>
    <xf numFmtId="0" fontId="24" fillId="0" borderId="28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14" fontId="24" fillId="0" borderId="33" xfId="4" applyNumberFormat="1" applyFont="1" applyBorder="1" applyAlignment="1">
      <alignment horizontal="center" vertical="center"/>
    </xf>
    <xf numFmtId="14" fontId="24" fillId="0" borderId="46" xfId="4" applyNumberFormat="1" applyFont="1" applyBorder="1" applyAlignment="1">
      <alignment horizontal="center" vertical="center"/>
    </xf>
    <xf numFmtId="0" fontId="27" fillId="0" borderId="0" xfId="4" applyFont="1" applyAlignment="1">
      <alignment horizontal="left" vertical="center"/>
    </xf>
    <xf numFmtId="0" fontId="26" fillId="0" borderId="0" xfId="4" applyFont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35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5" fillId="0" borderId="23" xfId="4" applyFont="1" applyBorder="1" applyAlignment="1">
      <alignment horizontal="left" vertical="center"/>
    </xf>
    <xf numFmtId="0" fontId="25" fillId="0" borderId="25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23" xfId="4" applyFont="1" applyBorder="1" applyAlignment="1">
      <alignment horizontal="left" vertical="center"/>
    </xf>
    <xf numFmtId="0" fontId="23" fillId="0" borderId="31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26" fillId="0" borderId="33" xfId="4" applyFont="1" applyBorder="1" applyAlignment="1">
      <alignment horizontal="center" vertical="center"/>
    </xf>
    <xf numFmtId="0" fontId="26" fillId="0" borderId="46" xfId="4" applyFont="1" applyBorder="1" applyAlignment="1">
      <alignment horizontal="center" vertical="center"/>
    </xf>
    <xf numFmtId="0" fontId="23" fillId="0" borderId="45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24" fillId="0" borderId="55" xfId="4" applyFont="1" applyBorder="1" applyAlignment="1">
      <alignment horizontal="center" vertical="center"/>
    </xf>
    <xf numFmtId="0" fontId="27" fillId="0" borderId="55" xfId="4" applyFont="1" applyBorder="1" applyAlignment="1">
      <alignment horizontal="center" vertical="center"/>
    </xf>
    <xf numFmtId="0" fontId="24" fillId="0" borderId="61" xfId="4" applyFont="1" applyBorder="1" applyAlignment="1">
      <alignment horizontal="center" vertical="center"/>
    </xf>
    <xf numFmtId="0" fontId="27" fillId="0" borderId="57" xfId="4" applyFont="1" applyBorder="1" applyAlignment="1">
      <alignment horizontal="center" vertical="center"/>
    </xf>
    <xf numFmtId="0" fontId="27" fillId="0" borderId="58" xfId="4" applyFont="1" applyBorder="1" applyAlignment="1">
      <alignment horizontal="center" vertical="center"/>
    </xf>
    <xf numFmtId="0" fontId="27" fillId="0" borderId="63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33" xfId="4" applyFont="1" applyBorder="1" applyAlignment="1">
      <alignment horizontal="center" vertical="center"/>
    </xf>
    <xf numFmtId="0" fontId="27" fillId="0" borderId="46" xfId="4" applyFont="1" applyBorder="1" applyAlignment="1">
      <alignment horizontal="center" vertical="center"/>
    </xf>
    <xf numFmtId="0" fontId="21" fillId="0" borderId="55" xfId="4" applyBorder="1" applyAlignment="1">
      <alignment horizontal="center" vertical="center"/>
    </xf>
    <xf numFmtId="0" fontId="21" fillId="0" borderId="61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22" fillId="0" borderId="22" xfId="4" applyFont="1" applyBorder="1" applyAlignment="1">
      <alignment horizontal="center" vertical="top"/>
    </xf>
    <xf numFmtId="0" fontId="24" fillId="0" borderId="24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27" xfId="4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24" fillId="0" borderId="44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58" fontId="24" fillId="0" borderId="31" xfId="4" applyNumberFormat="1" applyFont="1" applyBorder="1" applyAlignment="1">
      <alignment horizontal="center" vertical="center"/>
    </xf>
    <xf numFmtId="0" fontId="25" fillId="0" borderId="31" xfId="4" applyFont="1" applyBorder="1">
      <alignment vertical="center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5" fillId="0" borderId="36" xfId="4" applyFont="1" applyBorder="1" applyAlignment="1">
      <alignment horizontal="center" vertical="center"/>
    </xf>
    <xf numFmtId="0" fontId="25" fillId="0" borderId="37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5" fillId="0" borderId="38" xfId="4" applyFont="1" applyBorder="1">
      <alignment vertical="center"/>
    </xf>
    <xf numFmtId="0" fontId="25" fillId="0" borderId="37" xfId="4" applyFont="1" applyBorder="1">
      <alignment vertical="center"/>
    </xf>
    <xf numFmtId="0" fontId="25" fillId="0" borderId="47" xfId="4" applyFont="1" applyBorder="1">
      <alignment vertical="center"/>
    </xf>
    <xf numFmtId="0" fontId="25" fillId="0" borderId="28" xfId="4" applyFont="1" applyBorder="1" applyAlignment="1">
      <alignment horizontal="left" vertical="center" wrapText="1"/>
    </xf>
    <xf numFmtId="0" fontId="25" fillId="0" borderId="31" xfId="4" applyFont="1" applyBorder="1" applyAlignment="1">
      <alignment horizontal="left" vertical="center" wrapText="1"/>
    </xf>
    <xf numFmtId="0" fontId="25" fillId="0" borderId="45" xfId="4" applyFont="1" applyBorder="1" applyAlignment="1">
      <alignment horizontal="left" vertical="center" wrapText="1"/>
    </xf>
    <xf numFmtId="0" fontId="21" fillId="0" borderId="33" xfId="4" applyBorder="1" applyAlignment="1">
      <alignment horizontal="center" vertical="center"/>
    </xf>
    <xf numFmtId="0" fontId="21" fillId="0" borderId="46" xfId="4" applyBorder="1" applyAlignment="1">
      <alignment horizontal="center" vertical="center"/>
    </xf>
    <xf numFmtId="0" fontId="23" fillId="0" borderId="39" xfId="4" applyFont="1" applyBorder="1" applyAlignment="1">
      <alignment horizontal="center" vertical="center"/>
    </xf>
    <xf numFmtId="0" fontId="23" fillId="0" borderId="40" xfId="4" applyFont="1" applyBorder="1" applyAlignment="1">
      <alignment horizontal="left" vertical="center"/>
    </xf>
    <xf numFmtId="0" fontId="27" fillId="0" borderId="38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6" fillId="0" borderId="23" xfId="4" applyFont="1" applyBorder="1" applyAlignment="1">
      <alignment horizontal="left" vertical="center"/>
    </xf>
    <xf numFmtId="0" fontId="26" fillId="0" borderId="25" xfId="4" applyFont="1" applyBorder="1" applyAlignment="1">
      <alignment horizontal="left" vertical="center"/>
    </xf>
    <xf numFmtId="0" fontId="26" fillId="0" borderId="48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5" fillId="0" borderId="33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15" fillId="8" borderId="18" xfId="4" applyFont="1" applyFill="1" applyBorder="1" applyAlignment="1">
      <alignment horizontal="center" vertical="center"/>
    </xf>
    <xf numFmtId="0" fontId="16" fillId="8" borderId="18" xfId="5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9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  <cellStyle name="常规_110509_2006-09-28 2" xfId="8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0538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0538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0538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0538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0538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7</xdr:col>
      <xdr:colOff>758825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758825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758825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7</xdr:col>
      <xdr:colOff>628650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377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21</xdr:row>
      <xdr:rowOff>0</xdr:rowOff>
    </xdr:from>
    <xdr:to>
      <xdr:col>9</xdr:col>
      <xdr:colOff>523875</xdr:colOff>
      <xdr:row>21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377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21</xdr:row>
      <xdr:rowOff>0</xdr:rowOff>
    </xdr:from>
    <xdr:to>
      <xdr:col>9</xdr:col>
      <xdr:colOff>523875</xdr:colOff>
      <xdr:row>21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377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21</xdr:row>
      <xdr:rowOff>0</xdr:rowOff>
    </xdr:from>
    <xdr:to>
      <xdr:col>9</xdr:col>
      <xdr:colOff>523875</xdr:colOff>
      <xdr:row>21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377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628650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377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61595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61595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45339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61595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45339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61595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61595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85" customWidth="1"/>
    <col min="3" max="3" width="10.125" customWidth="1"/>
  </cols>
  <sheetData>
    <row r="1" spans="1:2" ht="33" customHeight="1" x14ac:dyDescent="0.15">
      <c r="B1" s="186" t="s">
        <v>0</v>
      </c>
    </row>
    <row r="2" spans="1:2" ht="21" customHeight="1" x14ac:dyDescent="0.15">
      <c r="A2" s="187"/>
      <c r="B2" s="188" t="s">
        <v>1</v>
      </c>
    </row>
    <row r="3" spans="1:2" x14ac:dyDescent="0.15">
      <c r="A3" s="175">
        <v>1</v>
      </c>
      <c r="B3" s="189" t="s">
        <v>2</v>
      </c>
    </row>
    <row r="4" spans="1:2" x14ac:dyDescent="0.15">
      <c r="A4" s="175">
        <v>2</v>
      </c>
      <c r="B4" s="189" t="s">
        <v>3</v>
      </c>
    </row>
    <row r="5" spans="1:2" x14ac:dyDescent="0.15">
      <c r="A5" s="175">
        <v>3</v>
      </c>
      <c r="B5" s="189" t="s">
        <v>4</v>
      </c>
    </row>
    <row r="6" spans="1:2" x14ac:dyDescent="0.15">
      <c r="A6" s="175">
        <v>4</v>
      </c>
      <c r="B6" s="189" t="s">
        <v>5</v>
      </c>
    </row>
    <row r="7" spans="1:2" x14ac:dyDescent="0.15">
      <c r="A7" s="175">
        <v>5</v>
      </c>
      <c r="B7" s="189" t="s">
        <v>6</v>
      </c>
    </row>
    <row r="8" spans="1:2" ht="13.5" customHeight="1" x14ac:dyDescent="0.15">
      <c r="A8" s="175">
        <v>6</v>
      </c>
      <c r="B8" s="189" t="s">
        <v>7</v>
      </c>
    </row>
    <row r="9" spans="1:2" s="184" customFormat="1" ht="15" customHeight="1" x14ac:dyDescent="0.15">
      <c r="A9" s="190">
        <v>7</v>
      </c>
      <c r="B9" s="191" t="s">
        <v>8</v>
      </c>
    </row>
    <row r="10" spans="1:2" x14ac:dyDescent="0.15">
      <c r="A10" s="175"/>
      <c r="B10" s="189"/>
    </row>
    <row r="11" spans="1:2" ht="18.95" customHeight="1" x14ac:dyDescent="0.15">
      <c r="A11" s="187"/>
      <c r="B11" s="192" t="s">
        <v>9</v>
      </c>
    </row>
    <row r="12" spans="1:2" ht="15.95" customHeight="1" x14ac:dyDescent="0.15">
      <c r="A12" s="175">
        <v>1</v>
      </c>
      <c r="B12" s="193" t="s">
        <v>10</v>
      </c>
    </row>
    <row r="13" spans="1:2" x14ac:dyDescent="0.15">
      <c r="A13" s="175">
        <v>2</v>
      </c>
      <c r="B13" s="189" t="s">
        <v>11</v>
      </c>
    </row>
    <row r="14" spans="1:2" x14ac:dyDescent="0.15">
      <c r="A14" s="175">
        <v>3</v>
      </c>
      <c r="B14" s="189" t="s">
        <v>12</v>
      </c>
    </row>
    <row r="15" spans="1:2" ht="19.5" customHeight="1" x14ac:dyDescent="0.15">
      <c r="A15" s="175">
        <v>4</v>
      </c>
      <c r="B15" s="191" t="s">
        <v>13</v>
      </c>
    </row>
    <row r="16" spans="1:2" x14ac:dyDescent="0.15">
      <c r="A16" s="175">
        <v>5</v>
      </c>
      <c r="B16" s="189" t="s">
        <v>14</v>
      </c>
    </row>
    <row r="17" spans="1:2" x14ac:dyDescent="0.15">
      <c r="A17" s="175">
        <v>6</v>
      </c>
      <c r="B17" s="189" t="s">
        <v>15</v>
      </c>
    </row>
    <row r="18" spans="1:2" x14ac:dyDescent="0.15">
      <c r="A18" s="175">
        <v>7</v>
      </c>
      <c r="B18" s="189" t="s">
        <v>16</v>
      </c>
    </row>
    <row r="19" spans="1:2" x14ac:dyDescent="0.15">
      <c r="A19" s="175"/>
      <c r="B19" s="189"/>
    </row>
    <row r="20" spans="1:2" ht="20.25" x14ac:dyDescent="0.15">
      <c r="A20" s="187"/>
      <c r="B20" s="188" t="s">
        <v>17</v>
      </c>
    </row>
    <row r="21" spans="1:2" x14ac:dyDescent="0.15">
      <c r="A21" s="175">
        <v>1</v>
      </c>
      <c r="B21" s="193" t="s">
        <v>18</v>
      </c>
    </row>
    <row r="22" spans="1:2" x14ac:dyDescent="0.15">
      <c r="A22" s="175">
        <v>2</v>
      </c>
      <c r="B22" s="189" t="s">
        <v>19</v>
      </c>
    </row>
    <row r="23" spans="1:2" x14ac:dyDescent="0.15">
      <c r="A23" s="175">
        <v>3</v>
      </c>
      <c r="B23" s="189" t="s">
        <v>20</v>
      </c>
    </row>
    <row r="24" spans="1:2" x14ac:dyDescent="0.15">
      <c r="A24" s="175">
        <v>4</v>
      </c>
      <c r="B24" s="189" t="s">
        <v>21</v>
      </c>
    </row>
    <row r="25" spans="1:2" ht="28.5" x14ac:dyDescent="0.15">
      <c r="A25" s="175">
        <v>5</v>
      </c>
      <c r="B25" s="189" t="s">
        <v>22</v>
      </c>
    </row>
    <row r="26" spans="1:2" ht="28.5" x14ac:dyDescent="0.15">
      <c r="A26" s="175">
        <v>6</v>
      </c>
      <c r="B26" s="189" t="s">
        <v>23</v>
      </c>
    </row>
    <row r="27" spans="1:2" ht="28.5" x14ac:dyDescent="0.15">
      <c r="A27" s="175">
        <v>7</v>
      </c>
      <c r="B27" s="189" t="s">
        <v>24</v>
      </c>
    </row>
    <row r="28" spans="1:2" x14ac:dyDescent="0.15">
      <c r="A28" s="175"/>
      <c r="B28" s="189"/>
    </row>
    <row r="29" spans="1:2" ht="20.25" x14ac:dyDescent="0.15">
      <c r="A29" s="187"/>
      <c r="B29" s="188" t="s">
        <v>25</v>
      </c>
    </row>
    <row r="30" spans="1:2" x14ac:dyDescent="0.15">
      <c r="A30" s="175">
        <v>1</v>
      </c>
      <c r="B30" s="193" t="s">
        <v>26</v>
      </c>
    </row>
    <row r="31" spans="1:2" x14ac:dyDescent="0.15">
      <c r="A31" s="175">
        <v>2</v>
      </c>
      <c r="B31" s="189" t="s">
        <v>27</v>
      </c>
    </row>
    <row r="32" spans="1:2" x14ac:dyDescent="0.15">
      <c r="A32" s="175">
        <v>3</v>
      </c>
      <c r="B32" s="189" t="s">
        <v>28</v>
      </c>
    </row>
    <row r="33" spans="1:2" ht="28.5" x14ac:dyDescent="0.15">
      <c r="A33" s="175">
        <v>4</v>
      </c>
      <c r="B33" s="189" t="s">
        <v>29</v>
      </c>
    </row>
    <row r="34" spans="1:2" ht="28.5" x14ac:dyDescent="0.15">
      <c r="A34" s="175">
        <v>5</v>
      </c>
      <c r="B34" s="189" t="s">
        <v>30</v>
      </c>
    </row>
    <row r="35" spans="1:2" x14ac:dyDescent="0.15">
      <c r="A35" s="175">
        <v>6</v>
      </c>
      <c r="B35" s="189" t="s">
        <v>31</v>
      </c>
    </row>
    <row r="36" spans="1:2" x14ac:dyDescent="0.15">
      <c r="A36" s="175">
        <v>7</v>
      </c>
      <c r="B36" s="189" t="s">
        <v>32</v>
      </c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5"/>
  <sheetViews>
    <sheetView workbookViewId="0">
      <selection activeCell="J22" sqref="J22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9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74" t="s">
        <v>269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s="19" customFormat="1" ht="16.5" x14ac:dyDescent="0.35">
      <c r="A2" s="383" t="s">
        <v>270</v>
      </c>
      <c r="B2" s="384" t="s">
        <v>271</v>
      </c>
      <c r="C2" s="384" t="s">
        <v>272</v>
      </c>
      <c r="D2" s="384" t="s">
        <v>273</v>
      </c>
      <c r="E2" s="384" t="s">
        <v>274</v>
      </c>
      <c r="F2" s="384" t="s">
        <v>275</v>
      </c>
      <c r="G2" s="384" t="s">
        <v>276</v>
      </c>
      <c r="H2" s="384" t="s">
        <v>277</v>
      </c>
      <c r="I2" s="22" t="s">
        <v>278</v>
      </c>
      <c r="J2" s="22" t="s">
        <v>279</v>
      </c>
      <c r="K2" s="22" t="s">
        <v>280</v>
      </c>
      <c r="L2" s="22" t="s">
        <v>281</v>
      </c>
      <c r="M2" s="22" t="s">
        <v>282</v>
      </c>
      <c r="N2" s="384" t="s">
        <v>283</v>
      </c>
      <c r="O2" s="384" t="s">
        <v>284</v>
      </c>
    </row>
    <row r="3" spans="1:15" s="19" customFormat="1" ht="16.5" x14ac:dyDescent="0.35">
      <c r="A3" s="383"/>
      <c r="B3" s="385"/>
      <c r="C3" s="385"/>
      <c r="D3" s="385"/>
      <c r="E3" s="385"/>
      <c r="F3" s="385"/>
      <c r="G3" s="385"/>
      <c r="H3" s="385"/>
      <c r="I3" s="22" t="s">
        <v>285</v>
      </c>
      <c r="J3" s="22" t="s">
        <v>285</v>
      </c>
      <c r="K3" s="22" t="s">
        <v>285</v>
      </c>
      <c r="L3" s="22" t="s">
        <v>285</v>
      </c>
      <c r="M3" s="22" t="s">
        <v>285</v>
      </c>
      <c r="N3" s="385"/>
      <c r="O3" s="385"/>
    </row>
    <row r="4" spans="1:15" s="19" customFormat="1" ht="16.5" x14ac:dyDescent="0.35">
      <c r="A4" s="26">
        <v>1</v>
      </c>
      <c r="B4" s="32" t="s">
        <v>286</v>
      </c>
      <c r="C4" s="26" t="s">
        <v>287</v>
      </c>
      <c r="D4" s="26" t="s">
        <v>263</v>
      </c>
      <c r="E4" s="26" t="s">
        <v>288</v>
      </c>
      <c r="F4" s="26" t="s">
        <v>289</v>
      </c>
      <c r="G4" s="26" t="s">
        <v>64</v>
      </c>
      <c r="H4" s="26" t="s">
        <v>290</v>
      </c>
      <c r="I4" s="26">
        <v>1</v>
      </c>
      <c r="J4" s="26"/>
      <c r="K4" s="26"/>
      <c r="L4" s="26">
        <v>1</v>
      </c>
      <c r="M4" s="26">
        <v>1</v>
      </c>
      <c r="N4" s="26">
        <f>I4+J4+K4+L4+M4</f>
        <v>3</v>
      </c>
      <c r="O4" s="26" t="s">
        <v>291</v>
      </c>
    </row>
    <row r="5" spans="1:15" s="19" customFormat="1" ht="16.5" x14ac:dyDescent="0.35">
      <c r="A5" s="26">
        <v>2</v>
      </c>
      <c r="B5" s="32" t="s">
        <v>292</v>
      </c>
      <c r="C5" s="26" t="s">
        <v>287</v>
      </c>
      <c r="D5" s="26" t="s">
        <v>263</v>
      </c>
      <c r="E5" s="26" t="s">
        <v>288</v>
      </c>
      <c r="F5" s="26" t="s">
        <v>289</v>
      </c>
      <c r="G5" s="26" t="s">
        <v>64</v>
      </c>
      <c r="H5" s="26" t="s">
        <v>290</v>
      </c>
      <c r="I5" s="26">
        <v>2</v>
      </c>
      <c r="J5" s="26"/>
      <c r="K5" s="26">
        <v>1</v>
      </c>
      <c r="L5" s="26"/>
      <c r="M5" s="26"/>
      <c r="N5" s="26">
        <f t="shared" ref="N5:N13" si="0">I5+J5+K5+L5+M5</f>
        <v>3</v>
      </c>
      <c r="O5" s="26" t="s">
        <v>291</v>
      </c>
    </row>
    <row r="6" spans="1:15" s="19" customFormat="1" ht="16.5" x14ac:dyDescent="0.35">
      <c r="A6" s="26">
        <v>3</v>
      </c>
      <c r="B6" s="32" t="s">
        <v>293</v>
      </c>
      <c r="C6" s="26" t="s">
        <v>287</v>
      </c>
      <c r="D6" s="26" t="s">
        <v>263</v>
      </c>
      <c r="E6" s="26" t="s">
        <v>288</v>
      </c>
      <c r="F6" s="26" t="s">
        <v>289</v>
      </c>
      <c r="G6" s="26" t="s">
        <v>64</v>
      </c>
      <c r="H6" s="26" t="s">
        <v>290</v>
      </c>
      <c r="I6" s="26">
        <v>2</v>
      </c>
      <c r="J6" s="26"/>
      <c r="K6" s="26"/>
      <c r="L6" s="26"/>
      <c r="M6" s="26"/>
      <c r="N6" s="26">
        <f t="shared" si="0"/>
        <v>2</v>
      </c>
      <c r="O6" s="26" t="s">
        <v>291</v>
      </c>
    </row>
    <row r="7" spans="1:15" s="19" customFormat="1" ht="16.5" x14ac:dyDescent="0.35">
      <c r="A7" s="26">
        <v>4</v>
      </c>
      <c r="B7" s="32" t="s">
        <v>294</v>
      </c>
      <c r="C7" s="26" t="s">
        <v>287</v>
      </c>
      <c r="D7" s="26" t="s">
        <v>263</v>
      </c>
      <c r="E7" s="26" t="s">
        <v>288</v>
      </c>
      <c r="F7" s="26" t="s">
        <v>289</v>
      </c>
      <c r="G7" s="26" t="s">
        <v>64</v>
      </c>
      <c r="H7" s="26" t="s">
        <v>290</v>
      </c>
      <c r="I7" s="26"/>
      <c r="J7" s="26"/>
      <c r="K7" s="26">
        <v>1</v>
      </c>
      <c r="L7" s="26"/>
      <c r="M7" s="26">
        <v>1</v>
      </c>
      <c r="N7" s="26">
        <f t="shared" si="0"/>
        <v>2</v>
      </c>
      <c r="O7" s="26" t="s">
        <v>291</v>
      </c>
    </row>
    <row r="8" spans="1:15" s="19" customFormat="1" ht="16.5" x14ac:dyDescent="0.35">
      <c r="A8" s="26">
        <v>5</v>
      </c>
      <c r="B8" s="32" t="s">
        <v>295</v>
      </c>
      <c r="C8" s="26" t="s">
        <v>287</v>
      </c>
      <c r="D8" s="26" t="s">
        <v>263</v>
      </c>
      <c r="E8" s="26" t="s">
        <v>288</v>
      </c>
      <c r="F8" s="26" t="s">
        <v>289</v>
      </c>
      <c r="G8" s="26" t="s">
        <v>64</v>
      </c>
      <c r="H8" s="26" t="s">
        <v>290</v>
      </c>
      <c r="I8" s="26">
        <v>1</v>
      </c>
      <c r="J8" s="26"/>
      <c r="K8" s="26"/>
      <c r="L8" s="26"/>
      <c r="M8" s="26"/>
      <c r="N8" s="26">
        <f t="shared" si="0"/>
        <v>1</v>
      </c>
      <c r="O8" s="26" t="s">
        <v>291</v>
      </c>
    </row>
    <row r="9" spans="1:15" s="19" customFormat="1" ht="16.5" x14ac:dyDescent="0.35">
      <c r="A9" s="26">
        <v>6</v>
      </c>
      <c r="B9" s="32" t="s">
        <v>296</v>
      </c>
      <c r="C9" s="26" t="s">
        <v>287</v>
      </c>
      <c r="D9" s="26" t="s">
        <v>264</v>
      </c>
      <c r="E9" s="26" t="s">
        <v>288</v>
      </c>
      <c r="F9" s="26" t="s">
        <v>289</v>
      </c>
      <c r="G9" s="26" t="s">
        <v>64</v>
      </c>
      <c r="H9" s="26" t="s">
        <v>290</v>
      </c>
      <c r="I9" s="26">
        <v>2</v>
      </c>
      <c r="J9" s="26"/>
      <c r="K9" s="26"/>
      <c r="L9" s="26"/>
      <c r="M9" s="26"/>
      <c r="N9" s="26">
        <f t="shared" si="0"/>
        <v>2</v>
      </c>
      <c r="O9" s="26" t="s">
        <v>291</v>
      </c>
    </row>
    <row r="10" spans="1:15" s="19" customFormat="1" ht="16.5" x14ac:dyDescent="0.35">
      <c r="A10" s="26">
        <v>7</v>
      </c>
      <c r="B10" s="45" t="s">
        <v>297</v>
      </c>
      <c r="C10" s="26" t="s">
        <v>287</v>
      </c>
      <c r="D10" s="26" t="s">
        <v>121</v>
      </c>
      <c r="E10" s="26" t="s">
        <v>288</v>
      </c>
      <c r="F10" s="26" t="s">
        <v>289</v>
      </c>
      <c r="G10" s="26" t="s">
        <v>64</v>
      </c>
      <c r="H10" s="26" t="s">
        <v>290</v>
      </c>
      <c r="I10" s="26">
        <v>1</v>
      </c>
      <c r="J10" s="26"/>
      <c r="K10" s="26">
        <v>1</v>
      </c>
      <c r="L10" s="26">
        <v>1</v>
      </c>
      <c r="M10" s="26"/>
      <c r="N10" s="26">
        <f t="shared" si="0"/>
        <v>3</v>
      </c>
      <c r="O10" s="26" t="s">
        <v>291</v>
      </c>
    </row>
    <row r="11" spans="1:15" s="19" customFormat="1" ht="16.5" x14ac:dyDescent="0.35">
      <c r="A11" s="26">
        <v>8</v>
      </c>
      <c r="B11" s="26">
        <v>9863</v>
      </c>
      <c r="C11" s="26" t="s">
        <v>287</v>
      </c>
      <c r="D11" s="26" t="s">
        <v>298</v>
      </c>
      <c r="E11" s="26" t="s">
        <v>288</v>
      </c>
      <c r="F11" s="26" t="s">
        <v>289</v>
      </c>
      <c r="G11" s="26" t="s">
        <v>64</v>
      </c>
      <c r="H11" s="26" t="s">
        <v>290</v>
      </c>
      <c r="I11" s="26">
        <v>2</v>
      </c>
      <c r="J11" s="26"/>
      <c r="K11" s="26"/>
      <c r="L11" s="26">
        <v>1</v>
      </c>
      <c r="M11" s="26"/>
      <c r="N11" s="26">
        <f t="shared" si="0"/>
        <v>3</v>
      </c>
      <c r="O11" s="26" t="s">
        <v>291</v>
      </c>
    </row>
    <row r="12" spans="1:15" s="19" customFormat="1" ht="16.5" x14ac:dyDescent="0.35">
      <c r="A12" s="26">
        <v>9</v>
      </c>
      <c r="B12" s="33"/>
      <c r="C12" s="26" t="s">
        <v>287</v>
      </c>
      <c r="D12" s="26" t="s">
        <v>298</v>
      </c>
      <c r="E12" s="26" t="s">
        <v>288</v>
      </c>
      <c r="F12" s="26" t="s">
        <v>289</v>
      </c>
      <c r="G12" s="26" t="s">
        <v>64</v>
      </c>
      <c r="H12" s="26" t="s">
        <v>290</v>
      </c>
      <c r="I12" s="26">
        <v>2</v>
      </c>
      <c r="J12" s="26"/>
      <c r="K12" s="26">
        <v>1</v>
      </c>
      <c r="L12" s="26"/>
      <c r="M12" s="26"/>
      <c r="N12" s="26">
        <f t="shared" si="0"/>
        <v>3</v>
      </c>
      <c r="O12" s="26" t="s">
        <v>291</v>
      </c>
    </row>
    <row r="13" spans="1:15" s="19" customFormat="1" ht="16.5" x14ac:dyDescent="0.35">
      <c r="A13" s="26">
        <v>10</v>
      </c>
      <c r="B13" s="33"/>
      <c r="C13" s="26" t="s">
        <v>287</v>
      </c>
      <c r="D13" s="26" t="s">
        <v>298</v>
      </c>
      <c r="E13" s="26" t="s">
        <v>288</v>
      </c>
      <c r="F13" s="26" t="s">
        <v>289</v>
      </c>
      <c r="G13" s="26" t="s">
        <v>64</v>
      </c>
      <c r="H13" s="26" t="s">
        <v>290</v>
      </c>
      <c r="I13" s="26">
        <v>2</v>
      </c>
      <c r="J13" s="26"/>
      <c r="K13" s="26"/>
      <c r="L13" s="26"/>
      <c r="M13" s="26"/>
      <c r="N13" s="26">
        <f t="shared" si="0"/>
        <v>2</v>
      </c>
      <c r="O13" s="26" t="s">
        <v>291</v>
      </c>
    </row>
    <row r="14" spans="1:15" s="20" customFormat="1" ht="21" x14ac:dyDescent="0.15">
      <c r="A14" s="375" t="s">
        <v>299</v>
      </c>
      <c r="B14" s="376"/>
      <c r="C14" s="376"/>
      <c r="D14" s="377"/>
      <c r="E14" s="378"/>
      <c r="F14" s="379"/>
      <c r="G14" s="379"/>
      <c r="H14" s="379"/>
      <c r="I14" s="380"/>
      <c r="J14" s="375" t="s">
        <v>300</v>
      </c>
      <c r="K14" s="376"/>
      <c r="L14" s="376"/>
      <c r="M14" s="377"/>
      <c r="N14" s="27"/>
      <c r="O14" s="30"/>
    </row>
    <row r="15" spans="1:15" ht="36" customHeight="1" x14ac:dyDescent="0.3">
      <c r="A15" s="381" t="s">
        <v>301</v>
      </c>
      <c r="B15" s="382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 O4:O13 O14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workbookViewId="0">
      <selection activeCell="I16" sqref="I16"/>
    </sheetView>
  </sheetViews>
  <sheetFormatPr defaultColWidth="9" defaultRowHeight="14.25" x14ac:dyDescent="0.15"/>
  <cols>
    <col min="1" max="1" width="4.625" customWidth="1"/>
    <col min="2" max="2" width="9.5" customWidth="1"/>
    <col min="3" max="3" width="7.25" customWidth="1"/>
    <col min="4" max="4" width="19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74" t="s">
        <v>302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s="18" customFormat="1" ht="16.5" x14ac:dyDescent="0.3">
      <c r="A2" s="383" t="s">
        <v>270</v>
      </c>
      <c r="B2" s="384" t="s">
        <v>275</v>
      </c>
      <c r="C2" s="384" t="s">
        <v>271</v>
      </c>
      <c r="D2" s="384" t="s">
        <v>272</v>
      </c>
      <c r="E2" s="384" t="s">
        <v>273</v>
      </c>
      <c r="F2" s="384" t="s">
        <v>274</v>
      </c>
      <c r="G2" s="383" t="s">
        <v>303</v>
      </c>
      <c r="H2" s="383"/>
      <c r="I2" s="383" t="s">
        <v>304</v>
      </c>
      <c r="J2" s="383"/>
      <c r="K2" s="389" t="s">
        <v>305</v>
      </c>
      <c r="L2" s="391" t="s">
        <v>306</v>
      </c>
      <c r="M2" s="393" t="s">
        <v>307</v>
      </c>
    </row>
    <row r="3" spans="1:13" s="18" customFormat="1" ht="16.5" x14ac:dyDescent="0.3">
      <c r="A3" s="383"/>
      <c r="B3" s="385"/>
      <c r="C3" s="385"/>
      <c r="D3" s="385"/>
      <c r="E3" s="385"/>
      <c r="F3" s="385"/>
      <c r="G3" s="22" t="s">
        <v>308</v>
      </c>
      <c r="H3" s="22" t="s">
        <v>309</v>
      </c>
      <c r="I3" s="22" t="s">
        <v>308</v>
      </c>
      <c r="J3" s="22" t="s">
        <v>309</v>
      </c>
      <c r="K3" s="390"/>
      <c r="L3" s="392"/>
      <c r="M3" s="394"/>
    </row>
    <row r="4" spans="1:13" s="19" customFormat="1" ht="16.5" x14ac:dyDescent="0.35">
      <c r="A4" s="26">
        <v>1</v>
      </c>
      <c r="B4" s="26" t="s">
        <v>289</v>
      </c>
      <c r="C4" s="32" t="s">
        <v>286</v>
      </c>
      <c r="D4" s="26" t="s">
        <v>287</v>
      </c>
      <c r="E4" s="26" t="s">
        <v>263</v>
      </c>
      <c r="F4" s="26" t="s">
        <v>288</v>
      </c>
      <c r="G4" s="26">
        <v>0</v>
      </c>
      <c r="H4" s="26">
        <v>0</v>
      </c>
      <c r="I4" s="26">
        <v>0.3</v>
      </c>
      <c r="J4" s="26">
        <v>0.2</v>
      </c>
      <c r="K4" s="26" t="s">
        <v>310</v>
      </c>
      <c r="L4" s="26" t="s">
        <v>290</v>
      </c>
      <c r="M4" s="26" t="s">
        <v>291</v>
      </c>
    </row>
    <row r="5" spans="1:13" s="19" customFormat="1" ht="16.5" x14ac:dyDescent="0.35">
      <c r="A5" s="26">
        <v>2</v>
      </c>
      <c r="B5" s="26" t="s">
        <v>289</v>
      </c>
      <c r="C5" s="32" t="s">
        <v>292</v>
      </c>
      <c r="D5" s="26" t="s">
        <v>287</v>
      </c>
      <c r="E5" s="26" t="s">
        <v>263</v>
      </c>
      <c r="F5" s="26" t="s">
        <v>288</v>
      </c>
      <c r="G5" s="26">
        <v>0</v>
      </c>
      <c r="H5" s="26">
        <v>0</v>
      </c>
      <c r="I5" s="26">
        <v>0.3</v>
      </c>
      <c r="J5" s="26">
        <v>0.2</v>
      </c>
      <c r="K5" s="26" t="s">
        <v>310</v>
      </c>
      <c r="L5" s="26" t="s">
        <v>290</v>
      </c>
      <c r="M5" s="26" t="s">
        <v>291</v>
      </c>
    </row>
    <row r="6" spans="1:13" s="19" customFormat="1" ht="16.5" x14ac:dyDescent="0.35">
      <c r="A6" s="26">
        <v>3</v>
      </c>
      <c r="B6" s="26" t="s">
        <v>289</v>
      </c>
      <c r="C6" s="32" t="s">
        <v>293</v>
      </c>
      <c r="D6" s="26" t="s">
        <v>287</v>
      </c>
      <c r="E6" s="26" t="s">
        <v>263</v>
      </c>
      <c r="F6" s="26" t="s">
        <v>288</v>
      </c>
      <c r="G6" s="26">
        <v>0</v>
      </c>
      <c r="H6" s="26">
        <v>0</v>
      </c>
      <c r="I6" s="26">
        <v>0.3</v>
      </c>
      <c r="J6" s="26">
        <v>0.2</v>
      </c>
      <c r="K6" s="26" t="s">
        <v>310</v>
      </c>
      <c r="L6" s="26" t="s">
        <v>290</v>
      </c>
      <c r="M6" s="26" t="s">
        <v>291</v>
      </c>
    </row>
    <row r="7" spans="1:13" s="19" customFormat="1" ht="16.5" x14ac:dyDescent="0.35">
      <c r="A7" s="26">
        <v>4</v>
      </c>
      <c r="B7" s="26" t="s">
        <v>289</v>
      </c>
      <c r="C7" s="32" t="s">
        <v>294</v>
      </c>
      <c r="D7" s="26" t="s">
        <v>287</v>
      </c>
      <c r="E7" s="26" t="s">
        <v>263</v>
      </c>
      <c r="F7" s="26" t="s">
        <v>288</v>
      </c>
      <c r="G7" s="26">
        <v>0</v>
      </c>
      <c r="H7" s="26">
        <v>0</v>
      </c>
      <c r="I7" s="26">
        <v>0.3</v>
      </c>
      <c r="J7" s="26">
        <v>0.2</v>
      </c>
      <c r="K7" s="26" t="s">
        <v>310</v>
      </c>
      <c r="L7" s="26" t="s">
        <v>290</v>
      </c>
      <c r="M7" s="26" t="s">
        <v>291</v>
      </c>
    </row>
    <row r="8" spans="1:13" s="19" customFormat="1" ht="16.5" x14ac:dyDescent="0.35">
      <c r="A8" s="26">
        <v>5</v>
      </c>
      <c r="B8" s="26" t="s">
        <v>289</v>
      </c>
      <c r="C8" s="32" t="s">
        <v>295</v>
      </c>
      <c r="D8" s="26" t="s">
        <v>287</v>
      </c>
      <c r="E8" s="26" t="s">
        <v>263</v>
      </c>
      <c r="F8" s="26" t="s">
        <v>288</v>
      </c>
      <c r="G8" s="26">
        <v>0</v>
      </c>
      <c r="H8" s="26">
        <v>0</v>
      </c>
      <c r="I8" s="26">
        <v>0.3</v>
      </c>
      <c r="J8" s="26">
        <v>0.2</v>
      </c>
      <c r="K8" s="26" t="s">
        <v>310</v>
      </c>
      <c r="L8" s="26" t="s">
        <v>290</v>
      </c>
      <c r="M8" s="26" t="s">
        <v>291</v>
      </c>
    </row>
    <row r="9" spans="1:13" s="19" customFormat="1" ht="16.5" x14ac:dyDescent="0.35">
      <c r="A9" s="26">
        <v>6</v>
      </c>
      <c r="B9" s="26" t="s">
        <v>289</v>
      </c>
      <c r="C9" s="32" t="s">
        <v>296</v>
      </c>
      <c r="D9" s="26" t="s">
        <v>287</v>
      </c>
      <c r="E9" s="26" t="s">
        <v>264</v>
      </c>
      <c r="F9" s="26" t="s">
        <v>288</v>
      </c>
      <c r="G9" s="26">
        <v>0</v>
      </c>
      <c r="H9" s="26">
        <v>0</v>
      </c>
      <c r="I9" s="26">
        <v>0.3</v>
      </c>
      <c r="J9" s="26">
        <v>0.2</v>
      </c>
      <c r="K9" s="26" t="s">
        <v>310</v>
      </c>
      <c r="L9" s="26" t="s">
        <v>290</v>
      </c>
      <c r="M9" s="26" t="s">
        <v>291</v>
      </c>
    </row>
    <row r="10" spans="1:13" s="19" customFormat="1" ht="16.5" x14ac:dyDescent="0.35">
      <c r="A10" s="26">
        <v>7</v>
      </c>
      <c r="B10" s="26" t="s">
        <v>289</v>
      </c>
      <c r="C10" s="45" t="s">
        <v>297</v>
      </c>
      <c r="D10" s="26" t="s">
        <v>287</v>
      </c>
      <c r="E10" s="26" t="s">
        <v>121</v>
      </c>
      <c r="F10" s="26" t="s">
        <v>288</v>
      </c>
      <c r="G10" s="26">
        <v>0</v>
      </c>
      <c r="H10" s="26">
        <v>0</v>
      </c>
      <c r="I10" s="26">
        <v>0.3</v>
      </c>
      <c r="J10" s="26">
        <v>0.2</v>
      </c>
      <c r="K10" s="26" t="s">
        <v>310</v>
      </c>
      <c r="L10" s="26" t="s">
        <v>290</v>
      </c>
      <c r="M10" s="26" t="s">
        <v>291</v>
      </c>
    </row>
    <row r="11" spans="1:13" s="19" customFormat="1" ht="16.5" x14ac:dyDescent="0.35">
      <c r="A11" s="26">
        <v>8</v>
      </c>
      <c r="B11" s="26" t="s">
        <v>289</v>
      </c>
      <c r="C11" s="26">
        <v>9863</v>
      </c>
      <c r="D11" s="26" t="s">
        <v>287</v>
      </c>
      <c r="E11" s="26" t="s">
        <v>298</v>
      </c>
      <c r="F11" s="26" t="s">
        <v>288</v>
      </c>
      <c r="G11" s="26">
        <v>0</v>
      </c>
      <c r="H11" s="26">
        <v>0</v>
      </c>
      <c r="I11" s="26">
        <v>0.3</v>
      </c>
      <c r="J11" s="26">
        <v>0.2</v>
      </c>
      <c r="K11" s="26" t="s">
        <v>310</v>
      </c>
      <c r="L11" s="26" t="s">
        <v>290</v>
      </c>
      <c r="M11" s="26" t="s">
        <v>291</v>
      </c>
    </row>
    <row r="12" spans="1:13" s="19" customFormat="1" ht="16.5" x14ac:dyDescent="0.35">
      <c r="A12" s="26">
        <v>9</v>
      </c>
      <c r="B12" s="26" t="s">
        <v>289</v>
      </c>
      <c r="C12" s="33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s="19" customFormat="1" ht="16.5" x14ac:dyDescent="0.35">
      <c r="A13" s="26">
        <v>10</v>
      </c>
      <c r="B13" s="26" t="s">
        <v>289</v>
      </c>
      <c r="C13" s="33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s="20" customFormat="1" ht="21" x14ac:dyDescent="0.15">
      <c r="A14" s="375" t="s">
        <v>299</v>
      </c>
      <c r="B14" s="376"/>
      <c r="C14" s="376"/>
      <c r="D14" s="376"/>
      <c r="E14" s="377"/>
      <c r="F14" s="378"/>
      <c r="G14" s="380"/>
      <c r="H14" s="375" t="s">
        <v>300</v>
      </c>
      <c r="I14" s="376"/>
      <c r="J14" s="376"/>
      <c r="K14" s="377"/>
      <c r="L14" s="386"/>
      <c r="M14" s="387"/>
    </row>
    <row r="15" spans="1:13" s="21" customFormat="1" ht="104.1" customHeight="1" x14ac:dyDescent="0.3">
      <c r="A15" s="381" t="s">
        <v>311</v>
      </c>
      <c r="B15" s="388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43" type="noConversion"/>
  <dataValidations count="1">
    <dataValidation type="list" allowBlank="1" showInputMessage="1" showErrorMessage="1" sqref="M1:M3 M4:M13 M14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J14" sqref="J14:U14"/>
    </sheetView>
  </sheetViews>
  <sheetFormatPr defaultColWidth="9" defaultRowHeight="17.25" x14ac:dyDescent="0.15"/>
  <cols>
    <col min="1" max="1" width="8.5" style="40" customWidth="1"/>
    <col min="2" max="2" width="9.5" style="40" customWidth="1"/>
    <col min="3" max="3" width="6.375" style="40" customWidth="1"/>
    <col min="4" max="4" width="16.625" style="40" customWidth="1"/>
    <col min="5" max="5" width="6.25" style="40" customWidth="1"/>
    <col min="6" max="6" width="26.875" style="40" customWidth="1"/>
    <col min="7" max="7" width="8.625" style="40" customWidth="1"/>
    <col min="8" max="8" width="7.875" style="40" customWidth="1"/>
    <col min="9" max="9" width="6.25" style="40" customWidth="1"/>
    <col min="10" max="10" width="8.625" style="40" customWidth="1"/>
    <col min="11" max="11" width="9.5" style="40" customWidth="1"/>
    <col min="12" max="12" width="6.25" style="40" customWidth="1"/>
    <col min="13" max="13" width="8" style="40" customWidth="1"/>
    <col min="14" max="14" width="9.5" style="40" customWidth="1"/>
    <col min="15" max="15" width="6.25" style="40" customWidth="1"/>
    <col min="16" max="16" width="8.375" style="40" customWidth="1"/>
    <col min="17" max="18" width="6.25" style="40" customWidth="1"/>
    <col min="19" max="19" width="7.875" style="40" customWidth="1"/>
    <col min="20" max="21" width="6.25" style="40" customWidth="1"/>
    <col min="22" max="22" width="5.375" style="40" customWidth="1"/>
    <col min="23" max="23" width="4.875" style="40" customWidth="1"/>
    <col min="24" max="16384" width="9" style="40"/>
  </cols>
  <sheetData>
    <row r="1" spans="1:23" ht="29.25" x14ac:dyDescent="0.15">
      <c r="A1" s="395" t="s">
        <v>312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</row>
    <row r="2" spans="1:23" s="39" customFormat="1" ht="15.95" customHeight="1" x14ac:dyDescent="0.15">
      <c r="A2" s="383" t="s">
        <v>313</v>
      </c>
      <c r="B2" s="383" t="s">
        <v>275</v>
      </c>
      <c r="C2" s="383" t="s">
        <v>271</v>
      </c>
      <c r="D2" s="383" t="s">
        <v>272</v>
      </c>
      <c r="E2" s="383" t="s">
        <v>273</v>
      </c>
      <c r="F2" s="383" t="s">
        <v>274</v>
      </c>
      <c r="G2" s="383" t="s">
        <v>314</v>
      </c>
      <c r="H2" s="383"/>
      <c r="I2" s="383"/>
      <c r="J2" s="383" t="s">
        <v>315</v>
      </c>
      <c r="K2" s="383"/>
      <c r="L2" s="383"/>
      <c r="M2" s="383" t="s">
        <v>316</v>
      </c>
      <c r="N2" s="383"/>
      <c r="O2" s="383"/>
      <c r="P2" s="383" t="s">
        <v>317</v>
      </c>
      <c r="Q2" s="383"/>
      <c r="R2" s="383"/>
      <c r="S2" s="383" t="s">
        <v>318</v>
      </c>
      <c r="T2" s="383"/>
      <c r="U2" s="383"/>
      <c r="V2" s="403" t="s">
        <v>319</v>
      </c>
      <c r="W2" s="403" t="s">
        <v>284</v>
      </c>
    </row>
    <row r="3" spans="1:23" s="39" customFormat="1" ht="16.5" x14ac:dyDescent="0.15">
      <c r="A3" s="383"/>
      <c r="B3" s="383"/>
      <c r="C3" s="383"/>
      <c r="D3" s="383"/>
      <c r="E3" s="383"/>
      <c r="F3" s="383"/>
      <c r="G3" s="22" t="s">
        <v>320</v>
      </c>
      <c r="H3" s="22" t="s">
        <v>66</v>
      </c>
      <c r="I3" s="22" t="s">
        <v>275</v>
      </c>
      <c r="J3" s="22" t="s">
        <v>320</v>
      </c>
      <c r="K3" s="22" t="s">
        <v>66</v>
      </c>
      <c r="L3" s="22" t="s">
        <v>275</v>
      </c>
      <c r="M3" s="22" t="s">
        <v>320</v>
      </c>
      <c r="N3" s="22" t="s">
        <v>66</v>
      </c>
      <c r="O3" s="22" t="s">
        <v>275</v>
      </c>
      <c r="P3" s="22" t="s">
        <v>320</v>
      </c>
      <c r="Q3" s="22" t="s">
        <v>66</v>
      </c>
      <c r="R3" s="22" t="s">
        <v>275</v>
      </c>
      <c r="S3" s="22" t="s">
        <v>320</v>
      </c>
      <c r="T3" s="22" t="s">
        <v>66</v>
      </c>
      <c r="U3" s="22" t="s">
        <v>275</v>
      </c>
      <c r="V3" s="403"/>
      <c r="W3" s="403"/>
    </row>
    <row r="4" spans="1:23" x14ac:dyDescent="0.35">
      <c r="A4" s="401" t="s">
        <v>321</v>
      </c>
      <c r="B4" s="24" t="s">
        <v>289</v>
      </c>
      <c r="C4" s="32"/>
      <c r="D4" s="26"/>
      <c r="E4" s="26"/>
      <c r="F4" s="26"/>
      <c r="G4" s="41"/>
      <c r="H4" s="24"/>
      <c r="I4" s="41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x14ac:dyDescent="0.35">
      <c r="A5" s="401"/>
      <c r="B5" s="24" t="s">
        <v>289</v>
      </c>
      <c r="C5" s="32"/>
      <c r="D5" s="26"/>
      <c r="E5" s="26"/>
      <c r="F5" s="26"/>
      <c r="G5" s="396"/>
      <c r="H5" s="396"/>
      <c r="I5" s="396"/>
      <c r="J5" s="383" t="s">
        <v>322</v>
      </c>
      <c r="K5" s="383"/>
      <c r="L5" s="383"/>
      <c r="M5" s="383" t="s">
        <v>323</v>
      </c>
      <c r="N5" s="383"/>
      <c r="O5" s="383"/>
      <c r="P5" s="383" t="s">
        <v>324</v>
      </c>
      <c r="Q5" s="383"/>
      <c r="R5" s="383"/>
      <c r="S5" s="383" t="s">
        <v>325</v>
      </c>
      <c r="T5" s="383"/>
      <c r="U5" s="383"/>
      <c r="V5" s="24"/>
      <c r="W5" s="24"/>
    </row>
    <row r="6" spans="1:23" x14ac:dyDescent="0.35">
      <c r="A6" s="401" t="s">
        <v>326</v>
      </c>
      <c r="B6" s="24" t="s">
        <v>289</v>
      </c>
      <c r="C6" s="32"/>
      <c r="D6" s="26"/>
      <c r="E6" s="26"/>
      <c r="F6" s="26"/>
      <c r="G6" s="42"/>
      <c r="H6" s="42"/>
      <c r="I6" s="42"/>
      <c r="J6" s="22" t="s">
        <v>320</v>
      </c>
      <c r="K6" s="22" t="s">
        <v>66</v>
      </c>
      <c r="L6" s="22" t="s">
        <v>275</v>
      </c>
      <c r="M6" s="22" t="s">
        <v>320</v>
      </c>
      <c r="N6" s="22" t="s">
        <v>66</v>
      </c>
      <c r="O6" s="22" t="s">
        <v>275</v>
      </c>
      <c r="P6" s="22" t="s">
        <v>320</v>
      </c>
      <c r="Q6" s="22" t="s">
        <v>66</v>
      </c>
      <c r="R6" s="22" t="s">
        <v>275</v>
      </c>
      <c r="S6" s="22" t="s">
        <v>320</v>
      </c>
      <c r="T6" s="22" t="s">
        <v>66</v>
      </c>
      <c r="U6" s="22" t="s">
        <v>275</v>
      </c>
      <c r="V6" s="24"/>
      <c r="W6" s="24"/>
    </row>
    <row r="7" spans="1:23" x14ac:dyDescent="0.35">
      <c r="A7" s="402"/>
      <c r="B7" s="24" t="s">
        <v>289</v>
      </c>
      <c r="C7" s="32"/>
      <c r="D7" s="26"/>
      <c r="E7" s="26"/>
      <c r="F7" s="26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 x14ac:dyDescent="0.35">
      <c r="A8" s="401" t="s">
        <v>327</v>
      </c>
      <c r="B8" s="24" t="s">
        <v>289</v>
      </c>
      <c r="C8" s="32"/>
      <c r="D8" s="26"/>
      <c r="E8" s="26"/>
      <c r="F8" s="26"/>
      <c r="G8" s="396"/>
      <c r="H8" s="396"/>
      <c r="I8" s="396"/>
      <c r="J8" s="383" t="s">
        <v>328</v>
      </c>
      <c r="K8" s="383"/>
      <c r="L8" s="383"/>
      <c r="M8" s="383" t="s">
        <v>329</v>
      </c>
      <c r="N8" s="383"/>
      <c r="O8" s="383"/>
      <c r="P8" s="383" t="s">
        <v>330</v>
      </c>
      <c r="Q8" s="383"/>
      <c r="R8" s="383"/>
      <c r="S8" s="383" t="s">
        <v>331</v>
      </c>
      <c r="T8" s="383"/>
      <c r="U8" s="383"/>
      <c r="V8" s="24"/>
      <c r="W8" s="24"/>
    </row>
    <row r="9" spans="1:23" x14ac:dyDescent="0.35">
      <c r="A9" s="401"/>
      <c r="B9" s="24" t="s">
        <v>289</v>
      </c>
      <c r="C9" s="32"/>
      <c r="D9" s="26"/>
      <c r="E9" s="26"/>
      <c r="F9" s="26"/>
      <c r="G9" s="42"/>
      <c r="H9" s="42"/>
      <c r="I9" s="42"/>
      <c r="J9" s="22" t="s">
        <v>320</v>
      </c>
      <c r="K9" s="22" t="s">
        <v>66</v>
      </c>
      <c r="L9" s="22" t="s">
        <v>275</v>
      </c>
      <c r="M9" s="22" t="s">
        <v>320</v>
      </c>
      <c r="N9" s="22" t="s">
        <v>66</v>
      </c>
      <c r="O9" s="22" t="s">
        <v>275</v>
      </c>
      <c r="P9" s="22" t="s">
        <v>320</v>
      </c>
      <c r="Q9" s="22" t="s">
        <v>66</v>
      </c>
      <c r="R9" s="22" t="s">
        <v>275</v>
      </c>
      <c r="S9" s="22" t="s">
        <v>320</v>
      </c>
      <c r="T9" s="22" t="s">
        <v>66</v>
      </c>
      <c r="U9" s="22" t="s">
        <v>275</v>
      </c>
      <c r="V9" s="24"/>
      <c r="W9" s="24"/>
    </row>
    <row r="10" spans="1:23" x14ac:dyDescent="0.35">
      <c r="A10" s="401" t="s">
        <v>332</v>
      </c>
      <c r="B10" s="24" t="s">
        <v>289</v>
      </c>
      <c r="C10" s="26"/>
      <c r="D10" s="26"/>
      <c r="E10" s="26"/>
      <c r="F10" s="26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401"/>
      <c r="B11" s="24" t="s">
        <v>289</v>
      </c>
      <c r="C11" s="32"/>
      <c r="D11" s="26"/>
      <c r="E11" s="26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401" t="s">
        <v>333</v>
      </c>
      <c r="B12" s="24" t="s">
        <v>289</v>
      </c>
      <c r="C12" s="33"/>
      <c r="D12" s="26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401"/>
      <c r="B13" s="24" t="s">
        <v>289</v>
      </c>
      <c r="C13" s="33"/>
      <c r="D13" s="26"/>
      <c r="E13" s="26"/>
      <c r="F13" s="2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97" t="s">
        <v>299</v>
      </c>
      <c r="B14" s="397"/>
      <c r="C14" s="397"/>
      <c r="D14" s="397"/>
      <c r="E14" s="397"/>
      <c r="F14" s="398"/>
      <c r="G14" s="398"/>
      <c r="H14" s="43"/>
      <c r="I14" s="43"/>
      <c r="J14" s="397" t="s">
        <v>300</v>
      </c>
      <c r="K14" s="397"/>
      <c r="L14" s="397"/>
      <c r="M14" s="397"/>
      <c r="N14" s="397"/>
      <c r="O14" s="397"/>
      <c r="P14" s="397"/>
      <c r="Q14" s="397"/>
      <c r="R14" s="397"/>
      <c r="S14" s="397"/>
      <c r="T14" s="397"/>
      <c r="U14" s="397"/>
      <c r="V14" s="44"/>
      <c r="W14" s="44"/>
    </row>
    <row r="15" spans="1:23" ht="60.95" customHeight="1" x14ac:dyDescent="0.15">
      <c r="A15" s="399" t="s">
        <v>334</v>
      </c>
      <c r="B15" s="399"/>
      <c r="C15" s="400"/>
      <c r="D15" s="400"/>
      <c r="E15" s="400"/>
      <c r="F15" s="400"/>
      <c r="G15" s="400"/>
      <c r="H15" s="400"/>
      <c r="I15" s="400"/>
      <c r="J15" s="400"/>
      <c r="K15" s="400"/>
      <c r="L15" s="400"/>
      <c r="M15" s="400"/>
      <c r="N15" s="400"/>
      <c r="O15" s="400"/>
      <c r="P15" s="400"/>
      <c r="Q15" s="400"/>
      <c r="R15" s="400"/>
      <c r="S15" s="400"/>
      <c r="T15" s="400"/>
      <c r="U15" s="400"/>
      <c r="V15" s="400"/>
      <c r="W15" s="400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3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74" t="s">
        <v>335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</row>
    <row r="2" spans="1:14" s="18" customFormat="1" ht="16.5" x14ac:dyDescent="0.3">
      <c r="A2" s="34" t="s">
        <v>336</v>
      </c>
      <c r="B2" s="35" t="s">
        <v>271</v>
      </c>
      <c r="C2" s="35" t="s">
        <v>272</v>
      </c>
      <c r="D2" s="35" t="s">
        <v>273</v>
      </c>
      <c r="E2" s="35" t="s">
        <v>274</v>
      </c>
      <c r="F2" s="35" t="s">
        <v>275</v>
      </c>
      <c r="G2" s="34" t="s">
        <v>337</v>
      </c>
      <c r="H2" s="34" t="s">
        <v>338</v>
      </c>
      <c r="I2" s="34" t="s">
        <v>339</v>
      </c>
      <c r="J2" s="34" t="s">
        <v>338</v>
      </c>
      <c r="K2" s="34" t="s">
        <v>340</v>
      </c>
      <c r="L2" s="34" t="s">
        <v>338</v>
      </c>
      <c r="M2" s="35" t="s">
        <v>319</v>
      </c>
      <c r="N2" s="35" t="s">
        <v>284</v>
      </c>
    </row>
    <row r="3" spans="1:14" s="21" customFormat="1" ht="17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21" customFormat="1" ht="17.25" x14ac:dyDescent="0.3">
      <c r="A4" s="37" t="s">
        <v>336</v>
      </c>
      <c r="B4" s="37" t="s">
        <v>341</v>
      </c>
      <c r="C4" s="37" t="s">
        <v>320</v>
      </c>
      <c r="D4" s="37" t="s">
        <v>273</v>
      </c>
      <c r="E4" s="35" t="s">
        <v>274</v>
      </c>
      <c r="F4" s="35" t="s">
        <v>275</v>
      </c>
      <c r="G4" s="34" t="s">
        <v>337</v>
      </c>
      <c r="H4" s="34" t="s">
        <v>338</v>
      </c>
      <c r="I4" s="34" t="s">
        <v>339</v>
      </c>
      <c r="J4" s="34" t="s">
        <v>338</v>
      </c>
      <c r="K4" s="34" t="s">
        <v>340</v>
      </c>
      <c r="L4" s="34" t="s">
        <v>338</v>
      </c>
      <c r="M4" s="35" t="s">
        <v>319</v>
      </c>
      <c r="N4" s="35" t="s">
        <v>284</v>
      </c>
    </row>
    <row r="5" spans="1:14" s="21" customFormat="1" ht="17.25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s="21" customFormat="1" ht="17.25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s="21" customFormat="1" ht="17.25" x14ac:dyDescent="0.3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s="21" customFormat="1" ht="17.25" x14ac:dyDescent="0.3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s="21" customFormat="1" ht="17.25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s="21" customFormat="1" ht="17.25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20" customFormat="1" ht="21" x14ac:dyDescent="0.15">
      <c r="A11" s="375" t="s">
        <v>342</v>
      </c>
      <c r="B11" s="376"/>
      <c r="C11" s="376"/>
      <c r="D11" s="377"/>
      <c r="E11" s="378"/>
      <c r="F11" s="379"/>
      <c r="G11" s="380"/>
      <c r="H11" s="38"/>
      <c r="I11" s="375" t="s">
        <v>343</v>
      </c>
      <c r="J11" s="376"/>
      <c r="K11" s="376"/>
      <c r="L11" s="27"/>
      <c r="M11" s="27"/>
      <c r="N11" s="30"/>
    </row>
    <row r="12" spans="1:14" s="21" customFormat="1" ht="51" customHeight="1" x14ac:dyDescent="0.3">
      <c r="A12" s="381" t="s">
        <v>344</v>
      </c>
      <c r="B12" s="382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4"/>
  <sheetViews>
    <sheetView workbookViewId="0">
      <selection activeCell="G20" sqref="G20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74" t="s">
        <v>345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2" s="18" customFormat="1" ht="16.5" x14ac:dyDescent="0.3">
      <c r="A2" s="22" t="s">
        <v>313</v>
      </c>
      <c r="B2" s="23" t="s">
        <v>275</v>
      </c>
      <c r="C2" s="23" t="s">
        <v>271</v>
      </c>
      <c r="D2" s="23" t="s">
        <v>272</v>
      </c>
      <c r="E2" s="23" t="s">
        <v>273</v>
      </c>
      <c r="F2" s="23" t="s">
        <v>274</v>
      </c>
      <c r="G2" s="22" t="s">
        <v>346</v>
      </c>
      <c r="H2" s="22" t="s">
        <v>347</v>
      </c>
      <c r="I2" s="22" t="s">
        <v>348</v>
      </c>
      <c r="J2" s="22" t="s">
        <v>349</v>
      </c>
      <c r="K2" s="23" t="s">
        <v>319</v>
      </c>
      <c r="L2" s="23" t="s">
        <v>284</v>
      </c>
    </row>
    <row r="3" spans="1:12" s="31" customFormat="1" ht="16.5" x14ac:dyDescent="0.35">
      <c r="A3" s="26" t="s">
        <v>321</v>
      </c>
      <c r="B3" s="24" t="s">
        <v>289</v>
      </c>
      <c r="C3" s="32"/>
      <c r="D3" s="26"/>
      <c r="E3" s="26"/>
      <c r="F3" s="26"/>
      <c r="G3" s="26" t="s">
        <v>350</v>
      </c>
      <c r="H3" s="26" t="s">
        <v>351</v>
      </c>
      <c r="I3" s="26"/>
      <c r="J3" s="26"/>
      <c r="K3" s="26" t="s">
        <v>290</v>
      </c>
      <c r="L3" s="26" t="s">
        <v>291</v>
      </c>
    </row>
    <row r="4" spans="1:12" s="31" customFormat="1" ht="16.5" x14ac:dyDescent="0.35">
      <c r="A4" s="26" t="s">
        <v>326</v>
      </c>
      <c r="B4" s="24" t="s">
        <v>289</v>
      </c>
      <c r="C4" s="32"/>
      <c r="D4" s="26"/>
      <c r="E4" s="26"/>
      <c r="F4" s="26"/>
      <c r="G4" s="26" t="s">
        <v>350</v>
      </c>
      <c r="H4" s="26" t="s">
        <v>351</v>
      </c>
      <c r="I4" s="26"/>
      <c r="J4" s="26"/>
      <c r="K4" s="26" t="s">
        <v>290</v>
      </c>
      <c r="L4" s="26" t="s">
        <v>291</v>
      </c>
    </row>
    <row r="5" spans="1:12" s="31" customFormat="1" ht="16.5" x14ac:dyDescent="0.35">
      <c r="A5" s="26" t="s">
        <v>327</v>
      </c>
      <c r="B5" s="24" t="s">
        <v>289</v>
      </c>
      <c r="C5" s="32"/>
      <c r="D5" s="26"/>
      <c r="E5" s="26"/>
      <c r="F5" s="26"/>
      <c r="G5" s="26" t="s">
        <v>350</v>
      </c>
      <c r="H5" s="26" t="s">
        <v>351</v>
      </c>
      <c r="I5" s="26"/>
      <c r="J5" s="26"/>
      <c r="K5" s="26" t="s">
        <v>290</v>
      </c>
      <c r="L5" s="26" t="s">
        <v>291</v>
      </c>
    </row>
    <row r="6" spans="1:12" s="31" customFormat="1" ht="16.5" x14ac:dyDescent="0.35">
      <c r="A6" s="26" t="s">
        <v>332</v>
      </c>
      <c r="B6" s="24" t="s">
        <v>289</v>
      </c>
      <c r="C6" s="32"/>
      <c r="D6" s="26"/>
      <c r="E6" s="26"/>
      <c r="F6" s="26"/>
      <c r="G6" s="26" t="s">
        <v>350</v>
      </c>
      <c r="H6" s="26" t="s">
        <v>351</v>
      </c>
      <c r="I6" s="26"/>
      <c r="J6" s="26"/>
      <c r="K6" s="26" t="s">
        <v>290</v>
      </c>
      <c r="L6" s="26" t="s">
        <v>291</v>
      </c>
    </row>
    <row r="7" spans="1:12" s="31" customFormat="1" ht="16.5" x14ac:dyDescent="0.35">
      <c r="A7" s="26" t="s">
        <v>333</v>
      </c>
      <c r="B7" s="24" t="s">
        <v>289</v>
      </c>
      <c r="C7" s="32"/>
      <c r="D7" s="26"/>
      <c r="E7" s="26"/>
      <c r="F7" s="26"/>
      <c r="G7" s="26" t="s">
        <v>350</v>
      </c>
      <c r="H7" s="26" t="s">
        <v>351</v>
      </c>
      <c r="I7" s="26"/>
      <c r="J7" s="26"/>
      <c r="K7" s="26" t="s">
        <v>290</v>
      </c>
      <c r="L7" s="26" t="s">
        <v>291</v>
      </c>
    </row>
    <row r="8" spans="1:12" s="31" customFormat="1" ht="16.5" x14ac:dyDescent="0.35">
      <c r="A8" s="26"/>
      <c r="B8" s="24" t="s">
        <v>289</v>
      </c>
      <c r="C8" s="32"/>
      <c r="D8" s="26"/>
      <c r="E8" s="26"/>
      <c r="F8" s="26"/>
      <c r="G8" s="26" t="s">
        <v>350</v>
      </c>
      <c r="H8" s="26" t="s">
        <v>351</v>
      </c>
      <c r="I8" s="26"/>
      <c r="J8" s="26"/>
      <c r="K8" s="26" t="s">
        <v>290</v>
      </c>
      <c r="L8" s="26" t="s">
        <v>291</v>
      </c>
    </row>
    <row r="9" spans="1:12" s="31" customFormat="1" ht="16.5" x14ac:dyDescent="0.35">
      <c r="A9" s="26"/>
      <c r="B9" s="24" t="s">
        <v>289</v>
      </c>
      <c r="C9" s="26"/>
      <c r="D9" s="26"/>
      <c r="E9" s="26"/>
      <c r="F9" s="26"/>
      <c r="G9" s="26" t="s">
        <v>350</v>
      </c>
      <c r="H9" s="26" t="s">
        <v>351</v>
      </c>
      <c r="I9" s="26"/>
      <c r="J9" s="26"/>
      <c r="K9" s="26" t="s">
        <v>290</v>
      </c>
      <c r="L9" s="26" t="s">
        <v>291</v>
      </c>
    </row>
    <row r="10" spans="1:12" s="31" customFormat="1" ht="16.5" x14ac:dyDescent="0.35">
      <c r="A10" s="26"/>
      <c r="B10" s="24" t="s">
        <v>289</v>
      </c>
      <c r="C10" s="32"/>
      <c r="D10" s="26"/>
      <c r="E10" s="26"/>
      <c r="F10" s="26"/>
      <c r="G10" s="26" t="s">
        <v>350</v>
      </c>
      <c r="H10" s="26" t="s">
        <v>351</v>
      </c>
      <c r="I10" s="26"/>
      <c r="J10" s="26"/>
      <c r="K10" s="26" t="s">
        <v>290</v>
      </c>
      <c r="L10" s="26" t="s">
        <v>291</v>
      </c>
    </row>
    <row r="11" spans="1:12" s="31" customFormat="1" ht="16.5" x14ac:dyDescent="0.35">
      <c r="A11" s="26"/>
      <c r="B11" s="24" t="s">
        <v>289</v>
      </c>
      <c r="C11" s="33"/>
      <c r="D11" s="26"/>
      <c r="E11" s="26"/>
      <c r="F11" s="26"/>
      <c r="G11" s="26" t="s">
        <v>350</v>
      </c>
      <c r="H11" s="26" t="s">
        <v>351</v>
      </c>
      <c r="I11" s="26"/>
      <c r="J11" s="26"/>
      <c r="K11" s="26" t="s">
        <v>290</v>
      </c>
      <c r="L11" s="26" t="s">
        <v>291</v>
      </c>
    </row>
    <row r="12" spans="1:12" s="31" customFormat="1" ht="16.5" x14ac:dyDescent="0.35">
      <c r="A12" s="26"/>
      <c r="B12" s="24" t="s">
        <v>289</v>
      </c>
      <c r="C12" s="33"/>
      <c r="D12" s="26"/>
      <c r="E12" s="26"/>
      <c r="F12" s="26"/>
      <c r="G12" s="26" t="s">
        <v>350</v>
      </c>
      <c r="H12" s="26" t="s">
        <v>351</v>
      </c>
      <c r="I12" s="26"/>
      <c r="J12" s="26"/>
      <c r="K12" s="26" t="s">
        <v>290</v>
      </c>
      <c r="L12" s="26" t="s">
        <v>291</v>
      </c>
    </row>
    <row r="13" spans="1:12" s="20" customFormat="1" ht="21" x14ac:dyDescent="0.15">
      <c r="A13" s="375" t="s">
        <v>299</v>
      </c>
      <c r="B13" s="376"/>
      <c r="C13" s="376"/>
      <c r="D13" s="376"/>
      <c r="E13" s="377"/>
      <c r="F13" s="378"/>
      <c r="G13" s="380"/>
      <c r="H13" s="375" t="s">
        <v>300</v>
      </c>
      <c r="I13" s="376"/>
      <c r="J13" s="376"/>
      <c r="K13" s="27"/>
      <c r="L13" s="30"/>
    </row>
    <row r="14" spans="1:12" s="21" customFormat="1" ht="69.95" customHeight="1" x14ac:dyDescent="0.3">
      <c r="A14" s="381" t="s">
        <v>352</v>
      </c>
      <c r="B14" s="381"/>
      <c r="C14" s="382"/>
      <c r="D14" s="382"/>
      <c r="E14" s="382"/>
      <c r="F14" s="382"/>
      <c r="G14" s="382"/>
      <c r="H14" s="382"/>
      <c r="I14" s="382"/>
      <c r="J14" s="382"/>
      <c r="K14" s="382"/>
      <c r="L14" s="382"/>
    </row>
  </sheetData>
  <mergeCells count="5">
    <mergeCell ref="A1:J1"/>
    <mergeCell ref="A13:E13"/>
    <mergeCell ref="F13:G13"/>
    <mergeCell ref="H13:J13"/>
    <mergeCell ref="A14:L14"/>
  </mergeCells>
  <phoneticPr fontId="43" type="noConversion"/>
  <dataValidations count="1">
    <dataValidation type="list" allowBlank="1" showInputMessage="1" showErrorMessage="1" sqref="L3:L12 L13:L14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activeCell="D13" sqref="C12:D13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74" t="s">
        <v>353</v>
      </c>
      <c r="B1" s="374"/>
      <c r="C1" s="374"/>
      <c r="D1" s="374"/>
      <c r="E1" s="374"/>
      <c r="F1" s="374"/>
      <c r="G1" s="374"/>
      <c r="H1" s="374"/>
      <c r="I1" s="374"/>
    </row>
    <row r="2" spans="1:9" s="18" customFormat="1" ht="16.5" x14ac:dyDescent="0.3">
      <c r="A2" s="383" t="s">
        <v>270</v>
      </c>
      <c r="B2" s="384" t="s">
        <v>275</v>
      </c>
      <c r="C2" s="384" t="s">
        <v>320</v>
      </c>
      <c r="D2" s="384" t="s">
        <v>273</v>
      </c>
      <c r="E2" s="384" t="s">
        <v>274</v>
      </c>
      <c r="F2" s="22" t="s">
        <v>354</v>
      </c>
      <c r="G2" s="22" t="s">
        <v>304</v>
      </c>
      <c r="H2" s="389" t="s">
        <v>305</v>
      </c>
      <c r="I2" s="393" t="s">
        <v>307</v>
      </c>
    </row>
    <row r="3" spans="1:9" s="18" customFormat="1" ht="16.5" x14ac:dyDescent="0.3">
      <c r="A3" s="383"/>
      <c r="B3" s="385"/>
      <c r="C3" s="385"/>
      <c r="D3" s="385"/>
      <c r="E3" s="385"/>
      <c r="F3" s="22" t="s">
        <v>355</v>
      </c>
      <c r="G3" s="22" t="s">
        <v>308</v>
      </c>
      <c r="H3" s="390"/>
      <c r="I3" s="394"/>
    </row>
    <row r="4" spans="1:9" s="18" customFormat="1" ht="17.25" x14ac:dyDescent="0.35">
      <c r="A4" s="24">
        <v>1</v>
      </c>
      <c r="B4" s="25" t="s">
        <v>356</v>
      </c>
      <c r="C4" s="25" t="s">
        <v>357</v>
      </c>
      <c r="D4" s="25" t="s">
        <v>263</v>
      </c>
      <c r="E4" s="26" t="s">
        <v>288</v>
      </c>
      <c r="F4" s="24">
        <v>0.5</v>
      </c>
      <c r="G4" s="24">
        <v>0.6</v>
      </c>
      <c r="H4" s="25"/>
      <c r="I4" s="29" t="s">
        <v>291</v>
      </c>
    </row>
    <row r="5" spans="1:9" s="18" customFormat="1" ht="16.5" x14ac:dyDescent="0.3">
      <c r="A5" s="24">
        <v>2</v>
      </c>
      <c r="B5" s="25"/>
      <c r="C5" s="25"/>
      <c r="D5" s="25"/>
      <c r="E5" s="24"/>
      <c r="F5" s="24"/>
      <c r="G5" s="24"/>
      <c r="H5" s="25"/>
      <c r="I5" s="29"/>
    </row>
    <row r="6" spans="1:9" s="19" customFormat="1" ht="16.5" x14ac:dyDescent="0.35">
      <c r="A6" s="24">
        <v>3</v>
      </c>
      <c r="B6" s="25"/>
      <c r="C6" s="26"/>
      <c r="D6" s="24"/>
      <c r="E6" s="24"/>
      <c r="F6" s="26"/>
      <c r="G6" s="26"/>
      <c r="H6" s="26"/>
      <c r="I6" s="26"/>
    </row>
    <row r="7" spans="1:9" s="20" customFormat="1" ht="21" x14ac:dyDescent="0.15">
      <c r="A7" s="375" t="s">
        <v>358</v>
      </c>
      <c r="B7" s="376"/>
      <c r="C7" s="376"/>
      <c r="D7" s="377"/>
      <c r="E7" s="28"/>
      <c r="F7" s="375" t="s">
        <v>300</v>
      </c>
      <c r="G7" s="376"/>
      <c r="H7" s="377"/>
      <c r="I7" s="30"/>
    </row>
    <row r="8" spans="1:9" s="21" customFormat="1" ht="36.950000000000003" customHeight="1" x14ac:dyDescent="0.3">
      <c r="A8" s="381" t="s">
        <v>359</v>
      </c>
      <c r="B8" s="381"/>
      <c r="C8" s="382"/>
      <c r="D8" s="382"/>
      <c r="E8" s="382"/>
      <c r="F8" s="382"/>
      <c r="G8" s="382"/>
      <c r="H8" s="382"/>
      <c r="I8" s="382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4" t="s">
        <v>360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</row>
    <row r="2" spans="1:11" ht="42" customHeight="1" x14ac:dyDescent="0.15">
      <c r="A2" s="405" t="s">
        <v>361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362</v>
      </c>
      <c r="B4" s="5" t="s">
        <v>363</v>
      </c>
      <c r="C4" s="406" t="s">
        <v>364</v>
      </c>
      <c r="D4" s="407"/>
      <c r="E4" s="5" t="s">
        <v>365</v>
      </c>
      <c r="F4" s="5" t="s">
        <v>366</v>
      </c>
      <c r="G4" s="5" t="s">
        <v>367</v>
      </c>
      <c r="H4" s="5" t="s">
        <v>368</v>
      </c>
      <c r="I4" s="406" t="s">
        <v>369</v>
      </c>
      <c r="J4" s="408"/>
      <c r="K4" s="407"/>
    </row>
    <row r="5" spans="1:11" x14ac:dyDescent="0.15">
      <c r="A5" s="6" t="s">
        <v>370</v>
      </c>
      <c r="B5" s="7" t="s">
        <v>371</v>
      </c>
      <c r="C5" s="7" t="s">
        <v>372</v>
      </c>
      <c r="D5" s="7" t="s">
        <v>373</v>
      </c>
      <c r="E5" s="7" t="s">
        <v>371</v>
      </c>
      <c r="F5" s="7" t="s">
        <v>374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375</v>
      </c>
      <c r="B7" s="9" t="s">
        <v>376</v>
      </c>
      <c r="E7" s="8" t="s">
        <v>377</v>
      </c>
      <c r="F7" s="9" t="s">
        <v>378</v>
      </c>
      <c r="I7" s="8" t="s">
        <v>379</v>
      </c>
      <c r="J7" s="9" t="s">
        <v>380</v>
      </c>
    </row>
    <row r="8" spans="1:11" x14ac:dyDescent="0.15">
      <c r="A8" s="10" t="s">
        <v>381</v>
      </c>
      <c r="B8" s="11" t="s">
        <v>372</v>
      </c>
      <c r="E8" s="10" t="s">
        <v>382</v>
      </c>
      <c r="F8" s="12" t="s">
        <v>371</v>
      </c>
      <c r="I8" s="10" t="s">
        <v>383</v>
      </c>
      <c r="J8" s="12" t="s">
        <v>371</v>
      </c>
    </row>
    <row r="9" spans="1:11" x14ac:dyDescent="0.15">
      <c r="A9" s="10" t="s">
        <v>384</v>
      </c>
      <c r="B9" s="12" t="s">
        <v>370</v>
      </c>
      <c r="E9" s="10" t="s">
        <v>385</v>
      </c>
      <c r="F9" s="11" t="s">
        <v>386</v>
      </c>
      <c r="I9" s="10" t="s">
        <v>387</v>
      </c>
      <c r="J9" s="11" t="s">
        <v>388</v>
      </c>
    </row>
    <row r="10" spans="1:11" x14ac:dyDescent="0.15">
      <c r="A10" s="10" t="s">
        <v>389</v>
      </c>
      <c r="B10" s="11" t="s">
        <v>390</v>
      </c>
      <c r="E10" s="10" t="s">
        <v>391</v>
      </c>
      <c r="F10" s="11" t="s">
        <v>392</v>
      </c>
      <c r="I10" s="10" t="s">
        <v>393</v>
      </c>
      <c r="J10" s="11" t="s">
        <v>394</v>
      </c>
    </row>
    <row r="11" spans="1:11" x14ac:dyDescent="0.15">
      <c r="A11" s="10" t="s">
        <v>395</v>
      </c>
      <c r="B11" s="11" t="s">
        <v>396</v>
      </c>
      <c r="I11" s="10" t="s">
        <v>397</v>
      </c>
      <c r="J11" s="11" t="s">
        <v>370</v>
      </c>
    </row>
    <row r="12" spans="1:11" x14ac:dyDescent="0.15">
      <c r="I12" s="10" t="s">
        <v>398</v>
      </c>
      <c r="J12" s="11" t="s">
        <v>386</v>
      </c>
    </row>
    <row r="13" spans="1:11" x14ac:dyDescent="0.15">
      <c r="I13" s="10" t="s">
        <v>399</v>
      </c>
      <c r="J13" s="11" t="s">
        <v>392</v>
      </c>
    </row>
    <row r="15" spans="1:11" x14ac:dyDescent="0.15">
      <c r="A15" s="8" t="s">
        <v>400</v>
      </c>
      <c r="B15" s="9" t="s">
        <v>401</v>
      </c>
      <c r="E15" s="8" t="s">
        <v>402</v>
      </c>
      <c r="F15" s="9" t="s">
        <v>403</v>
      </c>
      <c r="I15" s="8" t="s">
        <v>404</v>
      </c>
      <c r="J15" s="9" t="s">
        <v>405</v>
      </c>
    </row>
    <row r="16" spans="1:11" x14ac:dyDescent="0.15">
      <c r="A16" s="10">
        <v>2019</v>
      </c>
      <c r="B16" s="11" t="s">
        <v>406</v>
      </c>
      <c r="E16" s="10" t="s">
        <v>407</v>
      </c>
      <c r="F16" s="11">
        <v>1</v>
      </c>
      <c r="I16" s="10" t="s">
        <v>408</v>
      </c>
      <c r="J16" s="11">
        <v>0</v>
      </c>
    </row>
    <row r="17" spans="1:11" x14ac:dyDescent="0.15">
      <c r="A17" s="10">
        <v>2020</v>
      </c>
      <c r="B17" s="11" t="s">
        <v>409</v>
      </c>
      <c r="E17" s="10" t="s">
        <v>410</v>
      </c>
      <c r="F17" s="11">
        <v>2</v>
      </c>
      <c r="I17" s="10" t="s">
        <v>411</v>
      </c>
      <c r="J17" s="12">
        <v>1</v>
      </c>
    </row>
    <row r="18" spans="1:11" x14ac:dyDescent="0.15">
      <c r="A18" s="10">
        <v>2021</v>
      </c>
      <c r="B18" s="12" t="s">
        <v>374</v>
      </c>
      <c r="E18" s="10" t="s">
        <v>412</v>
      </c>
      <c r="F18" s="11">
        <v>3</v>
      </c>
      <c r="I18" s="10" t="s">
        <v>413</v>
      </c>
      <c r="J18" s="11">
        <v>2</v>
      </c>
    </row>
    <row r="19" spans="1:11" x14ac:dyDescent="0.15">
      <c r="A19" s="10">
        <v>2022</v>
      </c>
      <c r="B19" s="11" t="s">
        <v>414</v>
      </c>
      <c r="E19" s="10" t="s">
        <v>415</v>
      </c>
      <c r="F19" s="11">
        <v>4</v>
      </c>
      <c r="I19" s="10" t="s">
        <v>416</v>
      </c>
      <c r="J19" s="11">
        <v>3</v>
      </c>
    </row>
    <row r="20" spans="1:11" x14ac:dyDescent="0.15">
      <c r="A20" s="10">
        <v>2023</v>
      </c>
      <c r="B20" s="11" t="s">
        <v>112</v>
      </c>
      <c r="E20" s="10" t="s">
        <v>417</v>
      </c>
      <c r="F20" s="11">
        <v>8</v>
      </c>
      <c r="I20" s="10" t="s">
        <v>418</v>
      </c>
      <c r="J20" s="11">
        <v>4</v>
      </c>
    </row>
    <row r="21" spans="1:11" x14ac:dyDescent="0.15">
      <c r="A21" s="10">
        <v>2024</v>
      </c>
      <c r="B21" s="11" t="s">
        <v>111</v>
      </c>
      <c r="E21" s="10" t="s">
        <v>419</v>
      </c>
      <c r="F21" s="12">
        <v>9</v>
      </c>
      <c r="I21" s="10" t="s">
        <v>420</v>
      </c>
      <c r="J21" s="11">
        <v>5</v>
      </c>
    </row>
    <row r="22" spans="1:11" x14ac:dyDescent="0.15">
      <c r="A22" s="10">
        <v>2025</v>
      </c>
      <c r="B22" s="11" t="s">
        <v>396</v>
      </c>
    </row>
    <row r="24" spans="1:11" x14ac:dyDescent="0.15">
      <c r="A24" s="13" t="s">
        <v>421</v>
      </c>
      <c r="B24" s="14" t="s">
        <v>422</v>
      </c>
      <c r="D24" s="15" t="s">
        <v>270</v>
      </c>
      <c r="E24" s="16" t="s">
        <v>364</v>
      </c>
      <c r="F24" s="16" t="s">
        <v>423</v>
      </c>
      <c r="G24" s="16" t="s">
        <v>424</v>
      </c>
      <c r="H24" s="15" t="s">
        <v>270</v>
      </c>
      <c r="I24" s="16" t="s">
        <v>364</v>
      </c>
      <c r="J24" s="16" t="s">
        <v>423</v>
      </c>
      <c r="K24" s="16" t="s">
        <v>424</v>
      </c>
    </row>
    <row r="25" spans="1:11" x14ac:dyDescent="0.15">
      <c r="A25" s="10" t="s">
        <v>425</v>
      </c>
      <c r="B25" s="12" t="s">
        <v>426</v>
      </c>
      <c r="D25" s="10">
        <v>1</v>
      </c>
      <c r="E25" s="409" t="s">
        <v>426</v>
      </c>
      <c r="F25" s="409" t="s">
        <v>425</v>
      </c>
      <c r="G25" s="11" t="s">
        <v>427</v>
      </c>
      <c r="H25" s="8">
        <v>105</v>
      </c>
      <c r="I25" s="409" t="s">
        <v>426</v>
      </c>
      <c r="J25" s="409" t="s">
        <v>428</v>
      </c>
      <c r="K25" s="9" t="s">
        <v>429</v>
      </c>
    </row>
    <row r="26" spans="1:11" x14ac:dyDescent="0.15">
      <c r="A26" s="10" t="s">
        <v>430</v>
      </c>
      <c r="B26" s="11" t="s">
        <v>431</v>
      </c>
      <c r="D26" s="10">
        <v>2</v>
      </c>
      <c r="E26" s="410"/>
      <c r="F26" s="410"/>
      <c r="G26" s="11" t="s">
        <v>432</v>
      </c>
      <c r="H26" s="10">
        <v>106</v>
      </c>
      <c r="I26" s="410"/>
      <c r="J26" s="410"/>
      <c r="K26" s="11" t="s">
        <v>433</v>
      </c>
    </row>
    <row r="27" spans="1:11" x14ac:dyDescent="0.15">
      <c r="A27" s="10" t="s">
        <v>434</v>
      </c>
      <c r="B27" s="11" t="s">
        <v>435</v>
      </c>
      <c r="D27" s="10">
        <v>3</v>
      </c>
      <c r="E27" s="410"/>
      <c r="F27" s="410"/>
      <c r="G27" s="11" t="s">
        <v>436</v>
      </c>
      <c r="H27" s="10">
        <v>107</v>
      </c>
      <c r="I27" s="410"/>
      <c r="J27" s="410"/>
      <c r="K27" s="11" t="s">
        <v>437</v>
      </c>
    </row>
    <row r="28" spans="1:11" x14ac:dyDescent="0.15">
      <c r="A28" s="10" t="s">
        <v>438</v>
      </c>
      <c r="B28" s="11" t="s">
        <v>439</v>
      </c>
      <c r="D28" s="10">
        <v>4</v>
      </c>
      <c r="E28" s="410"/>
      <c r="F28" s="410"/>
      <c r="G28" s="11" t="s">
        <v>440</v>
      </c>
      <c r="H28" s="10">
        <v>108</v>
      </c>
      <c r="I28" s="410"/>
      <c r="J28" s="410"/>
      <c r="K28" s="11" t="s">
        <v>441</v>
      </c>
    </row>
    <row r="29" spans="1:11" x14ac:dyDescent="0.15">
      <c r="A29" s="10" t="s">
        <v>442</v>
      </c>
      <c r="B29" s="11" t="s">
        <v>443</v>
      </c>
      <c r="D29" s="10">
        <v>5</v>
      </c>
      <c r="E29" s="410"/>
      <c r="F29" s="410"/>
      <c r="G29" s="11" t="s">
        <v>444</v>
      </c>
      <c r="H29" s="10">
        <v>109</v>
      </c>
      <c r="I29" s="410"/>
      <c r="J29" s="410"/>
      <c r="K29" s="11" t="s">
        <v>445</v>
      </c>
    </row>
    <row r="30" spans="1:11" x14ac:dyDescent="0.15">
      <c r="A30" s="10" t="s">
        <v>446</v>
      </c>
      <c r="B30" s="11" t="s">
        <v>447</v>
      </c>
      <c r="D30" s="10">
        <v>6</v>
      </c>
      <c r="E30" s="410"/>
      <c r="F30" s="410"/>
      <c r="G30" s="11" t="s">
        <v>448</v>
      </c>
      <c r="H30" s="10">
        <v>110</v>
      </c>
      <c r="I30" s="410"/>
      <c r="J30" s="410"/>
      <c r="K30" s="11" t="s">
        <v>449</v>
      </c>
    </row>
    <row r="31" spans="1:11" x14ac:dyDescent="0.15">
      <c r="A31" s="10" t="s">
        <v>450</v>
      </c>
      <c r="B31" s="11" t="s">
        <v>451</v>
      </c>
      <c r="D31" s="10">
        <v>7</v>
      </c>
      <c r="E31" s="411"/>
      <c r="F31" s="411"/>
      <c r="G31" s="11" t="s">
        <v>452</v>
      </c>
      <c r="H31" s="10">
        <v>111</v>
      </c>
      <c r="I31" s="410"/>
      <c r="J31" s="410"/>
      <c r="K31" s="11" t="s">
        <v>453</v>
      </c>
    </row>
    <row r="32" spans="1:11" x14ac:dyDescent="0.15">
      <c r="A32" s="10" t="s">
        <v>454</v>
      </c>
      <c r="B32" s="11" t="s">
        <v>455</v>
      </c>
      <c r="D32" s="10">
        <v>8</v>
      </c>
      <c r="E32" s="409" t="s">
        <v>431</v>
      </c>
      <c r="F32" s="409" t="s">
        <v>430</v>
      </c>
      <c r="G32" s="11" t="s">
        <v>456</v>
      </c>
      <c r="H32" s="10">
        <v>112</v>
      </c>
      <c r="I32" s="410"/>
      <c r="J32" s="410"/>
      <c r="K32" s="11" t="s">
        <v>457</v>
      </c>
    </row>
    <row r="33" spans="1:11" x14ac:dyDescent="0.15">
      <c r="A33" s="10" t="s">
        <v>458</v>
      </c>
      <c r="B33" s="11" t="s">
        <v>459</v>
      </c>
      <c r="D33" s="10">
        <v>9</v>
      </c>
      <c r="E33" s="410"/>
      <c r="F33" s="410"/>
      <c r="G33" s="11" t="s">
        <v>460</v>
      </c>
      <c r="H33" s="10">
        <v>113</v>
      </c>
      <c r="I33" s="410"/>
      <c r="J33" s="410"/>
      <c r="K33" s="11" t="s">
        <v>461</v>
      </c>
    </row>
    <row r="34" spans="1:11" x14ac:dyDescent="0.15">
      <c r="A34" s="10" t="s">
        <v>462</v>
      </c>
      <c r="B34" s="11" t="s">
        <v>463</v>
      </c>
      <c r="D34" s="10">
        <v>10</v>
      </c>
      <c r="E34" s="410"/>
      <c r="F34" s="410"/>
      <c r="G34" s="11" t="s">
        <v>464</v>
      </c>
      <c r="H34" s="10">
        <v>114</v>
      </c>
      <c r="I34" s="410"/>
      <c r="J34" s="410"/>
      <c r="K34" s="11" t="s">
        <v>465</v>
      </c>
    </row>
    <row r="35" spans="1:11" x14ac:dyDescent="0.15">
      <c r="A35" s="10" t="s">
        <v>466</v>
      </c>
      <c r="B35" s="11" t="s">
        <v>467</v>
      </c>
      <c r="D35" s="10">
        <v>11</v>
      </c>
      <c r="E35" s="410"/>
      <c r="F35" s="410"/>
      <c r="G35" s="11" t="s">
        <v>468</v>
      </c>
      <c r="H35" s="10">
        <v>115</v>
      </c>
      <c r="I35" s="410"/>
      <c r="J35" s="410"/>
      <c r="K35" s="11" t="s">
        <v>469</v>
      </c>
    </row>
    <row r="36" spans="1:11" x14ac:dyDescent="0.15">
      <c r="A36" s="10" t="s">
        <v>470</v>
      </c>
      <c r="B36" s="11" t="s">
        <v>471</v>
      </c>
      <c r="D36" s="10">
        <v>12</v>
      </c>
      <c r="E36" s="411"/>
      <c r="F36" s="411"/>
      <c r="G36" s="11" t="s">
        <v>472</v>
      </c>
      <c r="H36" s="10">
        <v>116</v>
      </c>
      <c r="I36" s="411"/>
      <c r="J36" s="411"/>
      <c r="K36" s="11" t="s">
        <v>473</v>
      </c>
    </row>
    <row r="37" spans="1:11" x14ac:dyDescent="0.15">
      <c r="A37" s="10" t="s">
        <v>474</v>
      </c>
      <c r="B37" s="11" t="s">
        <v>475</v>
      </c>
      <c r="D37" s="10">
        <v>13</v>
      </c>
      <c r="E37" s="409" t="s">
        <v>435</v>
      </c>
      <c r="F37" s="409" t="s">
        <v>434</v>
      </c>
      <c r="G37" s="11" t="s">
        <v>476</v>
      </c>
      <c r="H37" s="10">
        <v>117</v>
      </c>
      <c r="I37" s="409" t="s">
        <v>431</v>
      </c>
      <c r="J37" s="409" t="s">
        <v>477</v>
      </c>
      <c r="K37" s="11" t="s">
        <v>478</v>
      </c>
    </row>
    <row r="38" spans="1:11" x14ac:dyDescent="0.15">
      <c r="A38" s="10" t="s">
        <v>479</v>
      </c>
      <c r="B38" s="11" t="s">
        <v>480</v>
      </c>
      <c r="D38" s="10">
        <v>14</v>
      </c>
      <c r="E38" s="410"/>
      <c r="F38" s="410"/>
      <c r="G38" s="11" t="s">
        <v>481</v>
      </c>
      <c r="H38" s="10">
        <v>118</v>
      </c>
      <c r="I38" s="410"/>
      <c r="J38" s="410"/>
      <c r="K38" s="11" t="s">
        <v>482</v>
      </c>
    </row>
    <row r="39" spans="1:11" x14ac:dyDescent="0.15">
      <c r="A39" s="10" t="s">
        <v>483</v>
      </c>
      <c r="B39" s="11" t="s">
        <v>484</v>
      </c>
      <c r="D39" s="10">
        <v>15</v>
      </c>
      <c r="E39" s="410"/>
      <c r="F39" s="410"/>
      <c r="G39" s="11" t="s">
        <v>485</v>
      </c>
      <c r="H39" s="10">
        <v>119</v>
      </c>
      <c r="I39" s="410"/>
      <c r="J39" s="410"/>
      <c r="K39" s="11" t="s">
        <v>486</v>
      </c>
    </row>
    <row r="40" spans="1:11" x14ac:dyDescent="0.15">
      <c r="A40" s="10" t="s">
        <v>487</v>
      </c>
      <c r="B40" s="11" t="s">
        <v>488</v>
      </c>
      <c r="D40" s="10">
        <v>16</v>
      </c>
      <c r="E40" s="410"/>
      <c r="F40" s="410"/>
      <c r="G40" s="11" t="s">
        <v>489</v>
      </c>
      <c r="H40" s="10">
        <v>120</v>
      </c>
      <c r="I40" s="411"/>
      <c r="J40" s="411"/>
      <c r="K40" s="11" t="s">
        <v>490</v>
      </c>
    </row>
    <row r="41" spans="1:11" x14ac:dyDescent="0.15">
      <c r="A41" s="10" t="s">
        <v>491</v>
      </c>
      <c r="B41" s="11" t="s">
        <v>492</v>
      </c>
      <c r="D41" s="10">
        <v>17</v>
      </c>
      <c r="E41" s="411"/>
      <c r="F41" s="411"/>
      <c r="G41" s="11" t="s">
        <v>493</v>
      </c>
      <c r="H41" s="10">
        <v>121</v>
      </c>
      <c r="I41" s="409" t="s">
        <v>435</v>
      </c>
      <c r="J41" s="409" t="s">
        <v>494</v>
      </c>
      <c r="K41" s="11" t="s">
        <v>495</v>
      </c>
    </row>
    <row r="42" spans="1:11" x14ac:dyDescent="0.15">
      <c r="A42" s="10" t="s">
        <v>496</v>
      </c>
      <c r="B42" s="11" t="s">
        <v>497</v>
      </c>
      <c r="D42" s="10">
        <v>18</v>
      </c>
      <c r="E42" s="409" t="s">
        <v>439</v>
      </c>
      <c r="F42" s="409" t="s">
        <v>438</v>
      </c>
      <c r="G42" s="11" t="s">
        <v>498</v>
      </c>
      <c r="H42" s="10">
        <v>122</v>
      </c>
      <c r="I42" s="410"/>
      <c r="J42" s="410"/>
      <c r="K42" s="11" t="s">
        <v>499</v>
      </c>
    </row>
    <row r="43" spans="1:11" x14ac:dyDescent="0.15">
      <c r="A43" s="10" t="s">
        <v>500</v>
      </c>
      <c r="B43" s="11" t="s">
        <v>501</v>
      </c>
      <c r="D43" s="10">
        <v>19</v>
      </c>
      <c r="E43" s="410"/>
      <c r="F43" s="410"/>
      <c r="G43" s="11" t="s">
        <v>502</v>
      </c>
      <c r="H43" s="10">
        <v>123</v>
      </c>
      <c r="I43" s="410"/>
      <c r="J43" s="410"/>
      <c r="K43" s="11" t="s">
        <v>503</v>
      </c>
    </row>
    <row r="44" spans="1:11" x14ac:dyDescent="0.15">
      <c r="A44" s="10" t="s">
        <v>504</v>
      </c>
      <c r="B44" s="11" t="s">
        <v>505</v>
      </c>
      <c r="D44" s="10">
        <v>20</v>
      </c>
      <c r="E44" s="410"/>
      <c r="F44" s="410"/>
      <c r="G44" s="11" t="s">
        <v>506</v>
      </c>
      <c r="H44" s="10">
        <v>124</v>
      </c>
      <c r="I44" s="410"/>
      <c r="J44" s="410"/>
      <c r="K44" s="11" t="s">
        <v>507</v>
      </c>
    </row>
    <row r="45" spans="1:11" x14ac:dyDescent="0.15">
      <c r="A45" s="10" t="s">
        <v>428</v>
      </c>
      <c r="B45" s="11" t="s">
        <v>426</v>
      </c>
      <c r="D45" s="10">
        <v>21</v>
      </c>
      <c r="E45" s="410"/>
      <c r="F45" s="410"/>
      <c r="G45" s="11" t="s">
        <v>508</v>
      </c>
      <c r="H45" s="10">
        <v>125</v>
      </c>
      <c r="I45" s="411"/>
      <c r="J45" s="411"/>
      <c r="K45" s="11" t="s">
        <v>509</v>
      </c>
    </row>
    <row r="46" spans="1:11" x14ac:dyDescent="0.15">
      <c r="A46" s="10" t="s">
        <v>477</v>
      </c>
      <c r="B46" s="11" t="s">
        <v>431</v>
      </c>
      <c r="D46" s="10">
        <v>22</v>
      </c>
      <c r="E46" s="410"/>
      <c r="F46" s="410"/>
      <c r="G46" s="11" t="s">
        <v>510</v>
      </c>
      <c r="H46" s="10">
        <v>126</v>
      </c>
      <c r="I46" s="409" t="s">
        <v>439</v>
      </c>
      <c r="J46" s="409" t="s">
        <v>511</v>
      </c>
      <c r="K46" s="11" t="s">
        <v>512</v>
      </c>
    </row>
    <row r="47" spans="1:11" x14ac:dyDescent="0.15">
      <c r="A47" s="10" t="s">
        <v>494</v>
      </c>
      <c r="B47" s="11" t="s">
        <v>435</v>
      </c>
      <c r="D47" s="10">
        <v>23</v>
      </c>
      <c r="E47" s="410"/>
      <c r="F47" s="410"/>
      <c r="G47" s="11" t="s">
        <v>513</v>
      </c>
      <c r="H47" s="10">
        <v>127</v>
      </c>
      <c r="I47" s="410"/>
      <c r="J47" s="410"/>
      <c r="K47" s="11" t="s">
        <v>514</v>
      </c>
    </row>
    <row r="48" spans="1:11" x14ac:dyDescent="0.15">
      <c r="A48" s="10" t="s">
        <v>511</v>
      </c>
      <c r="B48" s="11" t="s">
        <v>439</v>
      </c>
      <c r="D48" s="10">
        <v>24</v>
      </c>
      <c r="E48" s="410"/>
      <c r="F48" s="410"/>
      <c r="G48" s="11" t="s">
        <v>515</v>
      </c>
      <c r="H48" s="10">
        <v>128</v>
      </c>
      <c r="I48" s="410"/>
      <c r="J48" s="410"/>
      <c r="K48" s="11" t="s">
        <v>516</v>
      </c>
    </row>
    <row r="49" spans="1:11" x14ac:dyDescent="0.15">
      <c r="A49" s="10" t="s">
        <v>517</v>
      </c>
      <c r="B49" s="11" t="s">
        <v>443</v>
      </c>
      <c r="D49" s="10">
        <v>25</v>
      </c>
      <c r="E49" s="410"/>
      <c r="F49" s="410"/>
      <c r="G49" s="11" t="s">
        <v>518</v>
      </c>
      <c r="H49" s="10">
        <v>129</v>
      </c>
      <c r="I49" s="410"/>
      <c r="J49" s="410"/>
      <c r="K49" s="11" t="s">
        <v>519</v>
      </c>
    </row>
    <row r="50" spans="1:11" x14ac:dyDescent="0.15">
      <c r="A50" s="10" t="s">
        <v>520</v>
      </c>
      <c r="B50" s="11" t="s">
        <v>447</v>
      </c>
      <c r="D50" s="10">
        <v>26</v>
      </c>
      <c r="E50" s="410"/>
      <c r="F50" s="410"/>
      <c r="G50" s="11" t="s">
        <v>521</v>
      </c>
      <c r="H50" s="10">
        <v>130</v>
      </c>
      <c r="I50" s="411"/>
      <c r="J50" s="411"/>
      <c r="K50" s="11" t="s">
        <v>522</v>
      </c>
    </row>
    <row r="51" spans="1:11" x14ac:dyDescent="0.15">
      <c r="A51" s="10" t="s">
        <v>523</v>
      </c>
      <c r="B51" s="11" t="s">
        <v>451</v>
      </c>
      <c r="D51" s="10">
        <v>27</v>
      </c>
      <c r="E51" s="411"/>
      <c r="F51" s="411"/>
      <c r="G51" s="11" t="s">
        <v>524</v>
      </c>
      <c r="H51" s="10">
        <v>131</v>
      </c>
      <c r="I51" s="409" t="s">
        <v>443</v>
      </c>
      <c r="J51" s="409" t="s">
        <v>517</v>
      </c>
      <c r="K51" s="11" t="s">
        <v>525</v>
      </c>
    </row>
    <row r="52" spans="1:11" x14ac:dyDescent="0.15">
      <c r="A52" s="10" t="s">
        <v>526</v>
      </c>
      <c r="B52" s="11" t="s">
        <v>527</v>
      </c>
      <c r="D52" s="10">
        <v>28</v>
      </c>
      <c r="E52" s="409" t="s">
        <v>443</v>
      </c>
      <c r="F52" s="409" t="s">
        <v>442</v>
      </c>
      <c r="G52" s="11" t="s">
        <v>528</v>
      </c>
      <c r="H52" s="10">
        <v>132</v>
      </c>
      <c r="I52" s="410"/>
      <c r="J52" s="410"/>
      <c r="K52" s="11" t="s">
        <v>529</v>
      </c>
    </row>
    <row r="53" spans="1:11" x14ac:dyDescent="0.15">
      <c r="A53" s="10" t="s">
        <v>530</v>
      </c>
      <c r="B53" s="11" t="s">
        <v>455</v>
      </c>
      <c r="D53" s="10">
        <v>29</v>
      </c>
      <c r="E53" s="410"/>
      <c r="F53" s="410"/>
      <c r="G53" s="11" t="s">
        <v>531</v>
      </c>
      <c r="H53" s="10">
        <v>133</v>
      </c>
      <c r="I53" s="410"/>
      <c r="J53" s="410"/>
      <c r="K53" s="11" t="s">
        <v>532</v>
      </c>
    </row>
    <row r="54" spans="1:11" x14ac:dyDescent="0.15">
      <c r="A54" s="10" t="s">
        <v>533</v>
      </c>
      <c r="B54" s="11" t="s">
        <v>459</v>
      </c>
      <c r="D54" s="10">
        <v>30</v>
      </c>
      <c r="E54" s="410"/>
      <c r="F54" s="410"/>
      <c r="G54" s="11" t="s">
        <v>534</v>
      </c>
      <c r="H54" s="10">
        <v>134</v>
      </c>
      <c r="I54" s="410"/>
      <c r="J54" s="410"/>
      <c r="K54" s="11" t="s">
        <v>535</v>
      </c>
    </row>
    <row r="55" spans="1:11" x14ac:dyDescent="0.15">
      <c r="A55" s="10" t="s">
        <v>536</v>
      </c>
      <c r="B55" s="11" t="s">
        <v>463</v>
      </c>
      <c r="D55" s="10">
        <v>31</v>
      </c>
      <c r="E55" s="410"/>
      <c r="F55" s="410"/>
      <c r="G55" s="11" t="s">
        <v>537</v>
      </c>
      <c r="H55" s="10">
        <v>135</v>
      </c>
      <c r="I55" s="411"/>
      <c r="J55" s="411"/>
      <c r="K55" s="11" t="s">
        <v>538</v>
      </c>
    </row>
    <row r="56" spans="1:11" x14ac:dyDescent="0.15">
      <c r="A56" s="10" t="s">
        <v>539</v>
      </c>
      <c r="B56" s="11" t="s">
        <v>467</v>
      </c>
      <c r="D56" s="10">
        <v>32</v>
      </c>
      <c r="E56" s="410"/>
      <c r="F56" s="410"/>
      <c r="G56" s="11" t="s">
        <v>540</v>
      </c>
      <c r="H56" s="10">
        <v>136</v>
      </c>
      <c r="I56" s="409" t="s">
        <v>447</v>
      </c>
      <c r="J56" s="409" t="s">
        <v>520</v>
      </c>
      <c r="K56" s="11" t="s">
        <v>541</v>
      </c>
    </row>
    <row r="57" spans="1:11" x14ac:dyDescent="0.15">
      <c r="A57" s="10" t="s">
        <v>542</v>
      </c>
      <c r="B57" s="11" t="s">
        <v>543</v>
      </c>
      <c r="D57" s="10">
        <v>33</v>
      </c>
      <c r="E57" s="411"/>
      <c r="F57" s="411"/>
      <c r="G57" s="11" t="s">
        <v>544</v>
      </c>
      <c r="H57" s="10">
        <v>137</v>
      </c>
      <c r="I57" s="410"/>
      <c r="J57" s="410"/>
      <c r="K57" s="11" t="s">
        <v>545</v>
      </c>
    </row>
    <row r="58" spans="1:11" x14ac:dyDescent="0.15">
      <c r="A58" s="10" t="s">
        <v>546</v>
      </c>
      <c r="B58" s="11" t="s">
        <v>505</v>
      </c>
      <c r="D58" s="10">
        <v>34</v>
      </c>
      <c r="E58" s="409" t="s">
        <v>447</v>
      </c>
      <c r="F58" s="409" t="s">
        <v>446</v>
      </c>
      <c r="G58" s="11" t="s">
        <v>547</v>
      </c>
      <c r="H58" s="10">
        <v>138</v>
      </c>
      <c r="I58" s="410"/>
      <c r="J58" s="410"/>
      <c r="K58" s="11" t="s">
        <v>548</v>
      </c>
    </row>
    <row r="59" spans="1:11" x14ac:dyDescent="0.15">
      <c r="A59" s="10" t="s">
        <v>549</v>
      </c>
      <c r="B59" s="11" t="s">
        <v>426</v>
      </c>
      <c r="D59" s="10">
        <v>35</v>
      </c>
      <c r="E59" s="411"/>
      <c r="F59" s="411"/>
      <c r="G59" s="11" t="s">
        <v>550</v>
      </c>
      <c r="H59" s="10">
        <v>139</v>
      </c>
      <c r="I59" s="410"/>
      <c r="J59" s="410"/>
      <c r="K59" s="11" t="s">
        <v>551</v>
      </c>
    </row>
    <row r="60" spans="1:11" x14ac:dyDescent="0.15">
      <c r="A60" s="10" t="s">
        <v>552</v>
      </c>
      <c r="B60" s="11" t="s">
        <v>435</v>
      </c>
      <c r="D60" s="10">
        <v>36</v>
      </c>
      <c r="E60" s="409" t="s">
        <v>451</v>
      </c>
      <c r="F60" s="409" t="s">
        <v>450</v>
      </c>
      <c r="G60" s="11" t="s">
        <v>553</v>
      </c>
      <c r="H60" s="10">
        <v>140</v>
      </c>
      <c r="I60" s="410"/>
      <c r="J60" s="410"/>
      <c r="K60" s="11" t="s">
        <v>554</v>
      </c>
    </row>
    <row r="61" spans="1:11" x14ac:dyDescent="0.15">
      <c r="A61" s="10" t="s">
        <v>555</v>
      </c>
      <c r="B61" s="11" t="s">
        <v>439</v>
      </c>
      <c r="D61" s="10">
        <v>37</v>
      </c>
      <c r="E61" s="410"/>
      <c r="F61" s="410"/>
      <c r="G61" s="11" t="s">
        <v>556</v>
      </c>
      <c r="H61" s="10">
        <v>141</v>
      </c>
      <c r="I61" s="411"/>
      <c r="J61" s="411"/>
      <c r="K61" s="11" t="s">
        <v>557</v>
      </c>
    </row>
    <row r="62" spans="1:11" x14ac:dyDescent="0.15">
      <c r="A62" s="10" t="s">
        <v>558</v>
      </c>
      <c r="B62" s="11" t="s">
        <v>443</v>
      </c>
      <c r="D62" s="10">
        <v>38</v>
      </c>
      <c r="E62" s="411"/>
      <c r="F62" s="411"/>
      <c r="G62" s="11" t="s">
        <v>559</v>
      </c>
      <c r="H62" s="10">
        <v>142</v>
      </c>
      <c r="I62" s="409" t="s">
        <v>451</v>
      </c>
      <c r="J62" s="409" t="s">
        <v>523</v>
      </c>
      <c r="K62" s="11" t="s">
        <v>560</v>
      </c>
    </row>
    <row r="63" spans="1:11" x14ac:dyDescent="0.15">
      <c r="A63" s="10" t="s">
        <v>561</v>
      </c>
      <c r="B63" s="11" t="s">
        <v>447</v>
      </c>
      <c r="D63" s="10">
        <v>39</v>
      </c>
      <c r="E63" s="409" t="s">
        <v>455</v>
      </c>
      <c r="F63" s="409" t="s">
        <v>454</v>
      </c>
      <c r="G63" s="11" t="s">
        <v>562</v>
      </c>
      <c r="H63" s="10">
        <v>143</v>
      </c>
      <c r="I63" s="410"/>
      <c r="J63" s="410"/>
      <c r="K63" s="11" t="s">
        <v>563</v>
      </c>
    </row>
    <row r="64" spans="1:11" x14ac:dyDescent="0.15">
      <c r="A64" s="10" t="s">
        <v>564</v>
      </c>
      <c r="B64" s="11" t="s">
        <v>451</v>
      </c>
      <c r="D64" s="10">
        <v>40</v>
      </c>
      <c r="E64" s="410"/>
      <c r="F64" s="410"/>
      <c r="G64" s="11" t="s">
        <v>565</v>
      </c>
      <c r="H64" s="10">
        <v>144</v>
      </c>
      <c r="I64" s="411"/>
      <c r="J64" s="411"/>
      <c r="K64" s="11" t="s">
        <v>566</v>
      </c>
    </row>
    <row r="65" spans="1:11" x14ac:dyDescent="0.15">
      <c r="A65" s="10" t="s">
        <v>567</v>
      </c>
      <c r="B65" s="11" t="s">
        <v>459</v>
      </c>
      <c r="D65" s="10">
        <v>41</v>
      </c>
      <c r="E65" s="410"/>
      <c r="F65" s="410"/>
      <c r="G65" s="11" t="s">
        <v>568</v>
      </c>
      <c r="H65" s="10">
        <v>145</v>
      </c>
      <c r="I65" s="409" t="s">
        <v>527</v>
      </c>
      <c r="J65" s="409" t="s">
        <v>526</v>
      </c>
      <c r="K65" s="11" t="s">
        <v>569</v>
      </c>
    </row>
    <row r="66" spans="1:11" x14ac:dyDescent="0.15">
      <c r="A66" s="10" t="s">
        <v>570</v>
      </c>
      <c r="B66" s="11" t="s">
        <v>467</v>
      </c>
      <c r="D66" s="10">
        <v>42</v>
      </c>
      <c r="E66" s="410"/>
      <c r="F66" s="410"/>
      <c r="G66" s="11" t="s">
        <v>571</v>
      </c>
      <c r="H66" s="10">
        <v>146</v>
      </c>
      <c r="I66" s="410"/>
      <c r="J66" s="410"/>
      <c r="K66" s="11" t="s">
        <v>572</v>
      </c>
    </row>
    <row r="67" spans="1:11" x14ac:dyDescent="0.15">
      <c r="A67" s="10" t="s">
        <v>573</v>
      </c>
      <c r="B67" s="11" t="s">
        <v>543</v>
      </c>
      <c r="D67" s="10">
        <v>43</v>
      </c>
      <c r="E67" s="410"/>
      <c r="F67" s="410"/>
      <c r="G67" s="11" t="s">
        <v>574</v>
      </c>
      <c r="H67" s="10">
        <v>147</v>
      </c>
      <c r="I67" s="411"/>
      <c r="J67" s="411"/>
      <c r="K67" s="11" t="s">
        <v>575</v>
      </c>
    </row>
    <row r="68" spans="1:11" x14ac:dyDescent="0.15">
      <c r="A68" s="10" t="s">
        <v>576</v>
      </c>
      <c r="B68" s="11" t="s">
        <v>577</v>
      </c>
      <c r="D68" s="10">
        <v>44</v>
      </c>
      <c r="E68" s="410"/>
      <c r="F68" s="410"/>
      <c r="G68" s="11" t="s">
        <v>578</v>
      </c>
      <c r="H68" s="10">
        <v>148</v>
      </c>
      <c r="I68" s="409" t="s">
        <v>579</v>
      </c>
      <c r="J68" s="409" t="s">
        <v>530</v>
      </c>
      <c r="K68" s="11" t="s">
        <v>580</v>
      </c>
    </row>
    <row r="69" spans="1:11" x14ac:dyDescent="0.15">
      <c r="A69" s="10" t="s">
        <v>581</v>
      </c>
      <c r="B69" s="11" t="s">
        <v>582</v>
      </c>
      <c r="D69" s="10">
        <v>45</v>
      </c>
      <c r="E69" s="410"/>
      <c r="F69" s="410"/>
      <c r="G69" s="11" t="s">
        <v>583</v>
      </c>
      <c r="H69" s="10">
        <v>149</v>
      </c>
      <c r="I69" s="410"/>
      <c r="J69" s="410"/>
      <c r="K69" s="11" t="s">
        <v>584</v>
      </c>
    </row>
    <row r="70" spans="1:11" x14ac:dyDescent="0.15">
      <c r="A70" s="10" t="s">
        <v>585</v>
      </c>
      <c r="B70" s="11" t="s">
        <v>586</v>
      </c>
      <c r="D70" s="10">
        <v>46</v>
      </c>
      <c r="E70" s="411"/>
      <c r="F70" s="411"/>
      <c r="G70" s="11" t="s">
        <v>587</v>
      </c>
      <c r="H70" s="10">
        <v>150</v>
      </c>
      <c r="I70" s="411"/>
      <c r="J70" s="411"/>
      <c r="K70" s="11" t="s">
        <v>588</v>
      </c>
    </row>
    <row r="71" spans="1:11" x14ac:dyDescent="0.15">
      <c r="A71" s="10" t="s">
        <v>589</v>
      </c>
      <c r="B71" s="11" t="s">
        <v>590</v>
      </c>
      <c r="D71" s="10">
        <v>47</v>
      </c>
      <c r="E71" s="409" t="s">
        <v>459</v>
      </c>
      <c r="F71" s="409" t="s">
        <v>458</v>
      </c>
      <c r="G71" s="11" t="s">
        <v>591</v>
      </c>
      <c r="H71" s="10">
        <v>151</v>
      </c>
      <c r="I71" s="409" t="s">
        <v>459</v>
      </c>
      <c r="J71" s="409" t="s">
        <v>533</v>
      </c>
      <c r="K71" s="11" t="s">
        <v>592</v>
      </c>
    </row>
    <row r="72" spans="1:11" x14ac:dyDescent="0.15">
      <c r="A72" s="10" t="s">
        <v>593</v>
      </c>
      <c r="B72" s="11" t="s">
        <v>475</v>
      </c>
      <c r="D72" s="10">
        <v>48</v>
      </c>
      <c r="E72" s="411"/>
      <c r="F72" s="411"/>
      <c r="G72" s="11" t="s">
        <v>594</v>
      </c>
      <c r="H72" s="10">
        <v>152</v>
      </c>
      <c r="I72" s="411"/>
      <c r="J72" s="411"/>
      <c r="K72" s="11" t="s">
        <v>595</v>
      </c>
    </row>
    <row r="73" spans="1:11" x14ac:dyDescent="0.15">
      <c r="D73" s="10">
        <v>49</v>
      </c>
      <c r="E73" s="409" t="s">
        <v>463</v>
      </c>
      <c r="F73" s="409" t="s">
        <v>462</v>
      </c>
      <c r="G73" s="11" t="s">
        <v>596</v>
      </c>
      <c r="H73" s="10">
        <v>153</v>
      </c>
      <c r="I73" s="409" t="s">
        <v>463</v>
      </c>
      <c r="J73" s="409" t="s">
        <v>536</v>
      </c>
      <c r="K73" s="11" t="s">
        <v>597</v>
      </c>
    </row>
    <row r="74" spans="1:11" x14ac:dyDescent="0.15">
      <c r="D74" s="10">
        <v>50</v>
      </c>
      <c r="E74" s="410"/>
      <c r="F74" s="410"/>
      <c r="G74" s="11" t="s">
        <v>598</v>
      </c>
      <c r="H74" s="10">
        <v>154</v>
      </c>
      <c r="I74" s="410"/>
      <c r="J74" s="410"/>
      <c r="K74" s="11" t="s">
        <v>599</v>
      </c>
    </row>
    <row r="75" spans="1:11" x14ac:dyDescent="0.15">
      <c r="D75" s="10">
        <v>51</v>
      </c>
      <c r="E75" s="410"/>
      <c r="F75" s="410"/>
      <c r="G75" s="11" t="s">
        <v>600</v>
      </c>
      <c r="H75" s="10">
        <v>155</v>
      </c>
      <c r="I75" s="410"/>
      <c r="J75" s="410"/>
      <c r="K75" s="11" t="s">
        <v>601</v>
      </c>
    </row>
    <row r="76" spans="1:11" x14ac:dyDescent="0.15">
      <c r="D76" s="10">
        <v>52</v>
      </c>
      <c r="E76" s="410"/>
      <c r="F76" s="410"/>
      <c r="G76" s="11" t="s">
        <v>602</v>
      </c>
      <c r="H76" s="10">
        <v>156</v>
      </c>
      <c r="I76" s="410"/>
      <c r="J76" s="410"/>
      <c r="K76" s="11" t="s">
        <v>603</v>
      </c>
    </row>
    <row r="77" spans="1:11" x14ac:dyDescent="0.15">
      <c r="D77" s="10">
        <v>53</v>
      </c>
      <c r="E77" s="411"/>
      <c r="F77" s="411"/>
      <c r="G77" s="11" t="s">
        <v>604</v>
      </c>
      <c r="H77" s="10">
        <v>157</v>
      </c>
      <c r="I77" s="410"/>
      <c r="J77" s="410"/>
      <c r="K77" s="11" t="s">
        <v>491</v>
      </c>
    </row>
    <row r="78" spans="1:11" x14ac:dyDescent="0.15">
      <c r="D78" s="10">
        <v>54</v>
      </c>
      <c r="E78" s="409" t="s">
        <v>467</v>
      </c>
      <c r="F78" s="409" t="s">
        <v>466</v>
      </c>
      <c r="G78" s="11" t="s">
        <v>605</v>
      </c>
      <c r="H78" s="10">
        <v>158</v>
      </c>
      <c r="I78" s="410"/>
      <c r="J78" s="410"/>
      <c r="K78" s="11" t="s">
        <v>606</v>
      </c>
    </row>
    <row r="79" spans="1:11" x14ac:dyDescent="0.15">
      <c r="D79" s="10">
        <v>55</v>
      </c>
      <c r="E79" s="410"/>
      <c r="F79" s="410"/>
      <c r="G79" s="11" t="s">
        <v>607</v>
      </c>
      <c r="H79" s="10">
        <v>159</v>
      </c>
      <c r="I79" s="410"/>
      <c r="J79" s="410"/>
      <c r="K79" s="11" t="s">
        <v>608</v>
      </c>
    </row>
    <row r="80" spans="1:11" x14ac:dyDescent="0.15">
      <c r="D80" s="10">
        <v>56</v>
      </c>
      <c r="E80" s="410"/>
      <c r="F80" s="410"/>
      <c r="G80" s="11" t="s">
        <v>609</v>
      </c>
      <c r="H80" s="10">
        <v>160</v>
      </c>
      <c r="I80" s="410"/>
      <c r="J80" s="410"/>
      <c r="K80" s="11" t="s">
        <v>610</v>
      </c>
    </row>
    <row r="81" spans="4:11" x14ac:dyDescent="0.15">
      <c r="D81" s="10">
        <v>57</v>
      </c>
      <c r="E81" s="410"/>
      <c r="F81" s="410"/>
      <c r="G81" s="11" t="s">
        <v>611</v>
      </c>
      <c r="H81" s="10">
        <v>161</v>
      </c>
      <c r="I81" s="410"/>
      <c r="J81" s="410"/>
      <c r="K81" s="11" t="s">
        <v>612</v>
      </c>
    </row>
    <row r="82" spans="4:11" x14ac:dyDescent="0.15">
      <c r="D82" s="10">
        <v>58</v>
      </c>
      <c r="E82" s="410"/>
      <c r="F82" s="410"/>
      <c r="G82" s="11" t="s">
        <v>613</v>
      </c>
      <c r="H82" s="10">
        <v>162</v>
      </c>
      <c r="I82" s="410"/>
      <c r="J82" s="410"/>
      <c r="K82" s="11" t="s">
        <v>614</v>
      </c>
    </row>
    <row r="83" spans="4:11" x14ac:dyDescent="0.15">
      <c r="D83" s="10">
        <v>59</v>
      </c>
      <c r="E83" s="410"/>
      <c r="F83" s="410"/>
      <c r="G83" s="11" t="s">
        <v>615</v>
      </c>
      <c r="H83" s="10">
        <v>163</v>
      </c>
      <c r="I83" s="410"/>
      <c r="J83" s="410"/>
      <c r="K83" s="11" t="s">
        <v>616</v>
      </c>
    </row>
    <row r="84" spans="4:11" x14ac:dyDescent="0.15">
      <c r="D84" s="10">
        <v>60</v>
      </c>
      <c r="E84" s="410"/>
      <c r="F84" s="410"/>
      <c r="G84" s="11" t="s">
        <v>617</v>
      </c>
      <c r="H84" s="10">
        <v>164</v>
      </c>
      <c r="I84" s="410"/>
      <c r="J84" s="410"/>
      <c r="K84" s="11" t="s">
        <v>618</v>
      </c>
    </row>
    <row r="85" spans="4:11" x14ac:dyDescent="0.15">
      <c r="D85" s="10">
        <v>61</v>
      </c>
      <c r="E85" s="410"/>
      <c r="F85" s="410"/>
      <c r="G85" s="11" t="s">
        <v>619</v>
      </c>
      <c r="H85" s="10">
        <v>165</v>
      </c>
      <c r="I85" s="410"/>
      <c r="J85" s="410"/>
      <c r="K85" s="11" t="s">
        <v>620</v>
      </c>
    </row>
    <row r="86" spans="4:11" x14ac:dyDescent="0.15">
      <c r="D86" s="10">
        <v>62</v>
      </c>
      <c r="E86" s="410"/>
      <c r="F86" s="410"/>
      <c r="G86" s="11" t="s">
        <v>621</v>
      </c>
      <c r="H86" s="10">
        <v>166</v>
      </c>
      <c r="I86" s="410"/>
      <c r="J86" s="410"/>
      <c r="K86" s="11" t="s">
        <v>622</v>
      </c>
    </row>
    <row r="87" spans="4:11" x14ac:dyDescent="0.15">
      <c r="D87" s="10">
        <v>63</v>
      </c>
      <c r="E87" s="410"/>
      <c r="F87" s="410"/>
      <c r="G87" s="11" t="s">
        <v>623</v>
      </c>
      <c r="H87" s="10">
        <v>167</v>
      </c>
      <c r="I87" s="410"/>
      <c r="J87" s="410"/>
      <c r="K87" s="11" t="s">
        <v>624</v>
      </c>
    </row>
    <row r="88" spans="4:11" x14ac:dyDescent="0.15">
      <c r="D88" s="10">
        <v>64</v>
      </c>
      <c r="E88" s="410"/>
      <c r="F88" s="410"/>
      <c r="G88" s="11" t="s">
        <v>625</v>
      </c>
      <c r="H88" s="10">
        <v>168</v>
      </c>
      <c r="I88" s="411"/>
      <c r="J88" s="411"/>
      <c r="K88" s="11" t="s">
        <v>626</v>
      </c>
    </row>
    <row r="89" spans="4:11" x14ac:dyDescent="0.15">
      <c r="D89" s="10">
        <v>65</v>
      </c>
      <c r="E89" s="410"/>
      <c r="F89" s="410"/>
      <c r="G89" s="11" t="s">
        <v>627</v>
      </c>
      <c r="H89" s="10">
        <v>169</v>
      </c>
      <c r="I89" s="409" t="s">
        <v>467</v>
      </c>
      <c r="J89" s="409" t="s">
        <v>539</v>
      </c>
      <c r="K89" s="11" t="s">
        <v>628</v>
      </c>
    </row>
    <row r="90" spans="4:11" x14ac:dyDescent="0.15">
      <c r="D90" s="10">
        <v>66</v>
      </c>
      <c r="E90" s="410"/>
      <c r="F90" s="410"/>
      <c r="G90" s="11" t="s">
        <v>629</v>
      </c>
      <c r="H90" s="10">
        <v>170</v>
      </c>
      <c r="I90" s="410"/>
      <c r="J90" s="410"/>
      <c r="K90" s="11" t="s">
        <v>630</v>
      </c>
    </row>
    <row r="91" spans="4:11" x14ac:dyDescent="0.15">
      <c r="D91" s="10">
        <v>67</v>
      </c>
      <c r="E91" s="410"/>
      <c r="F91" s="410"/>
      <c r="G91" s="11" t="s">
        <v>631</v>
      </c>
      <c r="H91" s="10">
        <v>171</v>
      </c>
      <c r="I91" s="410"/>
      <c r="J91" s="410"/>
      <c r="K91" s="11" t="s">
        <v>632</v>
      </c>
    </row>
    <row r="92" spans="4:11" x14ac:dyDescent="0.15">
      <c r="D92" s="10">
        <v>68</v>
      </c>
      <c r="E92" s="410"/>
      <c r="F92" s="410"/>
      <c r="G92" s="11" t="s">
        <v>633</v>
      </c>
      <c r="H92" s="10">
        <v>172</v>
      </c>
      <c r="I92" s="410"/>
      <c r="J92" s="410"/>
      <c r="K92" s="11" t="s">
        <v>634</v>
      </c>
    </row>
    <row r="93" spans="4:11" x14ac:dyDescent="0.15">
      <c r="D93" s="10">
        <v>69</v>
      </c>
      <c r="E93" s="410"/>
      <c r="F93" s="410"/>
      <c r="G93" s="11" t="s">
        <v>635</v>
      </c>
      <c r="H93" s="10">
        <v>173</v>
      </c>
      <c r="I93" s="410"/>
      <c r="J93" s="410"/>
      <c r="K93" s="11" t="s">
        <v>636</v>
      </c>
    </row>
    <row r="94" spans="4:11" x14ac:dyDescent="0.15">
      <c r="D94" s="10">
        <v>70</v>
      </c>
      <c r="E94" s="410"/>
      <c r="F94" s="410"/>
      <c r="G94" s="11" t="s">
        <v>637</v>
      </c>
      <c r="H94" s="10">
        <v>174</v>
      </c>
      <c r="I94" s="410"/>
      <c r="J94" s="410"/>
      <c r="K94" s="11" t="s">
        <v>638</v>
      </c>
    </row>
    <row r="95" spans="4:11" x14ac:dyDescent="0.15">
      <c r="D95" s="10">
        <v>71</v>
      </c>
      <c r="E95" s="410"/>
      <c r="F95" s="410"/>
      <c r="G95" s="11" t="s">
        <v>639</v>
      </c>
      <c r="H95" s="10">
        <v>175</v>
      </c>
      <c r="I95" s="411"/>
      <c r="J95" s="411"/>
      <c r="K95" s="11" t="s">
        <v>640</v>
      </c>
    </row>
    <row r="96" spans="4:11" x14ac:dyDescent="0.15">
      <c r="D96" s="10">
        <v>72</v>
      </c>
      <c r="E96" s="410"/>
      <c r="F96" s="410"/>
      <c r="G96" s="11" t="s">
        <v>641</v>
      </c>
      <c r="H96" s="10">
        <v>176</v>
      </c>
      <c r="I96" s="409" t="s">
        <v>543</v>
      </c>
      <c r="J96" s="409" t="s">
        <v>542</v>
      </c>
      <c r="K96" s="11" t="s">
        <v>642</v>
      </c>
    </row>
    <row r="97" spans="4:11" x14ac:dyDescent="0.15">
      <c r="D97" s="10">
        <v>73</v>
      </c>
      <c r="E97" s="411"/>
      <c r="F97" s="411"/>
      <c r="G97" s="11" t="s">
        <v>643</v>
      </c>
      <c r="H97" s="10">
        <v>177</v>
      </c>
      <c r="I97" s="411"/>
      <c r="J97" s="411"/>
      <c r="K97" s="11" t="s">
        <v>644</v>
      </c>
    </row>
    <row r="98" spans="4:11" x14ac:dyDescent="0.15">
      <c r="D98" s="10">
        <v>74</v>
      </c>
      <c r="E98" s="409" t="s">
        <v>471</v>
      </c>
      <c r="F98" s="409" t="s">
        <v>470</v>
      </c>
      <c r="G98" s="11" t="s">
        <v>645</v>
      </c>
      <c r="H98" s="10">
        <v>178</v>
      </c>
      <c r="I98" s="409" t="s">
        <v>505</v>
      </c>
      <c r="J98" s="409" t="s">
        <v>546</v>
      </c>
      <c r="K98" s="11" t="s">
        <v>646</v>
      </c>
    </row>
    <row r="99" spans="4:11" x14ac:dyDescent="0.15">
      <c r="D99" s="10">
        <v>75</v>
      </c>
      <c r="E99" s="411"/>
      <c r="F99" s="411"/>
      <c r="G99" s="11" t="s">
        <v>647</v>
      </c>
      <c r="H99" s="10">
        <v>179</v>
      </c>
      <c r="I99" s="411"/>
      <c r="J99" s="411"/>
      <c r="K99" s="11" t="s">
        <v>648</v>
      </c>
    </row>
    <row r="100" spans="4:11" x14ac:dyDescent="0.15">
      <c r="D100" s="10">
        <v>76</v>
      </c>
      <c r="E100" s="409" t="s">
        <v>475</v>
      </c>
      <c r="F100" s="409" t="s">
        <v>474</v>
      </c>
      <c r="G100" s="11" t="s">
        <v>649</v>
      </c>
      <c r="H100" s="10">
        <v>180</v>
      </c>
      <c r="I100" s="409" t="s">
        <v>426</v>
      </c>
      <c r="J100" s="409" t="s">
        <v>549</v>
      </c>
      <c r="K100" s="11" t="s">
        <v>650</v>
      </c>
    </row>
    <row r="101" spans="4:11" x14ac:dyDescent="0.15">
      <c r="D101" s="10">
        <v>77</v>
      </c>
      <c r="E101" s="411"/>
      <c r="F101" s="411"/>
      <c r="G101" s="11" t="s">
        <v>651</v>
      </c>
      <c r="H101" s="10">
        <v>181</v>
      </c>
      <c r="I101" s="411"/>
      <c r="J101" s="411"/>
      <c r="K101" s="11" t="s">
        <v>652</v>
      </c>
    </row>
    <row r="102" spans="4:11" x14ac:dyDescent="0.15">
      <c r="D102" s="10">
        <v>78</v>
      </c>
      <c r="E102" s="409" t="s">
        <v>480</v>
      </c>
      <c r="F102" s="409" t="s">
        <v>479</v>
      </c>
      <c r="G102" s="11" t="s">
        <v>653</v>
      </c>
      <c r="H102" s="10">
        <v>182</v>
      </c>
      <c r="I102" s="409" t="s">
        <v>435</v>
      </c>
      <c r="J102" s="409" t="s">
        <v>552</v>
      </c>
      <c r="K102" s="11" t="s">
        <v>654</v>
      </c>
    </row>
    <row r="103" spans="4:11" x14ac:dyDescent="0.15">
      <c r="D103" s="10">
        <v>79</v>
      </c>
      <c r="E103" s="410"/>
      <c r="F103" s="410"/>
      <c r="G103" s="11" t="s">
        <v>655</v>
      </c>
      <c r="H103" s="10">
        <v>183</v>
      </c>
      <c r="I103" s="411"/>
      <c r="J103" s="411"/>
      <c r="K103" s="11" t="s">
        <v>656</v>
      </c>
    </row>
    <row r="104" spans="4:11" x14ac:dyDescent="0.15">
      <c r="D104" s="10">
        <v>80</v>
      </c>
      <c r="E104" s="411"/>
      <c r="F104" s="411"/>
      <c r="G104" s="11" t="s">
        <v>657</v>
      </c>
      <c r="H104" s="10">
        <v>184</v>
      </c>
      <c r="I104" s="11" t="s">
        <v>439</v>
      </c>
      <c r="J104" s="11" t="s">
        <v>555</v>
      </c>
      <c r="K104" s="11" t="s">
        <v>658</v>
      </c>
    </row>
    <row r="105" spans="4:11" x14ac:dyDescent="0.15">
      <c r="D105" s="10">
        <v>81</v>
      </c>
      <c r="E105" s="409" t="s">
        <v>484</v>
      </c>
      <c r="F105" s="409" t="s">
        <v>483</v>
      </c>
      <c r="G105" s="11" t="s">
        <v>659</v>
      </c>
      <c r="H105" s="10">
        <v>185</v>
      </c>
      <c r="I105" s="409" t="s">
        <v>443</v>
      </c>
      <c r="J105" s="409" t="s">
        <v>558</v>
      </c>
      <c r="K105" s="11" t="s">
        <v>660</v>
      </c>
    </row>
    <row r="106" spans="4:11" x14ac:dyDescent="0.15">
      <c r="D106" s="10">
        <v>82</v>
      </c>
      <c r="E106" s="410"/>
      <c r="F106" s="410"/>
      <c r="G106" s="11" t="s">
        <v>661</v>
      </c>
      <c r="H106" s="10">
        <v>186</v>
      </c>
      <c r="I106" s="411"/>
      <c r="J106" s="411"/>
      <c r="K106" s="11" t="s">
        <v>662</v>
      </c>
    </row>
    <row r="107" spans="4:11" x14ac:dyDescent="0.15">
      <c r="D107" s="10">
        <v>83</v>
      </c>
      <c r="E107" s="411"/>
      <c r="F107" s="411"/>
      <c r="G107" s="11" t="s">
        <v>663</v>
      </c>
      <c r="H107" s="10">
        <v>187</v>
      </c>
      <c r="I107" s="409" t="s">
        <v>447</v>
      </c>
      <c r="J107" s="409" t="s">
        <v>561</v>
      </c>
      <c r="K107" s="11" t="s">
        <v>664</v>
      </c>
    </row>
    <row r="108" spans="4:11" x14ac:dyDescent="0.15">
      <c r="D108" s="10">
        <v>84</v>
      </c>
      <c r="E108" s="409" t="s">
        <v>488</v>
      </c>
      <c r="F108" s="409" t="s">
        <v>487</v>
      </c>
      <c r="G108" s="11" t="s">
        <v>665</v>
      </c>
      <c r="H108" s="10">
        <v>188</v>
      </c>
      <c r="I108" s="411"/>
      <c r="J108" s="411"/>
      <c r="K108" s="11" t="s">
        <v>666</v>
      </c>
    </row>
    <row r="109" spans="4:11" x14ac:dyDescent="0.15">
      <c r="D109" s="10">
        <v>85</v>
      </c>
      <c r="E109" s="410"/>
      <c r="F109" s="410"/>
      <c r="G109" s="11" t="s">
        <v>667</v>
      </c>
      <c r="H109" s="10">
        <v>189</v>
      </c>
      <c r="I109" s="409" t="s">
        <v>451</v>
      </c>
      <c r="J109" s="409" t="s">
        <v>564</v>
      </c>
      <c r="K109" s="11" t="s">
        <v>668</v>
      </c>
    </row>
    <row r="110" spans="4:11" x14ac:dyDescent="0.15">
      <c r="D110" s="10">
        <v>86</v>
      </c>
      <c r="E110" s="410"/>
      <c r="F110" s="410"/>
      <c r="G110" s="11" t="s">
        <v>669</v>
      </c>
      <c r="H110" s="10">
        <v>190</v>
      </c>
      <c r="I110" s="410"/>
      <c r="J110" s="410"/>
      <c r="K110" s="11" t="s">
        <v>670</v>
      </c>
    </row>
    <row r="111" spans="4:11" x14ac:dyDescent="0.15">
      <c r="D111" s="10">
        <v>87</v>
      </c>
      <c r="E111" s="410"/>
      <c r="F111" s="410"/>
      <c r="G111" s="11" t="s">
        <v>671</v>
      </c>
      <c r="H111" s="10">
        <v>191</v>
      </c>
      <c r="I111" s="411"/>
      <c r="J111" s="411"/>
      <c r="K111" s="11" t="s">
        <v>672</v>
      </c>
    </row>
    <row r="112" spans="4:11" x14ac:dyDescent="0.15">
      <c r="D112" s="10">
        <v>88</v>
      </c>
      <c r="E112" s="410"/>
      <c r="F112" s="410"/>
      <c r="G112" s="11" t="s">
        <v>673</v>
      </c>
      <c r="H112" s="10">
        <v>192</v>
      </c>
      <c r="I112" s="409" t="s">
        <v>459</v>
      </c>
      <c r="J112" s="409" t="s">
        <v>567</v>
      </c>
      <c r="K112" s="11" t="s">
        <v>674</v>
      </c>
    </row>
    <row r="113" spans="4:11" x14ac:dyDescent="0.15">
      <c r="D113" s="10">
        <v>89</v>
      </c>
      <c r="E113" s="410"/>
      <c r="F113" s="410"/>
      <c r="G113" s="11" t="s">
        <v>675</v>
      </c>
      <c r="H113" s="10">
        <v>193</v>
      </c>
      <c r="I113" s="411"/>
      <c r="J113" s="411"/>
      <c r="K113" s="11" t="s">
        <v>676</v>
      </c>
    </row>
    <row r="114" spans="4:11" x14ac:dyDescent="0.15">
      <c r="D114" s="10">
        <v>90</v>
      </c>
      <c r="E114" s="411"/>
      <c r="F114" s="411"/>
      <c r="G114" s="11" t="s">
        <v>677</v>
      </c>
      <c r="H114" s="10">
        <v>194</v>
      </c>
      <c r="I114" s="11" t="s">
        <v>467</v>
      </c>
      <c r="J114" s="11" t="s">
        <v>570</v>
      </c>
      <c r="K114" s="11" t="s">
        <v>678</v>
      </c>
    </row>
    <row r="115" spans="4:11" x14ac:dyDescent="0.15">
      <c r="D115" s="10">
        <v>91</v>
      </c>
      <c r="E115" s="409" t="s">
        <v>492</v>
      </c>
      <c r="F115" s="409" t="s">
        <v>491</v>
      </c>
      <c r="G115" s="11" t="s">
        <v>679</v>
      </c>
      <c r="H115" s="10">
        <v>195</v>
      </c>
      <c r="I115" s="409" t="s">
        <v>543</v>
      </c>
      <c r="J115" s="409" t="s">
        <v>573</v>
      </c>
      <c r="K115" s="11" t="s">
        <v>680</v>
      </c>
    </row>
    <row r="116" spans="4:11" x14ac:dyDescent="0.15">
      <c r="D116" s="10">
        <v>92</v>
      </c>
      <c r="E116" s="410"/>
      <c r="F116" s="410"/>
      <c r="G116" s="11" t="s">
        <v>681</v>
      </c>
      <c r="H116" s="10">
        <v>196</v>
      </c>
      <c r="I116" s="411"/>
      <c r="J116" s="411"/>
      <c r="K116" s="11" t="s">
        <v>682</v>
      </c>
    </row>
    <row r="117" spans="4:11" x14ac:dyDescent="0.15">
      <c r="D117" s="10">
        <v>93</v>
      </c>
      <c r="E117" s="411"/>
      <c r="F117" s="411"/>
      <c r="G117" s="11" t="s">
        <v>683</v>
      </c>
      <c r="H117" s="10">
        <v>197</v>
      </c>
      <c r="I117" s="409" t="s">
        <v>577</v>
      </c>
      <c r="J117" s="409" t="s">
        <v>576</v>
      </c>
      <c r="K117" s="11" t="s">
        <v>684</v>
      </c>
    </row>
    <row r="118" spans="4:11" x14ac:dyDescent="0.15">
      <c r="D118" s="10">
        <v>94</v>
      </c>
      <c r="E118" s="409" t="s">
        <v>497</v>
      </c>
      <c r="F118" s="409" t="s">
        <v>496</v>
      </c>
      <c r="G118" s="11" t="s">
        <v>685</v>
      </c>
      <c r="H118" s="10">
        <v>198</v>
      </c>
      <c r="I118" s="411"/>
      <c r="J118" s="411"/>
      <c r="K118" s="11" t="s">
        <v>686</v>
      </c>
    </row>
    <row r="119" spans="4:11" x14ac:dyDescent="0.15">
      <c r="D119" s="10">
        <v>95</v>
      </c>
      <c r="E119" s="411"/>
      <c r="F119" s="411"/>
      <c r="G119" s="11" t="s">
        <v>687</v>
      </c>
      <c r="H119" s="10">
        <v>199</v>
      </c>
      <c r="I119" s="409" t="s">
        <v>582</v>
      </c>
      <c r="J119" s="409" t="s">
        <v>581</v>
      </c>
      <c r="K119" s="11" t="s">
        <v>688</v>
      </c>
    </row>
    <row r="120" spans="4:11" x14ac:dyDescent="0.15">
      <c r="D120" s="10">
        <v>96</v>
      </c>
      <c r="E120" s="409" t="s">
        <v>501</v>
      </c>
      <c r="F120" s="409" t="s">
        <v>500</v>
      </c>
      <c r="G120" s="11" t="s">
        <v>689</v>
      </c>
      <c r="H120" s="10">
        <v>200</v>
      </c>
      <c r="I120" s="411"/>
      <c r="J120" s="411"/>
      <c r="K120" s="11" t="s">
        <v>690</v>
      </c>
    </row>
    <row r="121" spans="4:11" x14ac:dyDescent="0.15">
      <c r="D121" s="10">
        <v>97</v>
      </c>
      <c r="E121" s="410"/>
      <c r="F121" s="410"/>
      <c r="G121" s="11" t="s">
        <v>691</v>
      </c>
      <c r="H121" s="10">
        <v>201</v>
      </c>
      <c r="I121" s="409" t="s">
        <v>586</v>
      </c>
      <c r="J121" s="409" t="s">
        <v>585</v>
      </c>
      <c r="K121" s="11" t="s">
        <v>692</v>
      </c>
    </row>
    <row r="122" spans="4:11" x14ac:dyDescent="0.15">
      <c r="D122" s="10">
        <v>98</v>
      </c>
      <c r="E122" s="410"/>
      <c r="F122" s="410"/>
      <c r="G122" s="11" t="s">
        <v>693</v>
      </c>
      <c r="H122" s="10">
        <v>202</v>
      </c>
      <c r="I122" s="410"/>
      <c r="J122" s="410"/>
      <c r="K122" s="11" t="s">
        <v>694</v>
      </c>
    </row>
    <row r="123" spans="4:11" x14ac:dyDescent="0.15">
      <c r="D123" s="10">
        <v>99</v>
      </c>
      <c r="E123" s="410"/>
      <c r="F123" s="410"/>
      <c r="G123" s="11" t="s">
        <v>695</v>
      </c>
      <c r="H123" s="10">
        <v>203</v>
      </c>
      <c r="I123" s="410"/>
      <c r="J123" s="410"/>
      <c r="K123" s="11" t="s">
        <v>696</v>
      </c>
    </row>
    <row r="124" spans="4:11" x14ac:dyDescent="0.15">
      <c r="D124" s="10">
        <v>100</v>
      </c>
      <c r="E124" s="411"/>
      <c r="F124" s="411"/>
      <c r="G124" s="11" t="s">
        <v>697</v>
      </c>
      <c r="H124" s="10">
        <v>204</v>
      </c>
      <c r="I124" s="410"/>
      <c r="J124" s="410"/>
      <c r="K124" s="11" t="s">
        <v>698</v>
      </c>
    </row>
    <row r="125" spans="4:11" x14ac:dyDescent="0.15">
      <c r="D125" s="10">
        <v>101</v>
      </c>
      <c r="E125" s="409" t="s">
        <v>505</v>
      </c>
      <c r="F125" s="409" t="s">
        <v>504</v>
      </c>
      <c r="G125" s="11" t="s">
        <v>699</v>
      </c>
      <c r="H125" s="10">
        <v>205</v>
      </c>
      <c r="I125" s="411"/>
      <c r="J125" s="411"/>
      <c r="K125" s="11" t="s">
        <v>700</v>
      </c>
    </row>
    <row r="126" spans="4:11" x14ac:dyDescent="0.15">
      <c r="D126" s="10">
        <v>102</v>
      </c>
      <c r="E126" s="410"/>
      <c r="F126" s="410"/>
      <c r="G126" s="11" t="s">
        <v>701</v>
      </c>
      <c r="H126" s="10">
        <v>206</v>
      </c>
      <c r="I126" s="409" t="s">
        <v>590</v>
      </c>
      <c r="J126" s="409" t="s">
        <v>589</v>
      </c>
      <c r="K126" s="11" t="s">
        <v>702</v>
      </c>
    </row>
    <row r="127" spans="4:11" x14ac:dyDescent="0.15">
      <c r="D127" s="10">
        <v>103</v>
      </c>
      <c r="E127" s="410"/>
      <c r="F127" s="410"/>
      <c r="G127" s="11" t="s">
        <v>703</v>
      </c>
      <c r="H127" s="10">
        <v>207</v>
      </c>
      <c r="I127" s="411"/>
      <c r="J127" s="411"/>
      <c r="K127" s="11" t="s">
        <v>704</v>
      </c>
    </row>
    <row r="128" spans="4:11" x14ac:dyDescent="0.15">
      <c r="D128" s="10">
        <v>104</v>
      </c>
      <c r="E128" s="411"/>
      <c r="F128" s="411"/>
      <c r="G128" s="11" t="s">
        <v>705</v>
      </c>
      <c r="H128" s="10">
        <v>208</v>
      </c>
      <c r="I128" s="409" t="s">
        <v>475</v>
      </c>
      <c r="J128" s="409" t="s">
        <v>593</v>
      </c>
      <c r="K128" s="11" t="s">
        <v>706</v>
      </c>
    </row>
    <row r="129" spans="8:11" x14ac:dyDescent="0.15">
      <c r="H129" s="10">
        <v>209</v>
      </c>
      <c r="I129" s="410"/>
      <c r="J129" s="410"/>
      <c r="K129" s="11" t="s">
        <v>707</v>
      </c>
    </row>
    <row r="130" spans="8:11" x14ac:dyDescent="0.15">
      <c r="H130" s="10">
        <v>210</v>
      </c>
      <c r="I130" s="411"/>
      <c r="J130" s="411"/>
      <c r="K130" s="11" t="s">
        <v>708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4" t="s">
        <v>33</v>
      </c>
      <c r="C2" s="195"/>
      <c r="D2" s="195"/>
      <c r="E2" s="195"/>
      <c r="F2" s="195"/>
      <c r="G2" s="195"/>
      <c r="H2" s="195"/>
      <c r="I2" s="196"/>
    </row>
    <row r="3" spans="2:9" ht="27.95" customHeight="1" x14ac:dyDescent="0.25">
      <c r="B3" s="171"/>
      <c r="C3" s="172"/>
      <c r="D3" s="197" t="s">
        <v>34</v>
      </c>
      <c r="E3" s="198"/>
      <c r="F3" s="199" t="s">
        <v>35</v>
      </c>
      <c r="G3" s="200"/>
      <c r="H3" s="197" t="s">
        <v>36</v>
      </c>
      <c r="I3" s="201"/>
    </row>
    <row r="4" spans="2:9" ht="27.95" customHeight="1" x14ac:dyDescent="0.25">
      <c r="B4" s="171" t="s">
        <v>37</v>
      </c>
      <c r="C4" s="172" t="s">
        <v>38</v>
      </c>
      <c r="D4" s="172" t="s">
        <v>39</v>
      </c>
      <c r="E4" s="172" t="s">
        <v>40</v>
      </c>
      <c r="F4" s="173" t="s">
        <v>39</v>
      </c>
      <c r="G4" s="173" t="s">
        <v>40</v>
      </c>
      <c r="H4" s="172" t="s">
        <v>39</v>
      </c>
      <c r="I4" s="181" t="s">
        <v>40</v>
      </c>
    </row>
    <row r="5" spans="2:9" ht="27.95" customHeight="1" x14ac:dyDescent="0.15">
      <c r="B5" s="174" t="s">
        <v>41</v>
      </c>
      <c r="C5" s="175">
        <v>13</v>
      </c>
      <c r="D5" s="175">
        <v>0</v>
      </c>
      <c r="E5" s="175">
        <v>1</v>
      </c>
      <c r="F5" s="176">
        <v>0</v>
      </c>
      <c r="G5" s="176">
        <v>1</v>
      </c>
      <c r="H5" s="175">
        <v>1</v>
      </c>
      <c r="I5" s="182">
        <v>2</v>
      </c>
    </row>
    <row r="6" spans="2:9" ht="27.95" customHeight="1" x14ac:dyDescent="0.15">
      <c r="B6" s="174" t="s">
        <v>42</v>
      </c>
      <c r="C6" s="175">
        <v>20</v>
      </c>
      <c r="D6" s="175">
        <v>0</v>
      </c>
      <c r="E6" s="175">
        <v>1</v>
      </c>
      <c r="F6" s="176">
        <v>1</v>
      </c>
      <c r="G6" s="176">
        <v>2</v>
      </c>
      <c r="H6" s="175">
        <v>2</v>
      </c>
      <c r="I6" s="182">
        <v>3</v>
      </c>
    </row>
    <row r="7" spans="2:9" ht="27.95" customHeight="1" x14ac:dyDescent="0.15">
      <c r="B7" s="174" t="s">
        <v>43</v>
      </c>
      <c r="C7" s="175">
        <v>32</v>
      </c>
      <c r="D7" s="175">
        <v>0</v>
      </c>
      <c r="E7" s="175">
        <v>1</v>
      </c>
      <c r="F7" s="176">
        <v>2</v>
      </c>
      <c r="G7" s="176">
        <v>3</v>
      </c>
      <c r="H7" s="175">
        <v>3</v>
      </c>
      <c r="I7" s="182">
        <v>4</v>
      </c>
    </row>
    <row r="8" spans="2:9" ht="27.95" customHeight="1" x14ac:dyDescent="0.15">
      <c r="B8" s="174" t="s">
        <v>44</v>
      </c>
      <c r="C8" s="175">
        <v>50</v>
      </c>
      <c r="D8" s="175">
        <v>1</v>
      </c>
      <c r="E8" s="175">
        <v>2</v>
      </c>
      <c r="F8" s="176">
        <v>3</v>
      </c>
      <c r="G8" s="176">
        <v>4</v>
      </c>
      <c r="H8" s="175">
        <v>5</v>
      </c>
      <c r="I8" s="182">
        <v>6</v>
      </c>
    </row>
    <row r="9" spans="2:9" ht="27.95" customHeight="1" x14ac:dyDescent="0.15">
      <c r="B9" s="174" t="s">
        <v>45</v>
      </c>
      <c r="C9" s="175">
        <v>80</v>
      </c>
      <c r="D9" s="175">
        <v>2</v>
      </c>
      <c r="E9" s="175">
        <v>3</v>
      </c>
      <c r="F9" s="176">
        <v>5</v>
      </c>
      <c r="G9" s="176">
        <v>6</v>
      </c>
      <c r="H9" s="175">
        <v>7</v>
      </c>
      <c r="I9" s="182">
        <v>8</v>
      </c>
    </row>
    <row r="10" spans="2:9" ht="27.95" customHeight="1" x14ac:dyDescent="0.15">
      <c r="B10" s="174" t="s">
        <v>46</v>
      </c>
      <c r="C10" s="175">
        <v>125</v>
      </c>
      <c r="D10" s="175">
        <v>3</v>
      </c>
      <c r="E10" s="175">
        <v>4</v>
      </c>
      <c r="F10" s="176">
        <v>7</v>
      </c>
      <c r="G10" s="176">
        <v>8</v>
      </c>
      <c r="H10" s="175">
        <v>10</v>
      </c>
      <c r="I10" s="182">
        <v>11</v>
      </c>
    </row>
    <row r="11" spans="2:9" ht="27.95" customHeight="1" x14ac:dyDescent="0.15">
      <c r="B11" s="174" t="s">
        <v>47</v>
      </c>
      <c r="C11" s="175">
        <v>200</v>
      </c>
      <c r="D11" s="175">
        <v>5</v>
      </c>
      <c r="E11" s="175">
        <v>6</v>
      </c>
      <c r="F11" s="176">
        <v>10</v>
      </c>
      <c r="G11" s="176">
        <v>11</v>
      </c>
      <c r="H11" s="175">
        <v>14</v>
      </c>
      <c r="I11" s="182">
        <v>15</v>
      </c>
    </row>
    <row r="12" spans="2:9" ht="27.95" customHeight="1" x14ac:dyDescent="0.15">
      <c r="B12" s="177" t="s">
        <v>48</v>
      </c>
      <c r="C12" s="178">
        <v>315</v>
      </c>
      <c r="D12" s="178">
        <v>7</v>
      </c>
      <c r="E12" s="178">
        <v>8</v>
      </c>
      <c r="F12" s="179">
        <v>14</v>
      </c>
      <c r="G12" s="179">
        <v>15</v>
      </c>
      <c r="H12" s="178">
        <v>21</v>
      </c>
      <c r="I12" s="183">
        <v>22</v>
      </c>
    </row>
    <row r="14" spans="2:9" x14ac:dyDescent="0.15">
      <c r="B14" s="180" t="s">
        <v>49</v>
      </c>
      <c r="C14" s="180"/>
      <c r="D14" s="180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workbookViewId="0">
      <selection activeCell="J25" sqref="J25"/>
    </sheetView>
  </sheetViews>
  <sheetFormatPr defaultColWidth="10.375" defaultRowHeight="16.5" customHeight="1" x14ac:dyDescent="0.15"/>
  <cols>
    <col min="1" max="1" width="15.5" style="73" customWidth="1"/>
    <col min="2" max="5" width="10.375" style="73"/>
    <col min="6" max="7" width="18.25" style="73" customWidth="1"/>
    <col min="8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 x14ac:dyDescent="0.15">
      <c r="A1" s="202" t="s">
        <v>50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4.25" x14ac:dyDescent="0.15">
      <c r="A2" s="117" t="s">
        <v>51</v>
      </c>
      <c r="B2" s="203" t="s">
        <v>52</v>
      </c>
      <c r="C2" s="203"/>
      <c r="D2" s="204" t="s">
        <v>53</v>
      </c>
      <c r="E2" s="204"/>
      <c r="F2" s="203" t="s">
        <v>54</v>
      </c>
      <c r="G2" s="203"/>
      <c r="H2" s="118" t="s">
        <v>55</v>
      </c>
      <c r="I2" s="203" t="s">
        <v>56</v>
      </c>
      <c r="J2" s="203"/>
      <c r="K2" s="205"/>
    </row>
    <row r="3" spans="1:11" ht="14.25" x14ac:dyDescent="0.15">
      <c r="A3" s="206" t="s">
        <v>57</v>
      </c>
      <c r="B3" s="207"/>
      <c r="C3" s="208"/>
      <c r="D3" s="209" t="s">
        <v>58</v>
      </c>
      <c r="E3" s="210"/>
      <c r="F3" s="210"/>
      <c r="G3" s="211"/>
      <c r="H3" s="209" t="s">
        <v>59</v>
      </c>
      <c r="I3" s="210"/>
      <c r="J3" s="210"/>
      <c r="K3" s="211"/>
    </row>
    <row r="4" spans="1:11" ht="14.25" x14ac:dyDescent="0.15">
      <c r="A4" s="121" t="s">
        <v>60</v>
      </c>
      <c r="B4" s="212" t="s">
        <v>61</v>
      </c>
      <c r="C4" s="213"/>
      <c r="D4" s="214" t="s">
        <v>62</v>
      </c>
      <c r="E4" s="215"/>
      <c r="F4" s="216">
        <v>45046</v>
      </c>
      <c r="G4" s="217"/>
      <c r="H4" s="214" t="s">
        <v>63</v>
      </c>
      <c r="I4" s="215"/>
      <c r="J4" s="135" t="s">
        <v>64</v>
      </c>
      <c r="K4" s="144" t="s">
        <v>65</v>
      </c>
    </row>
    <row r="5" spans="1:11" ht="14.25" x14ac:dyDescent="0.15">
      <c r="A5" s="124" t="s">
        <v>66</v>
      </c>
      <c r="B5" s="212" t="s">
        <v>67</v>
      </c>
      <c r="C5" s="213"/>
      <c r="D5" s="214" t="s">
        <v>68</v>
      </c>
      <c r="E5" s="215"/>
      <c r="F5" s="216">
        <v>45009</v>
      </c>
      <c r="G5" s="217"/>
      <c r="H5" s="214" t="s">
        <v>69</v>
      </c>
      <c r="I5" s="215"/>
      <c r="J5" s="135" t="s">
        <v>64</v>
      </c>
      <c r="K5" s="144" t="s">
        <v>65</v>
      </c>
    </row>
    <row r="6" spans="1:11" ht="14.25" x14ac:dyDescent="0.15">
      <c r="A6" s="121" t="s">
        <v>70</v>
      </c>
      <c r="B6" s="80">
        <v>4</v>
      </c>
      <c r="C6" s="122">
        <v>6</v>
      </c>
      <c r="D6" s="124" t="s">
        <v>71</v>
      </c>
      <c r="E6" s="137"/>
      <c r="F6" s="216">
        <v>45041</v>
      </c>
      <c r="G6" s="217"/>
      <c r="H6" s="214" t="s">
        <v>72</v>
      </c>
      <c r="I6" s="215"/>
      <c r="J6" s="135" t="s">
        <v>64</v>
      </c>
      <c r="K6" s="144" t="s">
        <v>65</v>
      </c>
    </row>
    <row r="7" spans="1:11" ht="14.25" x14ac:dyDescent="0.15">
      <c r="A7" s="121" t="s">
        <v>73</v>
      </c>
      <c r="B7" s="218">
        <v>14089</v>
      </c>
      <c r="C7" s="219"/>
      <c r="D7" s="124" t="s">
        <v>74</v>
      </c>
      <c r="E7" s="136"/>
      <c r="F7" s="216">
        <v>45046</v>
      </c>
      <c r="G7" s="217"/>
      <c r="H7" s="214" t="s">
        <v>75</v>
      </c>
      <c r="I7" s="215"/>
      <c r="J7" s="135" t="s">
        <v>64</v>
      </c>
      <c r="K7" s="144" t="s">
        <v>65</v>
      </c>
    </row>
    <row r="8" spans="1:11" ht="14.25" x14ac:dyDescent="0.15">
      <c r="A8" s="128" t="s">
        <v>76</v>
      </c>
      <c r="B8" s="220" t="s">
        <v>77</v>
      </c>
      <c r="C8" s="221"/>
      <c r="D8" s="222" t="s">
        <v>78</v>
      </c>
      <c r="E8" s="223"/>
      <c r="F8" s="216">
        <v>45046</v>
      </c>
      <c r="G8" s="217"/>
      <c r="H8" s="222" t="s">
        <v>79</v>
      </c>
      <c r="I8" s="223"/>
      <c r="J8" s="138" t="s">
        <v>64</v>
      </c>
      <c r="K8" s="146" t="s">
        <v>65</v>
      </c>
    </row>
    <row r="9" spans="1:11" ht="14.25" x14ac:dyDescent="0.15">
      <c r="A9" s="224" t="s">
        <v>80</v>
      </c>
      <c r="B9" s="225"/>
      <c r="C9" s="225"/>
      <c r="D9" s="225"/>
      <c r="E9" s="225"/>
      <c r="F9" s="225"/>
      <c r="G9" s="225"/>
      <c r="H9" s="225"/>
      <c r="I9" s="225"/>
      <c r="J9" s="225"/>
      <c r="K9" s="226"/>
    </row>
    <row r="10" spans="1:11" ht="14.25" x14ac:dyDescent="0.15">
      <c r="A10" s="227" t="s">
        <v>81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9"/>
    </row>
    <row r="11" spans="1:11" ht="14.25" x14ac:dyDescent="0.15">
      <c r="A11" s="149" t="s">
        <v>82</v>
      </c>
      <c r="B11" s="150" t="s">
        <v>83</v>
      </c>
      <c r="C11" s="151" t="s">
        <v>84</v>
      </c>
      <c r="D11" s="152"/>
      <c r="E11" s="153" t="s">
        <v>85</v>
      </c>
      <c r="F11" s="150" t="s">
        <v>83</v>
      </c>
      <c r="G11" s="151" t="s">
        <v>84</v>
      </c>
      <c r="H11" s="151" t="s">
        <v>86</v>
      </c>
      <c r="I11" s="153" t="s">
        <v>87</v>
      </c>
      <c r="J11" s="150" t="s">
        <v>83</v>
      </c>
      <c r="K11" s="168" t="s">
        <v>84</v>
      </c>
    </row>
    <row r="12" spans="1:11" ht="14.25" x14ac:dyDescent="0.15">
      <c r="A12" s="124" t="s">
        <v>88</v>
      </c>
      <c r="B12" s="134" t="s">
        <v>83</v>
      </c>
      <c r="C12" s="135" t="s">
        <v>84</v>
      </c>
      <c r="D12" s="136"/>
      <c r="E12" s="137" t="s">
        <v>89</v>
      </c>
      <c r="F12" s="134" t="s">
        <v>83</v>
      </c>
      <c r="G12" s="135" t="s">
        <v>84</v>
      </c>
      <c r="H12" s="135" t="s">
        <v>86</v>
      </c>
      <c r="I12" s="137" t="s">
        <v>90</v>
      </c>
      <c r="J12" s="134" t="s">
        <v>83</v>
      </c>
      <c r="K12" s="144" t="s">
        <v>84</v>
      </c>
    </row>
    <row r="13" spans="1:11" ht="14.25" x14ac:dyDescent="0.15">
      <c r="A13" s="124" t="s">
        <v>91</v>
      </c>
      <c r="B13" s="134" t="s">
        <v>83</v>
      </c>
      <c r="C13" s="135" t="s">
        <v>84</v>
      </c>
      <c r="D13" s="136"/>
      <c r="E13" s="137" t="s">
        <v>92</v>
      </c>
      <c r="F13" s="135" t="s">
        <v>93</v>
      </c>
      <c r="G13" s="135" t="s">
        <v>94</v>
      </c>
      <c r="H13" s="135" t="s">
        <v>86</v>
      </c>
      <c r="I13" s="137" t="s">
        <v>95</v>
      </c>
      <c r="J13" s="134" t="s">
        <v>83</v>
      </c>
      <c r="K13" s="144" t="s">
        <v>84</v>
      </c>
    </row>
    <row r="14" spans="1:11" ht="14.25" x14ac:dyDescent="0.15">
      <c r="A14" s="222" t="s">
        <v>96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30"/>
    </row>
    <row r="15" spans="1:11" ht="14.25" x14ac:dyDescent="0.15">
      <c r="A15" s="227" t="s">
        <v>97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</row>
    <row r="16" spans="1:11" ht="14.25" x14ac:dyDescent="0.15">
      <c r="A16" s="154" t="s">
        <v>98</v>
      </c>
      <c r="B16" s="151" t="s">
        <v>93</v>
      </c>
      <c r="C16" s="151" t="s">
        <v>94</v>
      </c>
      <c r="D16" s="155"/>
      <c r="E16" s="156" t="s">
        <v>99</v>
      </c>
      <c r="F16" s="151" t="s">
        <v>93</v>
      </c>
      <c r="G16" s="151" t="s">
        <v>94</v>
      </c>
      <c r="H16" s="157"/>
      <c r="I16" s="156" t="s">
        <v>100</v>
      </c>
      <c r="J16" s="151" t="s">
        <v>93</v>
      </c>
      <c r="K16" s="168" t="s">
        <v>94</v>
      </c>
    </row>
    <row r="17" spans="1:22" ht="16.5" customHeight="1" x14ac:dyDescent="0.15">
      <c r="A17" s="126" t="s">
        <v>101</v>
      </c>
      <c r="B17" s="135" t="s">
        <v>93</v>
      </c>
      <c r="C17" s="135" t="s">
        <v>94</v>
      </c>
      <c r="D17" s="80"/>
      <c r="E17" s="139" t="s">
        <v>102</v>
      </c>
      <c r="F17" s="135" t="s">
        <v>93</v>
      </c>
      <c r="G17" s="135" t="s">
        <v>94</v>
      </c>
      <c r="H17" s="158"/>
      <c r="I17" s="139" t="s">
        <v>103</v>
      </c>
      <c r="J17" s="135" t="s">
        <v>93</v>
      </c>
      <c r="K17" s="144" t="s">
        <v>94</v>
      </c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</row>
    <row r="18" spans="1:22" ht="18" customHeight="1" x14ac:dyDescent="0.15">
      <c r="A18" s="231" t="s">
        <v>104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3"/>
    </row>
    <row r="19" spans="1:22" ht="18" customHeight="1" x14ac:dyDescent="0.15">
      <c r="A19" s="227" t="s">
        <v>105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</row>
    <row r="20" spans="1:22" ht="16.5" customHeight="1" x14ac:dyDescent="0.15">
      <c r="A20" s="234" t="s">
        <v>106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6"/>
    </row>
    <row r="21" spans="1:22" ht="21.75" customHeight="1" x14ac:dyDescent="0.15">
      <c r="A21" s="159" t="s">
        <v>107</v>
      </c>
      <c r="B21" s="139" t="s">
        <v>108</v>
      </c>
      <c r="C21" s="139" t="s">
        <v>109</v>
      </c>
      <c r="D21" s="139" t="s">
        <v>110</v>
      </c>
      <c r="E21" s="139" t="s">
        <v>111</v>
      </c>
      <c r="F21" s="139" t="s">
        <v>112</v>
      </c>
      <c r="G21" s="139" t="s">
        <v>113</v>
      </c>
      <c r="H21" s="139" t="s">
        <v>114</v>
      </c>
      <c r="I21" s="139" t="s">
        <v>115</v>
      </c>
      <c r="J21" s="139" t="s">
        <v>116</v>
      </c>
      <c r="K21" s="99" t="s">
        <v>117</v>
      </c>
    </row>
    <row r="22" spans="1:22" ht="16.5" customHeight="1" x14ac:dyDescent="0.15">
      <c r="A22" s="160" t="s">
        <v>118</v>
      </c>
      <c r="B22" s="160"/>
      <c r="C22" s="125"/>
      <c r="D22" s="125">
        <v>1</v>
      </c>
      <c r="E22" s="125">
        <v>1</v>
      </c>
      <c r="F22" s="125">
        <v>1</v>
      </c>
      <c r="G22" s="125">
        <v>1</v>
      </c>
      <c r="H22" s="125">
        <v>1</v>
      </c>
      <c r="I22" s="125">
        <v>1</v>
      </c>
      <c r="J22" s="125"/>
      <c r="K22" s="170"/>
    </row>
    <row r="23" spans="1:22" ht="16.5" customHeight="1" x14ac:dyDescent="0.15">
      <c r="A23" s="160" t="s">
        <v>119</v>
      </c>
      <c r="B23" s="160"/>
      <c r="C23" s="125"/>
      <c r="D23" s="125"/>
      <c r="E23" s="125">
        <v>1</v>
      </c>
      <c r="F23" s="125">
        <v>1</v>
      </c>
      <c r="G23" s="125">
        <v>1</v>
      </c>
      <c r="H23" s="125">
        <v>1</v>
      </c>
      <c r="I23" s="125"/>
      <c r="J23" s="125"/>
      <c r="K23" s="170"/>
    </row>
    <row r="24" spans="1:22" ht="16.5" customHeight="1" x14ac:dyDescent="0.15">
      <c r="A24" s="160" t="s">
        <v>120</v>
      </c>
      <c r="B24" s="160"/>
      <c r="C24" s="125"/>
      <c r="D24" s="125">
        <v>0.5</v>
      </c>
      <c r="E24" s="125">
        <v>0.5</v>
      </c>
      <c r="F24" s="125">
        <v>0.5</v>
      </c>
      <c r="G24" s="125">
        <v>0.5</v>
      </c>
      <c r="H24" s="125">
        <v>0.5</v>
      </c>
      <c r="I24" s="125">
        <v>0.5</v>
      </c>
      <c r="J24" s="125"/>
      <c r="K24" s="97"/>
    </row>
    <row r="25" spans="1:22" ht="16.5" customHeight="1" x14ac:dyDescent="0.15">
      <c r="A25" s="127" t="s">
        <v>121</v>
      </c>
      <c r="B25" s="125"/>
      <c r="C25" s="125"/>
      <c r="D25" s="125">
        <v>0.5</v>
      </c>
      <c r="E25" s="125">
        <v>0.5</v>
      </c>
      <c r="F25" s="125">
        <v>0.5</v>
      </c>
      <c r="G25" s="125">
        <v>0.5</v>
      </c>
      <c r="H25" s="125">
        <v>0.5</v>
      </c>
      <c r="I25" s="125">
        <v>0.5</v>
      </c>
      <c r="J25" s="125"/>
      <c r="K25" s="97"/>
    </row>
    <row r="26" spans="1:22" ht="16.5" customHeight="1" x14ac:dyDescent="0.15">
      <c r="A26" s="127"/>
      <c r="B26" s="125"/>
      <c r="C26" s="125"/>
      <c r="D26" s="125"/>
      <c r="E26" s="125"/>
      <c r="F26" s="125"/>
      <c r="G26" s="125"/>
      <c r="H26" s="125"/>
      <c r="I26" s="125"/>
      <c r="J26" s="125"/>
      <c r="K26" s="97"/>
    </row>
    <row r="27" spans="1:22" ht="16.5" customHeight="1" x14ac:dyDescent="0.15">
      <c r="A27" s="127"/>
      <c r="B27" s="125"/>
      <c r="C27" s="125"/>
      <c r="D27" s="125"/>
      <c r="E27" s="125"/>
      <c r="F27" s="125"/>
      <c r="G27" s="125"/>
      <c r="H27" s="125"/>
      <c r="I27" s="125"/>
      <c r="J27" s="125"/>
      <c r="K27" s="97"/>
    </row>
    <row r="28" spans="1:22" ht="18" customHeight="1" x14ac:dyDescent="0.15">
      <c r="A28" s="237" t="s">
        <v>122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9"/>
    </row>
    <row r="29" spans="1:22" ht="18.75" customHeight="1" x14ac:dyDescent="0.15">
      <c r="A29" s="240" t="s">
        <v>123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2"/>
    </row>
    <row r="30" spans="1:22" ht="18.75" customHeight="1" x14ac:dyDescent="0.15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22" ht="18" customHeight="1" x14ac:dyDescent="0.15">
      <c r="A31" s="237" t="s">
        <v>124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9"/>
    </row>
    <row r="32" spans="1:22" ht="14.25" x14ac:dyDescent="0.15">
      <c r="A32" s="246" t="s">
        <v>125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8"/>
    </row>
    <row r="33" spans="1:11" ht="14.25" x14ac:dyDescent="0.15">
      <c r="A33" s="249" t="s">
        <v>126</v>
      </c>
      <c r="B33" s="250"/>
      <c r="C33" s="135" t="s">
        <v>64</v>
      </c>
      <c r="D33" s="135" t="s">
        <v>65</v>
      </c>
      <c r="E33" s="251" t="s">
        <v>127</v>
      </c>
      <c r="F33" s="252"/>
      <c r="G33" s="252"/>
      <c r="H33" s="252"/>
      <c r="I33" s="252"/>
      <c r="J33" s="252"/>
      <c r="K33" s="253"/>
    </row>
    <row r="34" spans="1:11" ht="14.25" x14ac:dyDescent="0.15">
      <c r="A34" s="254" t="s">
        <v>128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54"/>
    </row>
    <row r="35" spans="1:11" ht="14.25" x14ac:dyDescent="0.15">
      <c r="A35" s="255" t="s">
        <v>129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7"/>
    </row>
    <row r="36" spans="1:11" ht="14.25" x14ac:dyDescent="0.15">
      <c r="A36" s="255" t="s">
        <v>130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14.25" x14ac:dyDescent="0.15">
      <c r="A37" s="255" t="s">
        <v>131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4.25" x14ac:dyDescent="0.15">
      <c r="A38" s="255" t="s">
        <v>132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57"/>
    </row>
    <row r="39" spans="1:11" ht="14.25" x14ac:dyDescent="0.15">
      <c r="A39" s="255" t="s">
        <v>133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7"/>
    </row>
    <row r="40" spans="1:11" ht="14.25" x14ac:dyDescent="0.15">
      <c r="A40" s="255" t="s">
        <v>134</v>
      </c>
      <c r="B40" s="256"/>
      <c r="C40" s="256"/>
      <c r="D40" s="256"/>
      <c r="E40" s="256"/>
      <c r="F40" s="256"/>
      <c r="G40" s="256"/>
      <c r="H40" s="256"/>
      <c r="I40" s="256"/>
      <c r="J40" s="256"/>
      <c r="K40" s="257"/>
    </row>
    <row r="41" spans="1:11" ht="14.25" x14ac:dyDescent="0.15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ht="14.25" x14ac:dyDescent="0.15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7"/>
    </row>
    <row r="43" spans="1:11" ht="14.25" x14ac:dyDescent="0.15">
      <c r="A43" s="255"/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4.25" x14ac:dyDescent="0.15">
      <c r="A44" s="258" t="s">
        <v>135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60"/>
    </row>
    <row r="45" spans="1:11" ht="14.25" x14ac:dyDescent="0.15">
      <c r="A45" s="227" t="s">
        <v>136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9"/>
    </row>
    <row r="46" spans="1:11" ht="14.25" x14ac:dyDescent="0.15">
      <c r="A46" s="154" t="s">
        <v>137</v>
      </c>
      <c r="B46" s="151" t="s">
        <v>93</v>
      </c>
      <c r="C46" s="151" t="s">
        <v>94</v>
      </c>
      <c r="D46" s="151" t="s">
        <v>86</v>
      </c>
      <c r="E46" s="156" t="s">
        <v>138</v>
      </c>
      <c r="F46" s="151" t="s">
        <v>93</v>
      </c>
      <c r="G46" s="151" t="s">
        <v>94</v>
      </c>
      <c r="H46" s="151" t="s">
        <v>86</v>
      </c>
      <c r="I46" s="156" t="s">
        <v>139</v>
      </c>
      <c r="J46" s="151" t="s">
        <v>93</v>
      </c>
      <c r="K46" s="168" t="s">
        <v>94</v>
      </c>
    </row>
    <row r="47" spans="1:11" ht="14.25" x14ac:dyDescent="0.15">
      <c r="A47" s="126" t="s">
        <v>85</v>
      </c>
      <c r="B47" s="135" t="s">
        <v>93</v>
      </c>
      <c r="C47" s="135" t="s">
        <v>94</v>
      </c>
      <c r="D47" s="135" t="s">
        <v>86</v>
      </c>
      <c r="E47" s="139" t="s">
        <v>92</v>
      </c>
      <c r="F47" s="135" t="s">
        <v>93</v>
      </c>
      <c r="G47" s="135" t="s">
        <v>94</v>
      </c>
      <c r="H47" s="135" t="s">
        <v>86</v>
      </c>
      <c r="I47" s="139" t="s">
        <v>103</v>
      </c>
      <c r="J47" s="135" t="s">
        <v>93</v>
      </c>
      <c r="K47" s="144" t="s">
        <v>94</v>
      </c>
    </row>
    <row r="48" spans="1:11" ht="14.25" x14ac:dyDescent="0.15">
      <c r="A48" s="222" t="s">
        <v>96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30"/>
    </row>
    <row r="49" spans="1:11" ht="14.25" x14ac:dyDescent="0.15">
      <c r="A49" s="254" t="s">
        <v>140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54"/>
    </row>
    <row r="50" spans="1:11" ht="14.25" x14ac:dyDescent="0.15">
      <c r="A50" s="261"/>
      <c r="B50" s="262"/>
      <c r="C50" s="262"/>
      <c r="D50" s="262"/>
      <c r="E50" s="262"/>
      <c r="F50" s="262"/>
      <c r="G50" s="262"/>
      <c r="H50" s="262"/>
      <c r="I50" s="262"/>
      <c r="J50" s="262"/>
      <c r="K50" s="263"/>
    </row>
    <row r="51" spans="1:11" ht="14.25" x14ac:dyDescent="0.15">
      <c r="A51" s="161" t="s">
        <v>141</v>
      </c>
      <c r="B51" s="264" t="s">
        <v>142</v>
      </c>
      <c r="C51" s="264"/>
      <c r="D51" s="162" t="s">
        <v>143</v>
      </c>
      <c r="E51" s="163" t="s">
        <v>144</v>
      </c>
      <c r="F51" s="164" t="s">
        <v>145</v>
      </c>
      <c r="G51" s="165">
        <v>45022</v>
      </c>
      <c r="H51" s="265" t="s">
        <v>146</v>
      </c>
      <c r="I51" s="266"/>
      <c r="J51" s="267" t="s">
        <v>147</v>
      </c>
      <c r="K51" s="268"/>
    </row>
    <row r="52" spans="1:11" ht="14.25" x14ac:dyDescent="0.15">
      <c r="A52" s="254" t="s">
        <v>148</v>
      </c>
      <c r="B52" s="254"/>
      <c r="C52" s="254"/>
      <c r="D52" s="254"/>
      <c r="E52" s="254"/>
      <c r="F52" s="254"/>
      <c r="G52" s="254"/>
      <c r="H52" s="254"/>
      <c r="I52" s="254"/>
      <c r="J52" s="254"/>
      <c r="K52" s="254"/>
    </row>
    <row r="53" spans="1:11" ht="14.25" x14ac:dyDescent="0.15">
      <c r="A53" s="269"/>
      <c r="B53" s="270"/>
      <c r="C53" s="270"/>
      <c r="D53" s="270"/>
      <c r="E53" s="270"/>
      <c r="F53" s="270"/>
      <c r="G53" s="270"/>
      <c r="H53" s="270"/>
      <c r="I53" s="270"/>
      <c r="J53" s="270"/>
      <c r="K53" s="271"/>
    </row>
    <row r="54" spans="1:11" ht="14.25" x14ac:dyDescent="0.15">
      <c r="A54" s="161" t="s">
        <v>141</v>
      </c>
      <c r="B54" s="264" t="s">
        <v>142</v>
      </c>
      <c r="C54" s="264"/>
      <c r="D54" s="162" t="s">
        <v>143</v>
      </c>
      <c r="E54" s="166"/>
      <c r="F54" s="164" t="s">
        <v>149</v>
      </c>
      <c r="G54" s="167"/>
      <c r="H54" s="265" t="s">
        <v>146</v>
      </c>
      <c r="I54" s="266"/>
      <c r="J54" s="267"/>
      <c r="K54" s="268"/>
    </row>
  </sheetData>
  <mergeCells count="62">
    <mergeCell ref="A52:K52"/>
    <mergeCell ref="A53:K53"/>
    <mergeCell ref="B54:C54"/>
    <mergeCell ref="H54:I54"/>
    <mergeCell ref="J54:K54"/>
    <mergeCell ref="A45:K45"/>
    <mergeCell ref="A48:K48"/>
    <mergeCell ref="A49:K49"/>
    <mergeCell ref="A50:K50"/>
    <mergeCell ref="B51:C51"/>
    <mergeCell ref="H51:I51"/>
    <mergeCell ref="J51:K51"/>
    <mergeCell ref="A40:K40"/>
    <mergeCell ref="A41:K41"/>
    <mergeCell ref="A42:K42"/>
    <mergeCell ref="A43:K43"/>
    <mergeCell ref="A44:K44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9"/>
  <sheetViews>
    <sheetView zoomScale="110" zoomScaleNormal="110" workbookViewId="0">
      <selection activeCell="A17" sqref="A17:XFD17"/>
    </sheetView>
  </sheetViews>
  <sheetFormatPr defaultColWidth="9" defaultRowHeight="26.1" customHeight="1" x14ac:dyDescent="0.15"/>
  <cols>
    <col min="1" max="1" width="25" style="46" customWidth="1"/>
    <col min="2" max="3" width="9.125" style="46" customWidth="1"/>
    <col min="4" max="8" width="10.375" style="46" customWidth="1"/>
    <col min="9" max="9" width="1.375" style="46" customWidth="1"/>
    <col min="10" max="10" width="11.125" style="46" customWidth="1"/>
    <col min="11" max="11" width="10.375" style="46" customWidth="1"/>
    <col min="12" max="12" width="11" style="46" customWidth="1"/>
    <col min="13" max="13" width="10.75" style="46" customWidth="1"/>
    <col min="14" max="14" width="14.625" style="46" customWidth="1"/>
    <col min="15" max="15" width="10.75" style="46" customWidth="1"/>
    <col min="16" max="16384" width="9" style="46"/>
  </cols>
  <sheetData>
    <row r="1" spans="1:16" ht="21" customHeight="1" x14ac:dyDescent="0.15">
      <c r="A1" s="272" t="s">
        <v>150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16" ht="17.45" customHeight="1" x14ac:dyDescent="0.15">
      <c r="A2" s="47" t="s">
        <v>60</v>
      </c>
      <c r="B2" s="274" t="str">
        <f>首期!B4</f>
        <v>TADDAL91215</v>
      </c>
      <c r="C2" s="274"/>
      <c r="D2" s="49" t="s">
        <v>66</v>
      </c>
      <c r="E2" s="49"/>
      <c r="F2" s="49"/>
      <c r="G2" s="274" t="str">
        <f>首期!B5</f>
        <v>男式超轻羽绒服</v>
      </c>
      <c r="H2" s="274"/>
      <c r="I2" s="277"/>
      <c r="J2" s="47" t="s">
        <v>55</v>
      </c>
      <c r="K2" s="275" t="str">
        <f>首期!I2</f>
        <v>汶上县鸿天服装有限公司白石分公司</v>
      </c>
      <c r="L2" s="275"/>
      <c r="M2" s="275"/>
      <c r="N2" s="275"/>
      <c r="O2" s="275"/>
    </row>
    <row r="3" spans="1:16" ht="17.45" customHeight="1" x14ac:dyDescent="0.15">
      <c r="A3" s="276" t="s">
        <v>151</v>
      </c>
      <c r="B3" s="276" t="s">
        <v>152</v>
      </c>
      <c r="C3" s="276"/>
      <c r="D3" s="276"/>
      <c r="E3" s="276"/>
      <c r="F3" s="276"/>
      <c r="G3" s="276"/>
      <c r="H3" s="276"/>
      <c r="I3" s="277"/>
      <c r="J3" s="276" t="s">
        <v>153</v>
      </c>
      <c r="K3" s="276"/>
      <c r="L3" s="276"/>
      <c r="M3" s="276"/>
      <c r="N3" s="276"/>
      <c r="O3" s="276"/>
    </row>
    <row r="4" spans="1:16" ht="17.45" customHeight="1" x14ac:dyDescent="0.35">
      <c r="A4" s="276"/>
      <c r="B4" s="50" t="s">
        <v>110</v>
      </c>
      <c r="C4" s="51" t="s">
        <v>111</v>
      </c>
      <c r="D4" s="52" t="s">
        <v>112</v>
      </c>
      <c r="E4" s="51" t="s">
        <v>113</v>
      </c>
      <c r="F4" s="51" t="s">
        <v>114</v>
      </c>
      <c r="G4" s="51" t="s">
        <v>115</v>
      </c>
      <c r="H4" s="51" t="s">
        <v>116</v>
      </c>
      <c r="I4" s="277"/>
      <c r="J4" s="50" t="s">
        <v>110</v>
      </c>
      <c r="K4" s="51" t="s">
        <v>111</v>
      </c>
      <c r="L4" s="52" t="s">
        <v>112</v>
      </c>
      <c r="M4" s="51" t="s">
        <v>113</v>
      </c>
      <c r="N4" s="51" t="s">
        <v>114</v>
      </c>
      <c r="O4" s="51" t="s">
        <v>115</v>
      </c>
      <c r="P4" s="51" t="s">
        <v>116</v>
      </c>
    </row>
    <row r="5" spans="1:16" ht="17.45" customHeight="1" x14ac:dyDescent="0.35">
      <c r="A5" s="276"/>
      <c r="B5" s="50" t="s">
        <v>154</v>
      </c>
      <c r="C5" s="51" t="s">
        <v>155</v>
      </c>
      <c r="D5" s="52" t="s">
        <v>156</v>
      </c>
      <c r="E5" s="51" t="s">
        <v>157</v>
      </c>
      <c r="F5" s="51" t="s">
        <v>158</v>
      </c>
      <c r="G5" s="51" t="s">
        <v>159</v>
      </c>
      <c r="H5" s="51" t="s">
        <v>160</v>
      </c>
      <c r="I5" s="277"/>
      <c r="J5" s="50" t="s">
        <v>154</v>
      </c>
      <c r="K5" s="51" t="s">
        <v>155</v>
      </c>
      <c r="L5" s="52" t="s">
        <v>156</v>
      </c>
      <c r="M5" s="51" t="s">
        <v>157</v>
      </c>
      <c r="N5" s="51" t="s">
        <v>158</v>
      </c>
      <c r="O5" s="51" t="s">
        <v>159</v>
      </c>
      <c r="P5" s="51" t="s">
        <v>160</v>
      </c>
    </row>
    <row r="6" spans="1:16" ht="17.45" customHeight="1" x14ac:dyDescent="0.35">
      <c r="A6" s="101" t="s">
        <v>161</v>
      </c>
      <c r="B6" s="54">
        <f>C6-1</f>
        <v>69</v>
      </c>
      <c r="C6" s="54">
        <f>D6-2</f>
        <v>70</v>
      </c>
      <c r="D6" s="55">
        <v>72</v>
      </c>
      <c r="E6" s="54">
        <f>D6+2</f>
        <v>74</v>
      </c>
      <c r="F6" s="54">
        <f>E6+2</f>
        <v>76</v>
      </c>
      <c r="G6" s="54">
        <f>F6+1</f>
        <v>77</v>
      </c>
      <c r="H6" s="54">
        <f>G6+1</f>
        <v>78</v>
      </c>
      <c r="I6" s="277"/>
      <c r="J6" s="112" t="s">
        <v>162</v>
      </c>
      <c r="K6" s="112" t="s">
        <v>162</v>
      </c>
      <c r="L6" s="112"/>
      <c r="M6" s="69" t="s">
        <v>163</v>
      </c>
      <c r="N6" s="111"/>
      <c r="O6" s="111"/>
    </row>
    <row r="7" spans="1:16" ht="17.45" customHeight="1" x14ac:dyDescent="0.35">
      <c r="A7" s="51" t="s">
        <v>164</v>
      </c>
      <c r="B7" s="57">
        <f>C7-1</f>
        <v>66</v>
      </c>
      <c r="C7" s="57">
        <f>D7-2</f>
        <v>67</v>
      </c>
      <c r="D7" s="58">
        <v>69</v>
      </c>
      <c r="E7" s="57">
        <f>D7+2</f>
        <v>71</v>
      </c>
      <c r="F7" s="57">
        <f>E7+2</f>
        <v>73</v>
      </c>
      <c r="G7" s="57">
        <f>F7+1</f>
        <v>74</v>
      </c>
      <c r="H7" s="57">
        <f>G7+1</f>
        <v>75</v>
      </c>
      <c r="I7" s="277"/>
      <c r="J7" s="112" t="s">
        <v>162</v>
      </c>
      <c r="K7" s="112" t="s">
        <v>162</v>
      </c>
      <c r="L7" s="112"/>
      <c r="M7" s="69" t="s">
        <v>165</v>
      </c>
      <c r="N7" s="112"/>
      <c r="O7" s="112"/>
    </row>
    <row r="8" spans="1:16" ht="17.45" customHeight="1" x14ac:dyDescent="0.35">
      <c r="A8" s="51" t="s">
        <v>166</v>
      </c>
      <c r="B8" s="57">
        <f t="shared" ref="B8:B10" si="0">C8-4</f>
        <v>108</v>
      </c>
      <c r="C8" s="57">
        <f t="shared" ref="C8:C10" si="1">D8-4</f>
        <v>112</v>
      </c>
      <c r="D8" s="59" t="s">
        <v>167</v>
      </c>
      <c r="E8" s="57">
        <f t="shared" ref="E8:E10" si="2">D8+4</f>
        <v>120</v>
      </c>
      <c r="F8" s="57">
        <f>E8+4</f>
        <v>124</v>
      </c>
      <c r="G8" s="57">
        <f t="shared" ref="G8:G10" si="3">F8+6</f>
        <v>130</v>
      </c>
      <c r="H8" s="57">
        <f>G8+6</f>
        <v>136</v>
      </c>
      <c r="I8" s="277"/>
      <c r="J8" s="112" t="s">
        <v>165</v>
      </c>
      <c r="K8" s="112" t="s">
        <v>165</v>
      </c>
      <c r="L8" s="112"/>
      <c r="M8" s="69" t="s">
        <v>165</v>
      </c>
      <c r="N8" s="112"/>
      <c r="O8" s="112"/>
    </row>
    <row r="9" spans="1:16" ht="17.45" customHeight="1" x14ac:dyDescent="0.35">
      <c r="A9" s="51" t="s">
        <v>168</v>
      </c>
      <c r="B9" s="57">
        <f t="shared" si="0"/>
        <v>106</v>
      </c>
      <c r="C9" s="57">
        <f t="shared" si="1"/>
        <v>110</v>
      </c>
      <c r="D9" s="59" t="s">
        <v>169</v>
      </c>
      <c r="E9" s="57">
        <f t="shared" si="2"/>
        <v>118</v>
      </c>
      <c r="F9" s="57">
        <f>E9+5</f>
        <v>123</v>
      </c>
      <c r="G9" s="57">
        <f t="shared" si="3"/>
        <v>129</v>
      </c>
      <c r="H9" s="57">
        <f>G9+7</f>
        <v>136</v>
      </c>
      <c r="I9" s="277"/>
      <c r="J9" s="112" t="s">
        <v>170</v>
      </c>
      <c r="K9" s="112" t="s">
        <v>171</v>
      </c>
      <c r="L9" s="112"/>
      <c r="M9" s="69" t="s">
        <v>170</v>
      </c>
      <c r="N9" s="112"/>
      <c r="O9" s="112"/>
    </row>
    <row r="10" spans="1:16" ht="18.95" customHeight="1" x14ac:dyDescent="0.35">
      <c r="A10" s="51" t="s">
        <v>172</v>
      </c>
      <c r="B10" s="60">
        <f t="shared" si="0"/>
        <v>106</v>
      </c>
      <c r="C10" s="60">
        <f t="shared" si="1"/>
        <v>110</v>
      </c>
      <c r="D10" s="61" t="s">
        <v>169</v>
      </c>
      <c r="E10" s="60">
        <f t="shared" si="2"/>
        <v>118</v>
      </c>
      <c r="F10" s="60">
        <f>E10+5</f>
        <v>123</v>
      </c>
      <c r="G10" s="60">
        <f t="shared" si="3"/>
        <v>129</v>
      </c>
      <c r="H10" s="60">
        <f>G10+7</f>
        <v>136</v>
      </c>
      <c r="I10" s="277"/>
      <c r="J10" s="112" t="s">
        <v>162</v>
      </c>
      <c r="K10" s="112" t="s">
        <v>162</v>
      </c>
      <c r="L10" s="112"/>
      <c r="M10" s="69" t="s">
        <v>162</v>
      </c>
      <c r="N10" s="112"/>
      <c r="O10" s="112"/>
    </row>
    <row r="11" spans="1:16" ht="17.45" customHeight="1" x14ac:dyDescent="0.35">
      <c r="A11" s="51" t="s">
        <v>173</v>
      </c>
      <c r="B11" s="57">
        <f>C11-1</f>
        <v>55</v>
      </c>
      <c r="C11" s="57">
        <f>D11-1</f>
        <v>56</v>
      </c>
      <c r="D11" s="58">
        <v>57</v>
      </c>
      <c r="E11" s="57">
        <f>D11+1</f>
        <v>58</v>
      </c>
      <c r="F11" s="57">
        <f>E11+1</f>
        <v>59</v>
      </c>
      <c r="G11" s="57">
        <f>F11+1.5</f>
        <v>60.5</v>
      </c>
      <c r="H11" s="57">
        <f>G11+1.5</f>
        <v>62</v>
      </c>
      <c r="I11" s="277"/>
      <c r="J11" s="112" t="s">
        <v>165</v>
      </c>
      <c r="K11" s="112" t="s">
        <v>165</v>
      </c>
      <c r="L11" s="112"/>
      <c r="M11" s="69" t="s">
        <v>162</v>
      </c>
      <c r="N11" s="112"/>
      <c r="O11" s="112"/>
    </row>
    <row r="12" spans="1:16" ht="17.45" customHeight="1" x14ac:dyDescent="0.35">
      <c r="A12" s="51" t="s">
        <v>174</v>
      </c>
      <c r="B12" s="57">
        <f>C12-1.2</f>
        <v>45.599999999999994</v>
      </c>
      <c r="C12" s="57">
        <f>D12-1.2</f>
        <v>46.8</v>
      </c>
      <c r="D12" s="58">
        <v>48</v>
      </c>
      <c r="E12" s="57">
        <f>D12+1.2</f>
        <v>49.2</v>
      </c>
      <c r="F12" s="57">
        <f>E12+1.2</f>
        <v>50.400000000000006</v>
      </c>
      <c r="G12" s="57">
        <f>F12+1.4</f>
        <v>51.800000000000004</v>
      </c>
      <c r="H12" s="57">
        <f>G12+1.4</f>
        <v>53.2</v>
      </c>
      <c r="I12" s="277"/>
      <c r="J12" s="112" t="s">
        <v>162</v>
      </c>
      <c r="K12" s="112" t="s">
        <v>162</v>
      </c>
      <c r="L12" s="112"/>
      <c r="M12" s="69" t="s">
        <v>162</v>
      </c>
      <c r="N12" s="112"/>
      <c r="O12" s="112"/>
    </row>
    <row r="13" spans="1:16" ht="17.45" customHeight="1" x14ac:dyDescent="0.35">
      <c r="A13" s="51" t="s">
        <v>175</v>
      </c>
      <c r="B13" s="57">
        <f>C13-0.6</f>
        <v>61.199999999999996</v>
      </c>
      <c r="C13" s="57">
        <f>D13-1.2</f>
        <v>61.8</v>
      </c>
      <c r="D13" s="58">
        <v>63</v>
      </c>
      <c r="E13" s="57">
        <f>D13+1.2</f>
        <v>64.2</v>
      </c>
      <c r="F13" s="57">
        <f>E13+1.2</f>
        <v>65.400000000000006</v>
      </c>
      <c r="G13" s="57">
        <f>F13+0.6</f>
        <v>66</v>
      </c>
      <c r="H13" s="57">
        <f>G13+0.6</f>
        <v>66.599999999999994</v>
      </c>
      <c r="I13" s="277"/>
      <c r="J13" s="112" t="s">
        <v>162</v>
      </c>
      <c r="K13" s="112" t="s">
        <v>162</v>
      </c>
      <c r="L13" s="112"/>
      <c r="M13" s="69" t="s">
        <v>162</v>
      </c>
      <c r="N13" s="112"/>
      <c r="O13" s="112"/>
    </row>
    <row r="14" spans="1:16" ht="17.45" customHeight="1" x14ac:dyDescent="0.35">
      <c r="A14" s="51" t="s">
        <v>176</v>
      </c>
      <c r="B14" s="57">
        <f>C14-0.8</f>
        <v>21.4</v>
      </c>
      <c r="C14" s="57">
        <f>D14-0.8</f>
        <v>22.2</v>
      </c>
      <c r="D14" s="58">
        <v>23</v>
      </c>
      <c r="E14" s="57">
        <f>D14+0.8</f>
        <v>23.8</v>
      </c>
      <c r="F14" s="57">
        <f>E14+0.8</f>
        <v>24.6</v>
      </c>
      <c r="G14" s="57">
        <f>F14+1.3</f>
        <v>25.900000000000002</v>
      </c>
      <c r="H14" s="57">
        <f>G14+1.3</f>
        <v>27.200000000000003</v>
      </c>
      <c r="I14" s="278"/>
      <c r="J14" s="112" t="s">
        <v>162</v>
      </c>
      <c r="K14" s="112" t="s">
        <v>162</v>
      </c>
      <c r="L14" s="147"/>
      <c r="M14" s="69" t="s">
        <v>162</v>
      </c>
      <c r="N14" s="147"/>
      <c r="O14" s="147"/>
    </row>
    <row r="15" spans="1:16" ht="17.45" customHeight="1" x14ac:dyDescent="0.35">
      <c r="A15" s="51" t="s">
        <v>177</v>
      </c>
      <c r="B15" s="57">
        <f>C15-0.7</f>
        <v>19.100000000000001</v>
      </c>
      <c r="C15" s="57">
        <f>D15-0.7</f>
        <v>19.8</v>
      </c>
      <c r="D15" s="58">
        <v>20.5</v>
      </c>
      <c r="E15" s="57">
        <f>D15+0.7</f>
        <v>21.2</v>
      </c>
      <c r="F15" s="57">
        <f>E15+0.7</f>
        <v>21.9</v>
      </c>
      <c r="G15" s="57">
        <f>F15+1</f>
        <v>22.9</v>
      </c>
      <c r="H15" s="57">
        <f>G15+1</f>
        <v>23.9</v>
      </c>
      <c r="I15" s="278"/>
      <c r="J15" s="112" t="s">
        <v>162</v>
      </c>
      <c r="K15" s="112" t="s">
        <v>162</v>
      </c>
      <c r="L15" s="147"/>
      <c r="M15" s="69" t="s">
        <v>162</v>
      </c>
      <c r="N15" s="147"/>
      <c r="O15" s="147"/>
    </row>
    <row r="16" spans="1:16" ht="17.45" customHeight="1" x14ac:dyDescent="0.35">
      <c r="A16" s="51" t="s">
        <v>178</v>
      </c>
      <c r="B16" s="57">
        <f t="shared" ref="B16:C18" si="4">C16-0.5</f>
        <v>9.5</v>
      </c>
      <c r="C16" s="57">
        <f t="shared" si="4"/>
        <v>10</v>
      </c>
      <c r="D16" s="55">
        <v>10.5</v>
      </c>
      <c r="E16" s="57">
        <f t="shared" ref="E16:F18" si="5">D16+0.5</f>
        <v>11</v>
      </c>
      <c r="F16" s="57">
        <f t="shared" si="5"/>
        <v>11.5</v>
      </c>
      <c r="G16" s="57">
        <f>F16+0.7</f>
        <v>12.2</v>
      </c>
      <c r="H16" s="57">
        <f>G16+0.7</f>
        <v>12.899999999999999</v>
      </c>
      <c r="I16" s="277"/>
      <c r="J16" s="112" t="s">
        <v>162</v>
      </c>
      <c r="K16" s="112" t="s">
        <v>162</v>
      </c>
      <c r="L16" s="112"/>
      <c r="M16" s="69" t="s">
        <v>162</v>
      </c>
      <c r="N16" s="112"/>
      <c r="O16" s="112"/>
    </row>
    <row r="17" spans="1:15" ht="17.45" customHeight="1" x14ac:dyDescent="0.35">
      <c r="A17" s="104" t="s">
        <v>179</v>
      </c>
      <c r="B17" s="57">
        <f t="shared" si="4"/>
        <v>35</v>
      </c>
      <c r="C17" s="57">
        <f t="shared" si="4"/>
        <v>35.5</v>
      </c>
      <c r="D17" s="58">
        <v>36</v>
      </c>
      <c r="E17" s="57">
        <f t="shared" si="5"/>
        <v>36.5</v>
      </c>
      <c r="F17" s="57">
        <f t="shared" si="5"/>
        <v>37</v>
      </c>
      <c r="G17" s="57">
        <f>F17+0.5</f>
        <v>37.5</v>
      </c>
      <c r="H17" s="57">
        <f>G17</f>
        <v>37.5</v>
      </c>
      <c r="I17" s="277"/>
      <c r="J17" s="112" t="s">
        <v>162</v>
      </c>
      <c r="K17" s="112" t="s">
        <v>162</v>
      </c>
      <c r="L17" s="112"/>
      <c r="M17" s="69" t="s">
        <v>162</v>
      </c>
      <c r="N17" s="112"/>
      <c r="O17" s="112"/>
    </row>
    <row r="18" spans="1:15" ht="17.45" customHeight="1" x14ac:dyDescent="0.35">
      <c r="A18" s="105" t="s">
        <v>180</v>
      </c>
      <c r="B18" s="54">
        <f t="shared" si="4"/>
        <v>24</v>
      </c>
      <c r="C18" s="54">
        <f t="shared" si="4"/>
        <v>24.5</v>
      </c>
      <c r="D18" s="64" t="s">
        <v>181</v>
      </c>
      <c r="E18" s="54">
        <f t="shared" si="5"/>
        <v>25.5</v>
      </c>
      <c r="F18" s="54">
        <f t="shared" si="5"/>
        <v>26</v>
      </c>
      <c r="G18" s="54">
        <f>F18+0.5</f>
        <v>26.5</v>
      </c>
      <c r="H18" s="54">
        <f>G18</f>
        <v>26.5</v>
      </c>
      <c r="I18" s="277"/>
      <c r="J18" s="112" t="s">
        <v>162</v>
      </c>
      <c r="K18" s="112" t="s">
        <v>162</v>
      </c>
      <c r="L18" s="112"/>
      <c r="M18" s="69" t="s">
        <v>162</v>
      </c>
      <c r="N18" s="111"/>
      <c r="O18" s="111"/>
    </row>
    <row r="19" spans="1:15" ht="26.1" customHeight="1" x14ac:dyDescent="0.15">
      <c r="J19" s="148" t="s">
        <v>182</v>
      </c>
      <c r="K19" s="72">
        <f>首期!G52</f>
        <v>0</v>
      </c>
      <c r="L19" s="71" t="s">
        <v>183</v>
      </c>
      <c r="M19" s="71">
        <f>首期!E52</f>
        <v>0</v>
      </c>
      <c r="N19" s="71" t="s">
        <v>184</v>
      </c>
      <c r="O19" s="71">
        <f>首期!J52</f>
        <v>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8"/>
  </mergeCells>
  <phoneticPr fontId="43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6" workbookViewId="0">
      <selection activeCell="J48" sqref="J48:K48"/>
    </sheetView>
  </sheetViews>
  <sheetFormatPr defaultColWidth="10" defaultRowHeight="16.5" customHeight="1" x14ac:dyDescent="0.15"/>
  <cols>
    <col min="1" max="1" width="10.875" style="73" customWidth="1"/>
    <col min="2" max="5" width="10" style="73"/>
    <col min="6" max="7" width="17.875" style="73" customWidth="1"/>
    <col min="8" max="8" width="10" style="73"/>
    <col min="9" max="11" width="12.125" style="73" customWidth="1"/>
    <col min="12" max="16384" width="10" style="73"/>
  </cols>
  <sheetData>
    <row r="1" spans="1:11" ht="22.5" customHeight="1" x14ac:dyDescent="0.15">
      <c r="A1" s="279" t="s">
        <v>185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17.25" customHeight="1" x14ac:dyDescent="0.15">
      <c r="A2" s="117" t="s">
        <v>51</v>
      </c>
      <c r="B2" s="203" t="str">
        <f>首期!B2</f>
        <v>成人期货</v>
      </c>
      <c r="C2" s="203"/>
      <c r="D2" s="280" t="s">
        <v>53</v>
      </c>
      <c r="E2" s="280"/>
      <c r="F2" s="203" t="str">
        <f>首期!F2</f>
        <v>青岛锦瑞麟服装有限公司</v>
      </c>
      <c r="G2" s="203"/>
      <c r="H2" s="118" t="s">
        <v>55</v>
      </c>
      <c r="I2" s="203" t="str">
        <f>首期!I2</f>
        <v>汶上县鸿天服装有限公司白石分公司</v>
      </c>
      <c r="J2" s="203"/>
      <c r="K2" s="205"/>
    </row>
    <row r="3" spans="1:11" ht="16.5" customHeight="1" x14ac:dyDescent="0.15">
      <c r="A3" s="206" t="s">
        <v>57</v>
      </c>
      <c r="B3" s="207"/>
      <c r="C3" s="208"/>
      <c r="D3" s="209" t="s">
        <v>58</v>
      </c>
      <c r="E3" s="210"/>
      <c r="F3" s="210"/>
      <c r="G3" s="211"/>
      <c r="H3" s="209" t="s">
        <v>59</v>
      </c>
      <c r="I3" s="210"/>
      <c r="J3" s="210"/>
      <c r="K3" s="211"/>
    </row>
    <row r="4" spans="1:11" ht="16.5" customHeight="1" x14ac:dyDescent="0.15">
      <c r="A4" s="121" t="s">
        <v>60</v>
      </c>
      <c r="B4" s="212" t="str">
        <f>首期!B4</f>
        <v>TADDAL91215</v>
      </c>
      <c r="C4" s="213"/>
      <c r="D4" s="214" t="s">
        <v>62</v>
      </c>
      <c r="E4" s="215"/>
      <c r="F4" s="216">
        <f>首期!F4</f>
        <v>45046</v>
      </c>
      <c r="G4" s="217"/>
      <c r="H4" s="214" t="s">
        <v>186</v>
      </c>
      <c r="I4" s="215"/>
      <c r="J4" s="135" t="s">
        <v>64</v>
      </c>
      <c r="K4" s="144" t="s">
        <v>65</v>
      </c>
    </row>
    <row r="5" spans="1:11" ht="16.5" customHeight="1" x14ac:dyDescent="0.15">
      <c r="A5" s="124" t="s">
        <v>66</v>
      </c>
      <c r="B5" s="212" t="str">
        <f>首期!B5</f>
        <v>男式超轻羽绒服</v>
      </c>
      <c r="C5" s="213"/>
      <c r="D5" s="214" t="s">
        <v>187</v>
      </c>
      <c r="E5" s="215"/>
      <c r="F5" s="281"/>
      <c r="G5" s="213"/>
      <c r="H5" s="214" t="s">
        <v>188</v>
      </c>
      <c r="I5" s="215"/>
      <c r="J5" s="135" t="s">
        <v>64</v>
      </c>
      <c r="K5" s="144" t="s">
        <v>65</v>
      </c>
    </row>
    <row r="6" spans="1:11" ht="16.5" customHeight="1" x14ac:dyDescent="0.15">
      <c r="A6" s="121" t="s">
        <v>70</v>
      </c>
      <c r="B6" s="80">
        <f>首期!B6</f>
        <v>4</v>
      </c>
      <c r="C6" s="122">
        <f>首期!C6</f>
        <v>6</v>
      </c>
      <c r="D6" s="214" t="s">
        <v>189</v>
      </c>
      <c r="E6" s="215"/>
      <c r="F6" s="281"/>
      <c r="G6" s="213"/>
      <c r="H6" s="282" t="s">
        <v>190</v>
      </c>
      <c r="I6" s="283"/>
      <c r="J6" s="283"/>
      <c r="K6" s="284"/>
    </row>
    <row r="7" spans="1:11" ht="16.5" customHeight="1" x14ac:dyDescent="0.15">
      <c r="A7" s="121" t="s">
        <v>73</v>
      </c>
      <c r="B7" s="218">
        <f>首期!B7</f>
        <v>14089</v>
      </c>
      <c r="C7" s="219"/>
      <c r="D7" s="121" t="s">
        <v>191</v>
      </c>
      <c r="E7" s="123"/>
      <c r="F7" s="281"/>
      <c r="G7" s="213"/>
      <c r="H7" s="285"/>
      <c r="I7" s="286"/>
      <c r="J7" s="286"/>
      <c r="K7" s="287"/>
    </row>
    <row r="8" spans="1:11" ht="16.5" customHeight="1" x14ac:dyDescent="0.15">
      <c r="A8" s="128" t="s">
        <v>76</v>
      </c>
      <c r="B8" s="220" t="str">
        <f>首期!B8</f>
        <v>CGDD23033000104</v>
      </c>
      <c r="C8" s="221"/>
      <c r="D8" s="222" t="s">
        <v>78</v>
      </c>
      <c r="E8" s="223"/>
      <c r="F8" s="288">
        <f>首期!F8</f>
        <v>45046</v>
      </c>
      <c r="G8" s="289"/>
      <c r="H8" s="222"/>
      <c r="I8" s="223"/>
      <c r="J8" s="223"/>
      <c r="K8" s="230"/>
    </row>
    <row r="9" spans="1:11" ht="16.5" customHeight="1" x14ac:dyDescent="0.15">
      <c r="A9" s="290" t="s">
        <v>192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spans="1:11" ht="16.5" customHeight="1" x14ac:dyDescent="0.15">
      <c r="A10" s="129" t="s">
        <v>82</v>
      </c>
      <c r="B10" s="130" t="s">
        <v>83</v>
      </c>
      <c r="C10" s="131" t="s">
        <v>84</v>
      </c>
      <c r="D10" s="132"/>
      <c r="E10" s="133" t="s">
        <v>87</v>
      </c>
      <c r="F10" s="130" t="s">
        <v>83</v>
      </c>
      <c r="G10" s="131" t="s">
        <v>84</v>
      </c>
      <c r="H10" s="130"/>
      <c r="I10" s="133" t="s">
        <v>85</v>
      </c>
      <c r="J10" s="130" t="s">
        <v>83</v>
      </c>
      <c r="K10" s="145" t="s">
        <v>84</v>
      </c>
    </row>
    <row r="11" spans="1:11" ht="16.5" customHeight="1" x14ac:dyDescent="0.15">
      <c r="A11" s="124" t="s">
        <v>88</v>
      </c>
      <c r="B11" s="134" t="s">
        <v>83</v>
      </c>
      <c r="C11" s="135" t="s">
        <v>84</v>
      </c>
      <c r="D11" s="136"/>
      <c r="E11" s="137" t="s">
        <v>90</v>
      </c>
      <c r="F11" s="134" t="s">
        <v>83</v>
      </c>
      <c r="G11" s="135" t="s">
        <v>84</v>
      </c>
      <c r="H11" s="134"/>
      <c r="I11" s="137" t="s">
        <v>95</v>
      </c>
      <c r="J11" s="134" t="s">
        <v>83</v>
      </c>
      <c r="K11" s="144" t="s">
        <v>84</v>
      </c>
    </row>
    <row r="12" spans="1:11" ht="16.5" customHeight="1" x14ac:dyDescent="0.15">
      <c r="A12" s="222" t="s">
        <v>127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30"/>
    </row>
    <row r="13" spans="1:11" ht="16.5" customHeight="1" x14ac:dyDescent="0.15">
      <c r="A13" s="291" t="s">
        <v>193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1:11" ht="16.5" customHeight="1" x14ac:dyDescent="0.15">
      <c r="A14" s="292"/>
      <c r="B14" s="293"/>
      <c r="C14" s="293"/>
      <c r="D14" s="293"/>
      <c r="E14" s="293"/>
      <c r="F14" s="293"/>
      <c r="G14" s="293"/>
      <c r="H14" s="293"/>
      <c r="I14" s="293"/>
      <c r="J14" s="293"/>
      <c r="K14" s="294"/>
    </row>
    <row r="15" spans="1:11" ht="16.5" customHeight="1" x14ac:dyDescent="0.15">
      <c r="A15" s="295"/>
      <c r="B15" s="296"/>
      <c r="C15" s="296"/>
      <c r="D15" s="296"/>
      <c r="E15" s="296"/>
      <c r="F15" s="296"/>
      <c r="G15" s="296"/>
      <c r="H15" s="296"/>
      <c r="I15" s="296"/>
      <c r="J15" s="296"/>
      <c r="K15" s="297"/>
    </row>
    <row r="16" spans="1:11" ht="16.5" customHeight="1" x14ac:dyDescent="0.15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ht="16.5" customHeight="1" x14ac:dyDescent="0.15">
      <c r="A17" s="291" t="s">
        <v>194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</row>
    <row r="18" spans="1:11" ht="16.5" customHeight="1" x14ac:dyDescent="0.15">
      <c r="A18" s="301"/>
      <c r="B18" s="302"/>
      <c r="C18" s="302"/>
      <c r="D18" s="302"/>
      <c r="E18" s="302"/>
      <c r="F18" s="302"/>
      <c r="G18" s="302"/>
      <c r="H18" s="302"/>
      <c r="I18" s="303"/>
      <c r="J18" s="303"/>
      <c r="K18" s="304"/>
    </row>
    <row r="19" spans="1:11" ht="16.5" customHeight="1" x14ac:dyDescent="0.15">
      <c r="A19" s="295"/>
      <c r="B19" s="296"/>
      <c r="C19" s="296"/>
      <c r="D19" s="305"/>
      <c r="E19" s="306"/>
      <c r="F19" s="296"/>
      <c r="G19" s="296"/>
      <c r="H19" s="305"/>
      <c r="I19" s="307"/>
      <c r="J19" s="308"/>
      <c r="K19" s="309"/>
    </row>
    <row r="20" spans="1:11" ht="16.5" customHeight="1" x14ac:dyDescent="0.15">
      <c r="A20" s="298"/>
      <c r="B20" s="299"/>
      <c r="C20" s="299"/>
      <c r="D20" s="299"/>
      <c r="E20" s="299"/>
      <c r="F20" s="299"/>
      <c r="G20" s="299"/>
      <c r="H20" s="299"/>
      <c r="I20" s="299"/>
      <c r="J20" s="299"/>
      <c r="K20" s="300"/>
    </row>
    <row r="21" spans="1:11" ht="16.5" customHeight="1" x14ac:dyDescent="0.15">
      <c r="A21" s="310" t="s">
        <v>124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</row>
    <row r="22" spans="1:11" ht="16.5" customHeight="1" x14ac:dyDescent="0.15">
      <c r="A22" s="311" t="s">
        <v>125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 x14ac:dyDescent="0.15">
      <c r="A23" s="249" t="s">
        <v>126</v>
      </c>
      <c r="B23" s="250"/>
      <c r="C23" s="135" t="s">
        <v>64</v>
      </c>
      <c r="D23" s="135" t="s">
        <v>65</v>
      </c>
      <c r="E23" s="312"/>
      <c r="F23" s="312"/>
      <c r="G23" s="312"/>
      <c r="H23" s="312"/>
      <c r="I23" s="312"/>
      <c r="J23" s="312"/>
      <c r="K23" s="313"/>
    </row>
    <row r="24" spans="1:11" ht="16.5" customHeight="1" x14ac:dyDescent="0.15">
      <c r="A24" s="214" t="s">
        <v>195</v>
      </c>
      <c r="B24" s="286"/>
      <c r="C24" s="286"/>
      <c r="D24" s="286"/>
      <c r="E24" s="286"/>
      <c r="F24" s="286"/>
      <c r="G24" s="286"/>
      <c r="H24" s="286"/>
      <c r="I24" s="286"/>
      <c r="J24" s="286"/>
      <c r="K24" s="287"/>
    </row>
    <row r="25" spans="1:11" ht="16.5" customHeight="1" x14ac:dyDescent="0.15">
      <c r="A25" s="314"/>
      <c r="B25" s="315"/>
      <c r="C25" s="315"/>
      <c r="D25" s="315"/>
      <c r="E25" s="315"/>
      <c r="F25" s="315"/>
      <c r="G25" s="315"/>
      <c r="H25" s="315"/>
      <c r="I25" s="315"/>
      <c r="J25" s="315"/>
      <c r="K25" s="316"/>
    </row>
    <row r="26" spans="1:11" ht="16.5" customHeight="1" x14ac:dyDescent="0.15">
      <c r="A26" s="290" t="s">
        <v>136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1" ht="16.5" customHeight="1" x14ac:dyDescent="0.15">
      <c r="A27" s="119" t="s">
        <v>137</v>
      </c>
      <c r="B27" s="131" t="s">
        <v>93</v>
      </c>
      <c r="C27" s="131" t="s">
        <v>94</v>
      </c>
      <c r="D27" s="131" t="s">
        <v>86</v>
      </c>
      <c r="E27" s="120" t="s">
        <v>138</v>
      </c>
      <c r="F27" s="131" t="s">
        <v>93</v>
      </c>
      <c r="G27" s="131" t="s">
        <v>94</v>
      </c>
      <c r="H27" s="131" t="s">
        <v>86</v>
      </c>
      <c r="I27" s="120" t="s">
        <v>139</v>
      </c>
      <c r="J27" s="131" t="s">
        <v>93</v>
      </c>
      <c r="K27" s="145" t="s">
        <v>94</v>
      </c>
    </row>
    <row r="28" spans="1:11" ht="16.5" customHeight="1" x14ac:dyDescent="0.15">
      <c r="A28" s="126" t="s">
        <v>85</v>
      </c>
      <c r="B28" s="135" t="s">
        <v>93</v>
      </c>
      <c r="C28" s="135" t="s">
        <v>94</v>
      </c>
      <c r="D28" s="135" t="s">
        <v>86</v>
      </c>
      <c r="E28" s="139" t="s">
        <v>92</v>
      </c>
      <c r="F28" s="135" t="s">
        <v>93</v>
      </c>
      <c r="G28" s="135" t="s">
        <v>94</v>
      </c>
      <c r="H28" s="135" t="s">
        <v>86</v>
      </c>
      <c r="I28" s="139" t="s">
        <v>103</v>
      </c>
      <c r="J28" s="135" t="s">
        <v>93</v>
      </c>
      <c r="K28" s="144" t="s">
        <v>94</v>
      </c>
    </row>
    <row r="29" spans="1:11" ht="16.5" customHeight="1" x14ac:dyDescent="0.15">
      <c r="A29" s="214" t="s">
        <v>96</v>
      </c>
      <c r="B29" s="250"/>
      <c r="C29" s="250"/>
      <c r="D29" s="250"/>
      <c r="E29" s="250"/>
      <c r="F29" s="250"/>
      <c r="G29" s="250"/>
      <c r="H29" s="250"/>
      <c r="I29" s="250"/>
      <c r="J29" s="250"/>
      <c r="K29" s="317"/>
    </row>
    <row r="30" spans="1:11" ht="16.5" customHeight="1" x14ac:dyDescent="0.15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11" ht="16.5" customHeight="1" x14ac:dyDescent="0.15">
      <c r="A31" s="290" t="s">
        <v>196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spans="1:11" ht="17.25" customHeight="1" x14ac:dyDescent="0.15">
      <c r="A32" s="261"/>
      <c r="B32" s="262"/>
      <c r="C32" s="262"/>
      <c r="D32" s="262"/>
      <c r="E32" s="262"/>
      <c r="F32" s="262"/>
      <c r="G32" s="262"/>
      <c r="H32" s="262"/>
      <c r="I32" s="262"/>
      <c r="J32" s="262"/>
      <c r="K32" s="263"/>
    </row>
    <row r="33" spans="1:11" ht="17.25" customHeight="1" x14ac:dyDescent="0.15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57"/>
    </row>
    <row r="34" spans="1:11" ht="17.25" customHeight="1" x14ac:dyDescent="0.15">
      <c r="A34" s="255"/>
      <c r="B34" s="256"/>
      <c r="C34" s="256"/>
      <c r="D34" s="256"/>
      <c r="E34" s="256"/>
      <c r="F34" s="256"/>
      <c r="G34" s="256"/>
      <c r="H34" s="256"/>
      <c r="I34" s="256"/>
      <c r="J34" s="256"/>
      <c r="K34" s="257"/>
    </row>
    <row r="35" spans="1:11" ht="17.25" customHeight="1" x14ac:dyDescent="0.15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57"/>
    </row>
    <row r="36" spans="1:11" ht="17.25" customHeight="1" x14ac:dyDescent="0.15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17.25" customHeight="1" x14ac:dyDescent="0.15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7.25" customHeight="1" x14ac:dyDescent="0.15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57"/>
    </row>
    <row r="39" spans="1:11" ht="17.25" customHeight="1" x14ac:dyDescent="0.15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57"/>
    </row>
    <row r="40" spans="1:11" ht="17.25" customHeight="1" x14ac:dyDescent="0.15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57"/>
    </row>
    <row r="41" spans="1:11" ht="17.25" customHeight="1" x14ac:dyDescent="0.15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ht="17.25" customHeight="1" x14ac:dyDescent="0.15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7"/>
    </row>
    <row r="43" spans="1:11" ht="17.25" customHeight="1" x14ac:dyDescent="0.15">
      <c r="A43" s="258" t="s">
        <v>135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6.5" customHeight="1" x14ac:dyDescent="0.15">
      <c r="A44" s="290" t="s">
        <v>197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</row>
    <row r="45" spans="1:11" ht="18" customHeight="1" x14ac:dyDescent="0.15">
      <c r="A45" s="318" t="s">
        <v>127</v>
      </c>
      <c r="B45" s="319"/>
      <c r="C45" s="319"/>
      <c r="D45" s="319"/>
      <c r="E45" s="319"/>
      <c r="F45" s="319"/>
      <c r="G45" s="319"/>
      <c r="H45" s="319"/>
      <c r="I45" s="319"/>
      <c r="J45" s="319"/>
      <c r="K45" s="320"/>
    </row>
    <row r="46" spans="1:11" ht="18" customHeight="1" x14ac:dyDescent="0.15">
      <c r="A46" s="318"/>
      <c r="B46" s="319"/>
      <c r="C46" s="319"/>
      <c r="D46" s="319"/>
      <c r="E46" s="319"/>
      <c r="F46" s="319"/>
      <c r="G46" s="319"/>
      <c r="H46" s="319"/>
      <c r="I46" s="319"/>
      <c r="J46" s="319"/>
      <c r="K46" s="320"/>
    </row>
    <row r="47" spans="1:11" ht="18" customHeight="1" x14ac:dyDescent="0.15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16"/>
    </row>
    <row r="48" spans="1:11" ht="21" customHeight="1" x14ac:dyDescent="0.15">
      <c r="A48" s="140" t="s">
        <v>141</v>
      </c>
      <c r="B48" s="321" t="str">
        <f>首期!B51</f>
        <v>生产部</v>
      </c>
      <c r="C48" s="321"/>
      <c r="D48" s="142" t="s">
        <v>143</v>
      </c>
      <c r="E48" s="141" t="str">
        <f>首期!E51</f>
        <v>张冉冉</v>
      </c>
      <c r="F48" s="142" t="s">
        <v>145</v>
      </c>
      <c r="G48" s="143"/>
      <c r="H48" s="322" t="s">
        <v>146</v>
      </c>
      <c r="I48" s="322"/>
      <c r="J48" s="321"/>
      <c r="K48" s="323"/>
    </row>
    <row r="49" spans="1:11" ht="16.5" customHeight="1" x14ac:dyDescent="0.15">
      <c r="A49" s="227" t="s">
        <v>148</v>
      </c>
      <c r="B49" s="228"/>
      <c r="C49" s="228"/>
      <c r="D49" s="228"/>
      <c r="E49" s="228"/>
      <c r="F49" s="228"/>
      <c r="G49" s="228"/>
      <c r="H49" s="228"/>
      <c r="I49" s="228"/>
      <c r="J49" s="228"/>
      <c r="K49" s="229"/>
    </row>
    <row r="50" spans="1:11" ht="16.5" customHeight="1" x14ac:dyDescent="0.15">
      <c r="A50" s="324"/>
      <c r="B50" s="325"/>
      <c r="C50" s="325"/>
      <c r="D50" s="325"/>
      <c r="E50" s="325"/>
      <c r="F50" s="325"/>
      <c r="G50" s="325"/>
      <c r="H50" s="325"/>
      <c r="I50" s="325"/>
      <c r="J50" s="325"/>
      <c r="K50" s="326"/>
    </row>
    <row r="51" spans="1:11" ht="16.5" customHeight="1" x14ac:dyDescent="0.15">
      <c r="A51" s="327"/>
      <c r="B51" s="328"/>
      <c r="C51" s="328"/>
      <c r="D51" s="328"/>
      <c r="E51" s="328"/>
      <c r="F51" s="328"/>
      <c r="G51" s="328"/>
      <c r="H51" s="328"/>
      <c r="I51" s="328"/>
      <c r="J51" s="328"/>
      <c r="K51" s="329"/>
    </row>
    <row r="52" spans="1:11" ht="21" customHeight="1" x14ac:dyDescent="0.15">
      <c r="A52" s="140" t="s">
        <v>141</v>
      </c>
      <c r="B52" s="321" t="str">
        <f>首期!B54</f>
        <v>生产部</v>
      </c>
      <c r="C52" s="321"/>
      <c r="D52" s="142" t="s">
        <v>143</v>
      </c>
      <c r="E52" s="142"/>
      <c r="F52" s="142" t="s">
        <v>145</v>
      </c>
      <c r="G52" s="142"/>
      <c r="H52" s="322" t="s">
        <v>146</v>
      </c>
      <c r="I52" s="322"/>
      <c r="J52" s="330"/>
      <c r="K52" s="331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B26"/>
  <sheetViews>
    <sheetView view="pageBreakPreview" zoomScaleNormal="100" workbookViewId="0">
      <selection activeCell="H28" sqref="H28"/>
    </sheetView>
  </sheetViews>
  <sheetFormatPr defaultColWidth="9" defaultRowHeight="26.1" customHeight="1" x14ac:dyDescent="0.15"/>
  <cols>
    <col min="1" max="1" width="22.75" style="46" customWidth="1"/>
    <col min="2" max="5" width="10.625" style="46" customWidth="1"/>
    <col min="6" max="6" width="16.375" style="46" customWidth="1"/>
    <col min="7" max="7" width="4.875" style="46" customWidth="1"/>
    <col min="8" max="8" width="17.125" style="46" customWidth="1"/>
    <col min="9" max="9" width="15" style="46" customWidth="1"/>
    <col min="10" max="10" width="15.875" style="46" customWidth="1"/>
    <col min="11" max="11" width="15" style="46" customWidth="1"/>
    <col min="12" max="12" width="21.625" style="46" customWidth="1"/>
    <col min="13" max="13" width="13.25" style="46" customWidth="1"/>
    <col min="14" max="16380" width="9" style="46"/>
    <col min="16383" max="16384" width="9" style="46"/>
  </cols>
  <sheetData>
    <row r="1" spans="1:13" ht="16.5" customHeight="1" x14ac:dyDescent="0.15">
      <c r="A1" s="332" t="s">
        <v>150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3" ht="16.5" customHeight="1" x14ac:dyDescent="0.15">
      <c r="A2" s="47" t="s">
        <v>60</v>
      </c>
      <c r="B2" s="274" t="str">
        <f>'验货尺寸表 '!B2</f>
        <v>TADDAL91215</v>
      </c>
      <c r="C2" s="274"/>
      <c r="D2" s="48"/>
      <c r="E2" s="49" t="s">
        <v>66</v>
      </c>
      <c r="F2" s="48" t="str">
        <f>'验货尺寸表 '!G2</f>
        <v>男式超轻羽绒服</v>
      </c>
      <c r="G2" s="277"/>
      <c r="H2" s="47" t="s">
        <v>55</v>
      </c>
      <c r="I2" s="275" t="str">
        <f>中期!I2</f>
        <v>汶上县鸿天服装有限公司白石分公司</v>
      </c>
      <c r="J2" s="275"/>
      <c r="K2" s="275"/>
      <c r="L2" s="275"/>
      <c r="M2" s="275"/>
    </row>
    <row r="3" spans="1:13" ht="16.5" customHeight="1" x14ac:dyDescent="0.15">
      <c r="A3" s="276" t="s">
        <v>151</v>
      </c>
      <c r="B3" s="276" t="s">
        <v>152</v>
      </c>
      <c r="C3" s="276"/>
      <c r="D3" s="276"/>
      <c r="E3" s="276"/>
      <c r="F3" s="276"/>
      <c r="G3" s="277"/>
      <c r="H3" s="276" t="s">
        <v>153</v>
      </c>
      <c r="I3" s="276"/>
      <c r="J3" s="276"/>
      <c r="K3" s="276"/>
      <c r="L3" s="276"/>
      <c r="M3" s="276"/>
    </row>
    <row r="4" spans="1:13" ht="16.5" customHeight="1" x14ac:dyDescent="0.15">
      <c r="A4" s="276"/>
      <c r="B4" s="114" t="s">
        <v>111</v>
      </c>
      <c r="C4" s="114" t="s">
        <v>112</v>
      </c>
      <c r="D4" s="114" t="s">
        <v>113</v>
      </c>
      <c r="E4" s="114" t="s">
        <v>114</v>
      </c>
      <c r="F4" s="114" t="s">
        <v>115</v>
      </c>
      <c r="G4" s="277"/>
      <c r="H4" s="114" t="s">
        <v>111</v>
      </c>
      <c r="I4" s="114" t="s">
        <v>112</v>
      </c>
      <c r="J4" s="114" t="s">
        <v>113</v>
      </c>
      <c r="K4" s="114" t="s">
        <v>114</v>
      </c>
      <c r="L4" s="114" t="s">
        <v>115</v>
      </c>
      <c r="M4" s="107"/>
    </row>
    <row r="5" spans="1:13" ht="16.5" customHeight="1" x14ac:dyDescent="0.15">
      <c r="A5" s="276"/>
      <c r="B5" s="114" t="s">
        <v>155</v>
      </c>
      <c r="C5" s="114" t="s">
        <v>156</v>
      </c>
      <c r="D5" s="114" t="s">
        <v>157</v>
      </c>
      <c r="E5" s="114" t="s">
        <v>158</v>
      </c>
      <c r="F5" s="114" t="s">
        <v>159</v>
      </c>
      <c r="G5" s="277"/>
      <c r="H5" s="114" t="s">
        <v>155</v>
      </c>
      <c r="I5" s="114" t="s">
        <v>156</v>
      </c>
      <c r="J5" s="114" t="s">
        <v>157</v>
      </c>
      <c r="K5" s="114" t="s">
        <v>158</v>
      </c>
      <c r="L5" s="114" t="s">
        <v>159</v>
      </c>
      <c r="M5" s="110"/>
    </row>
    <row r="6" spans="1:13" ht="16.5" customHeight="1" x14ac:dyDescent="0.15">
      <c r="A6" s="115" t="s">
        <v>161</v>
      </c>
      <c r="B6" s="106">
        <f>C6-2</f>
        <v>75</v>
      </c>
      <c r="C6" s="106">
        <v>77</v>
      </c>
      <c r="D6" s="106">
        <f>C6+2</f>
        <v>79</v>
      </c>
      <c r="E6" s="106">
        <f>D6+2</f>
        <v>81</v>
      </c>
      <c r="F6" s="106">
        <f>E6+1</f>
        <v>82</v>
      </c>
      <c r="G6" s="277"/>
      <c r="H6" s="69"/>
      <c r="I6" s="69"/>
      <c r="J6" s="69"/>
      <c r="K6" s="69"/>
      <c r="L6" s="69"/>
      <c r="M6" s="111"/>
    </row>
    <row r="7" spans="1:13" ht="16.5" customHeight="1" x14ac:dyDescent="0.15">
      <c r="A7" s="115" t="s">
        <v>164</v>
      </c>
      <c r="B7" s="106">
        <f>C7-2</f>
        <v>74</v>
      </c>
      <c r="C7" s="106">
        <v>76</v>
      </c>
      <c r="D7" s="106">
        <f>C7+2</f>
        <v>78</v>
      </c>
      <c r="E7" s="106">
        <f>D7+2</f>
        <v>80</v>
      </c>
      <c r="F7" s="106">
        <f>E7+1</f>
        <v>81</v>
      </c>
      <c r="G7" s="277"/>
      <c r="H7" s="69"/>
      <c r="I7" s="69"/>
      <c r="J7" s="69"/>
      <c r="K7" s="69"/>
      <c r="L7" s="69"/>
      <c r="M7" s="112"/>
    </row>
    <row r="8" spans="1:13" ht="16.5" customHeight="1" x14ac:dyDescent="0.15">
      <c r="A8" s="115" t="s">
        <v>166</v>
      </c>
      <c r="B8" s="106">
        <f t="shared" ref="B8:B10" si="0">C8-4</f>
        <v>124</v>
      </c>
      <c r="C8" s="106">
        <v>128</v>
      </c>
      <c r="D8" s="106">
        <f t="shared" ref="D8:D10" si="1">C8+4</f>
        <v>132</v>
      </c>
      <c r="E8" s="106">
        <f>D8+4</f>
        <v>136</v>
      </c>
      <c r="F8" s="106">
        <f t="shared" ref="F8:F10" si="2">E8+6</f>
        <v>142</v>
      </c>
      <c r="G8" s="277"/>
      <c r="H8" s="69"/>
      <c r="I8" s="69"/>
      <c r="J8" s="69"/>
      <c r="K8" s="69"/>
      <c r="L8" s="69"/>
      <c r="M8" s="112"/>
    </row>
    <row r="9" spans="1:13" ht="16.5" customHeight="1" x14ac:dyDescent="0.15">
      <c r="A9" s="115" t="s">
        <v>168</v>
      </c>
      <c r="B9" s="106">
        <f t="shared" si="0"/>
        <v>122</v>
      </c>
      <c r="C9" s="106">
        <v>126</v>
      </c>
      <c r="D9" s="106">
        <f t="shared" si="1"/>
        <v>130</v>
      </c>
      <c r="E9" s="106">
        <f>D9+5</f>
        <v>135</v>
      </c>
      <c r="F9" s="106">
        <f t="shared" si="2"/>
        <v>141</v>
      </c>
      <c r="G9" s="277"/>
      <c r="H9" s="69"/>
      <c r="I9" s="69"/>
      <c r="J9" s="69"/>
      <c r="K9" s="69"/>
      <c r="L9" s="69"/>
      <c r="M9" s="111"/>
    </row>
    <row r="10" spans="1:13" ht="16.5" customHeight="1" x14ac:dyDescent="0.15">
      <c r="A10" s="115" t="s">
        <v>172</v>
      </c>
      <c r="B10" s="106">
        <f t="shared" si="0"/>
        <v>122</v>
      </c>
      <c r="C10" s="106">
        <v>126</v>
      </c>
      <c r="D10" s="106">
        <f t="shared" si="1"/>
        <v>130</v>
      </c>
      <c r="E10" s="106">
        <f>D10+5</f>
        <v>135</v>
      </c>
      <c r="F10" s="106">
        <f t="shared" si="2"/>
        <v>141</v>
      </c>
      <c r="G10" s="277"/>
      <c r="H10" s="69"/>
      <c r="I10" s="69"/>
      <c r="J10" s="69"/>
      <c r="K10" s="69"/>
      <c r="L10" s="69"/>
      <c r="M10" s="111"/>
    </row>
    <row r="11" spans="1:13" ht="16.5" customHeight="1" x14ac:dyDescent="0.15">
      <c r="A11" s="115" t="s">
        <v>174</v>
      </c>
      <c r="B11" s="106">
        <f>C11-1.2</f>
        <v>49.8</v>
      </c>
      <c r="C11" s="106">
        <v>51</v>
      </c>
      <c r="D11" s="106">
        <f>C11+1.2</f>
        <v>52.2</v>
      </c>
      <c r="E11" s="106">
        <f>D11+1.2</f>
        <v>53.400000000000006</v>
      </c>
      <c r="F11" s="106">
        <f>E11+1.4</f>
        <v>54.800000000000004</v>
      </c>
      <c r="G11" s="277"/>
      <c r="H11" s="69"/>
      <c r="I11" s="69"/>
      <c r="J11" s="69"/>
      <c r="K11" s="69"/>
      <c r="L11" s="69"/>
      <c r="M11" s="112"/>
    </row>
    <row r="12" spans="1:13" ht="16.5" customHeight="1" x14ac:dyDescent="0.15">
      <c r="A12" s="115" t="s">
        <v>198</v>
      </c>
      <c r="B12" s="106">
        <f>C12-1.2</f>
        <v>65.8</v>
      </c>
      <c r="C12" s="106">
        <v>67</v>
      </c>
      <c r="D12" s="106">
        <f>C12+1.2</f>
        <v>68.2</v>
      </c>
      <c r="E12" s="106">
        <f>D12+1.2</f>
        <v>69.400000000000006</v>
      </c>
      <c r="F12" s="106">
        <f>E12+0.6</f>
        <v>70</v>
      </c>
      <c r="G12" s="277"/>
      <c r="H12" s="69"/>
      <c r="I12" s="69"/>
      <c r="J12" s="69"/>
      <c r="K12" s="69"/>
      <c r="L12" s="69"/>
      <c r="M12" s="112"/>
    </row>
    <row r="13" spans="1:13" ht="16.5" customHeight="1" x14ac:dyDescent="0.15">
      <c r="A13" s="115" t="s">
        <v>199</v>
      </c>
      <c r="B13" s="106">
        <f>C13-0.8</f>
        <v>23.7</v>
      </c>
      <c r="C13" s="106">
        <v>24.5</v>
      </c>
      <c r="D13" s="106">
        <f>C13+0.8</f>
        <v>25.3</v>
      </c>
      <c r="E13" s="106">
        <f>D13+0.8</f>
        <v>26.1</v>
      </c>
      <c r="F13" s="106">
        <f>E13+1.3</f>
        <v>27.400000000000002</v>
      </c>
      <c r="G13" s="277"/>
      <c r="H13" s="69"/>
      <c r="I13" s="69"/>
      <c r="J13" s="69"/>
      <c r="K13" s="69"/>
      <c r="L13" s="69"/>
      <c r="M13" s="112"/>
    </row>
    <row r="14" spans="1:13" ht="16.5" customHeight="1" x14ac:dyDescent="0.15">
      <c r="A14" s="115" t="s">
        <v>177</v>
      </c>
      <c r="B14" s="106">
        <f>C14-0.7</f>
        <v>20.3</v>
      </c>
      <c r="C14" s="106">
        <v>21</v>
      </c>
      <c r="D14" s="106">
        <f>C14+0.7</f>
        <v>21.7</v>
      </c>
      <c r="E14" s="106">
        <f>D14+0.7</f>
        <v>22.4</v>
      </c>
      <c r="F14" s="106">
        <f>E14+1</f>
        <v>23.4</v>
      </c>
      <c r="G14" s="277"/>
      <c r="H14" s="69"/>
      <c r="I14" s="69"/>
      <c r="J14" s="69"/>
      <c r="K14" s="69"/>
      <c r="L14" s="69"/>
      <c r="M14" s="112"/>
    </row>
    <row r="15" spans="1:13" ht="16.5" customHeight="1" x14ac:dyDescent="0.15">
      <c r="A15" s="115" t="s">
        <v>200</v>
      </c>
      <c r="B15" s="106">
        <f t="shared" ref="B15:B20" si="3">C15-0.5</f>
        <v>15</v>
      </c>
      <c r="C15" s="106">
        <v>15.5</v>
      </c>
      <c r="D15" s="106">
        <f t="shared" ref="D15:D20" si="4">C15+0.5</f>
        <v>16</v>
      </c>
      <c r="E15" s="106">
        <f t="shared" ref="E15:E20" si="5">D15+0.5</f>
        <v>16.5</v>
      </c>
      <c r="F15" s="106">
        <f>E15+0.7</f>
        <v>17.2</v>
      </c>
      <c r="G15" s="277"/>
      <c r="H15" s="69"/>
      <c r="I15" s="69"/>
      <c r="J15" s="69"/>
      <c r="K15" s="69"/>
      <c r="L15" s="69"/>
      <c r="M15" s="112"/>
    </row>
    <row r="16" spans="1:13" ht="16.5" customHeight="1" x14ac:dyDescent="0.15">
      <c r="A16" s="115" t="s">
        <v>201</v>
      </c>
      <c r="B16" s="106">
        <f>C16</f>
        <v>15</v>
      </c>
      <c r="C16" s="106">
        <v>15</v>
      </c>
      <c r="D16" s="106">
        <f>C16</f>
        <v>15</v>
      </c>
      <c r="E16" s="106">
        <f>D16</f>
        <v>15</v>
      </c>
      <c r="F16" s="106">
        <f>E16</f>
        <v>15</v>
      </c>
      <c r="G16" s="277"/>
      <c r="H16" s="69"/>
      <c r="I16" s="69"/>
      <c r="J16" s="69"/>
      <c r="K16" s="69"/>
      <c r="L16" s="69"/>
      <c r="M16" s="112"/>
    </row>
    <row r="17" spans="1:13 16381:16382" ht="16.5" customHeight="1" x14ac:dyDescent="0.15">
      <c r="A17" s="115" t="s">
        <v>173</v>
      </c>
      <c r="B17" s="106">
        <f t="shared" ref="B17:B21" si="6">C17-1</f>
        <v>62</v>
      </c>
      <c r="C17" s="106">
        <v>63</v>
      </c>
      <c r="D17" s="106">
        <f>C17+1</f>
        <v>64</v>
      </c>
      <c r="E17" s="106">
        <f t="shared" ref="E17:E22" si="7">D17+1</f>
        <v>65</v>
      </c>
      <c r="F17" s="106">
        <f>E17+1.5</f>
        <v>66.5</v>
      </c>
      <c r="G17" s="277"/>
      <c r="H17" s="69"/>
      <c r="I17" s="69"/>
      <c r="J17" s="69"/>
      <c r="K17" s="69"/>
      <c r="L17" s="69"/>
      <c r="M17" s="112"/>
    </row>
    <row r="18" spans="1:13 16381:16382" ht="16.5" customHeight="1" x14ac:dyDescent="0.15">
      <c r="A18" s="115" t="s">
        <v>202</v>
      </c>
      <c r="B18" s="106">
        <f t="shared" si="6"/>
        <v>-1</v>
      </c>
      <c r="C18" s="106">
        <v>0</v>
      </c>
      <c r="D18" s="106">
        <f>C18+1</f>
        <v>1</v>
      </c>
      <c r="E18" s="106">
        <f t="shared" si="7"/>
        <v>2</v>
      </c>
      <c r="F18" s="106">
        <f>E18+1.5</f>
        <v>3.5</v>
      </c>
      <c r="G18" s="277"/>
      <c r="H18" s="69"/>
      <c r="I18" s="69"/>
      <c r="J18" s="69"/>
      <c r="K18" s="69"/>
      <c r="L18" s="69"/>
      <c r="M18" s="112"/>
    </row>
    <row r="19" spans="1:13 16381:16382" ht="16.5" customHeight="1" x14ac:dyDescent="0.15">
      <c r="A19" s="115" t="s">
        <v>179</v>
      </c>
      <c r="B19" s="106">
        <f t="shared" si="3"/>
        <v>42</v>
      </c>
      <c r="C19" s="106">
        <v>42.5</v>
      </c>
      <c r="D19" s="106">
        <f t="shared" si="4"/>
        <v>43</v>
      </c>
      <c r="E19" s="106">
        <f t="shared" si="5"/>
        <v>43.5</v>
      </c>
      <c r="F19" s="106">
        <f>E19+0.5</f>
        <v>44</v>
      </c>
      <c r="G19" s="277"/>
      <c r="H19" s="69"/>
      <c r="I19" s="69"/>
      <c r="J19" s="69"/>
      <c r="K19" s="69"/>
      <c r="L19" s="69"/>
      <c r="M19" s="112"/>
    </row>
    <row r="20" spans="1:13 16381:16382" ht="16.5" customHeight="1" x14ac:dyDescent="0.15">
      <c r="A20" s="115" t="s">
        <v>203</v>
      </c>
      <c r="B20" s="106">
        <f t="shared" si="3"/>
        <v>34.5</v>
      </c>
      <c r="C20" s="116">
        <v>35</v>
      </c>
      <c r="D20" s="106">
        <f t="shared" si="4"/>
        <v>35.5</v>
      </c>
      <c r="E20" s="106">
        <f t="shared" si="5"/>
        <v>36</v>
      </c>
      <c r="F20" s="106">
        <f>E20+0.75</f>
        <v>36.75</v>
      </c>
      <c r="G20" s="277"/>
      <c r="H20" s="69"/>
      <c r="I20" s="69"/>
      <c r="J20" s="69"/>
      <c r="K20" s="69"/>
      <c r="L20" s="69"/>
      <c r="M20" s="112"/>
    </row>
    <row r="21" spans="1:13 16381:16382" ht="16.5" customHeight="1" x14ac:dyDescent="0.15">
      <c r="A21" s="115" t="s">
        <v>204</v>
      </c>
      <c r="B21" s="106">
        <f t="shared" si="6"/>
        <v>17</v>
      </c>
      <c r="C21" s="116">
        <v>18</v>
      </c>
      <c r="D21" s="106">
        <f>C21</f>
        <v>18</v>
      </c>
      <c r="E21" s="106">
        <f>D21+1.5</f>
        <v>19.5</v>
      </c>
      <c r="F21" s="106">
        <f>E21</f>
        <v>19.5</v>
      </c>
      <c r="G21" s="277"/>
      <c r="H21" s="69"/>
      <c r="I21" s="69"/>
      <c r="J21" s="69"/>
      <c r="K21" s="69"/>
      <c r="L21" s="69"/>
      <c r="M21" s="112"/>
    </row>
    <row r="22" spans="1:13 16381:16382" ht="16.5" customHeight="1" x14ac:dyDescent="0.15">
      <c r="A22" s="115" t="s">
        <v>205</v>
      </c>
      <c r="B22" s="106">
        <f>C22-0.5</f>
        <v>16.5</v>
      </c>
      <c r="C22" s="106">
        <v>17</v>
      </c>
      <c r="D22" s="106">
        <f>C22</f>
        <v>17</v>
      </c>
      <c r="E22" s="106">
        <f t="shared" si="7"/>
        <v>18</v>
      </c>
      <c r="F22" s="106">
        <f>E22</f>
        <v>18</v>
      </c>
      <c r="G22" s="277"/>
      <c r="H22" s="69"/>
      <c r="I22" s="69"/>
      <c r="J22" s="69"/>
      <c r="K22" s="69"/>
      <c r="L22" s="69"/>
      <c r="M22" s="112"/>
    </row>
    <row r="23" spans="1:13 16381:16382" ht="16.5" customHeight="1" x14ac:dyDescent="0.15">
      <c r="A23" s="115" t="s">
        <v>206</v>
      </c>
      <c r="B23" s="106">
        <v>6.5</v>
      </c>
      <c r="C23" s="106">
        <v>6.5</v>
      </c>
      <c r="D23" s="106">
        <v>6.5</v>
      </c>
      <c r="E23" s="106">
        <v>6.5</v>
      </c>
      <c r="F23" s="106">
        <v>6.5</v>
      </c>
      <c r="G23" s="277"/>
      <c r="H23" s="69"/>
      <c r="I23" s="69"/>
      <c r="J23" s="69"/>
      <c r="K23" s="69"/>
      <c r="L23" s="69"/>
      <c r="M23" s="112"/>
    </row>
    <row r="24" spans="1:13 16381:16382" ht="14.25" x14ac:dyDescent="0.15">
      <c r="A24" s="65" t="s">
        <v>127</v>
      </c>
      <c r="E24" s="66"/>
      <c r="F24" s="66"/>
      <c r="G24" s="66"/>
      <c r="H24" s="113"/>
      <c r="I24" s="66"/>
      <c r="J24" s="113"/>
      <c r="K24" s="66"/>
      <c r="L24" s="66"/>
      <c r="M24" s="66"/>
    </row>
    <row r="25" spans="1:13 16381:16382" ht="14.25" x14ac:dyDescent="0.15">
      <c r="A25" s="46" t="s">
        <v>207</v>
      </c>
      <c r="E25" s="66"/>
      <c r="F25" s="66"/>
      <c r="G25" s="66"/>
      <c r="H25" s="66"/>
      <c r="I25" s="66"/>
      <c r="J25" s="66"/>
      <c r="K25" s="66"/>
      <c r="L25" s="66"/>
      <c r="M25" s="66"/>
    </row>
    <row r="26" spans="1:13 16381:16382" s="100" customFormat="1" ht="14.25" x14ac:dyDescent="0.15">
      <c r="A26" s="70"/>
      <c r="B26" s="70"/>
      <c r="C26" s="70"/>
      <c r="D26" s="70"/>
      <c r="E26" s="70"/>
      <c r="F26" s="70"/>
      <c r="G26" s="70"/>
      <c r="H26" s="71" t="s">
        <v>208</v>
      </c>
      <c r="I26" s="72">
        <f>中期!G48</f>
        <v>0</v>
      </c>
      <c r="J26" s="71" t="s">
        <v>183</v>
      </c>
      <c r="K26" s="71" t="str">
        <f>中期!E48</f>
        <v>张冉冉</v>
      </c>
      <c r="L26" s="71" t="s">
        <v>184</v>
      </c>
      <c r="M26" s="71">
        <f>中期!J48</f>
        <v>0</v>
      </c>
      <c r="XFA26" s="1"/>
      <c r="XFB26" s="1"/>
    </row>
  </sheetData>
  <mergeCells count="7">
    <mergeCell ref="A1:M1"/>
    <mergeCell ref="B2:C2"/>
    <mergeCell ref="I2:M2"/>
    <mergeCell ref="B3:F3"/>
    <mergeCell ref="H3:M3"/>
    <mergeCell ref="A3:A5"/>
    <mergeCell ref="G2:G23"/>
  </mergeCells>
  <phoneticPr fontId="43" type="noConversion"/>
  <pageMargins left="0.156944444444444" right="0.118055555555556" top="0.75" bottom="0.75" header="0.3" footer="0.3"/>
  <pageSetup paperSize="9" scale="75" orientation="landscape" r:id="rId1"/>
  <colBreaks count="1" manualBreakCount="1">
    <brk id="1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4"/>
  <sheetViews>
    <sheetView workbookViewId="0">
      <selection activeCell="E25" sqref="E25"/>
    </sheetView>
  </sheetViews>
  <sheetFormatPr defaultColWidth="9" defaultRowHeight="26.1" customHeight="1" x14ac:dyDescent="0.15"/>
  <cols>
    <col min="1" max="1" width="17.125" style="46" customWidth="1"/>
    <col min="2" max="8" width="11" style="46" customWidth="1"/>
    <col min="9" max="9" width="1.375" style="46" customWidth="1"/>
    <col min="10" max="15" width="12.125" style="46" customWidth="1"/>
    <col min="16" max="16384" width="9" style="46"/>
  </cols>
  <sheetData>
    <row r="1" spans="1:15" ht="16.5" customHeight="1" x14ac:dyDescent="0.15">
      <c r="A1" s="332" t="s">
        <v>150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ht="16.5" customHeight="1" x14ac:dyDescent="0.15">
      <c r="A2" s="47" t="s">
        <v>60</v>
      </c>
      <c r="B2" s="274" t="str">
        <f>'验货尺寸表（洗水）'!B2</f>
        <v>TADDAL91215</v>
      </c>
      <c r="C2" s="274"/>
      <c r="D2" s="49" t="s">
        <v>66</v>
      </c>
      <c r="E2" s="49"/>
      <c r="F2" s="49"/>
      <c r="G2" s="274" t="str">
        <f>'验货尺寸表（洗水）'!F2</f>
        <v>男式超轻羽绒服</v>
      </c>
      <c r="H2" s="274"/>
      <c r="I2" s="277"/>
      <c r="J2" s="47" t="s">
        <v>55</v>
      </c>
      <c r="K2" s="275" t="str">
        <f>'验货尺寸表（洗水）'!I2</f>
        <v>汶上县鸿天服装有限公司白石分公司</v>
      </c>
      <c r="L2" s="275"/>
      <c r="M2" s="275"/>
      <c r="N2" s="275"/>
      <c r="O2" s="275"/>
    </row>
    <row r="3" spans="1:15" ht="16.5" customHeight="1" x14ac:dyDescent="0.15">
      <c r="A3" s="276" t="s">
        <v>151</v>
      </c>
      <c r="B3" s="276" t="s">
        <v>152</v>
      </c>
      <c r="C3" s="276"/>
      <c r="D3" s="276"/>
      <c r="E3" s="276"/>
      <c r="F3" s="276"/>
      <c r="G3" s="276"/>
      <c r="H3" s="276"/>
      <c r="I3" s="277"/>
      <c r="J3" s="276" t="s">
        <v>153</v>
      </c>
      <c r="K3" s="276"/>
      <c r="L3" s="276"/>
      <c r="M3" s="276"/>
      <c r="N3" s="276"/>
      <c r="O3" s="276"/>
    </row>
    <row r="4" spans="1:15" ht="16.5" customHeight="1" x14ac:dyDescent="0.35">
      <c r="A4" s="276"/>
      <c r="B4" s="50" t="s">
        <v>110</v>
      </c>
      <c r="C4" s="51" t="s">
        <v>111</v>
      </c>
      <c r="D4" s="52" t="s">
        <v>112</v>
      </c>
      <c r="E4" s="51" t="s">
        <v>113</v>
      </c>
      <c r="F4" s="51" t="s">
        <v>114</v>
      </c>
      <c r="G4" s="51" t="s">
        <v>115</v>
      </c>
      <c r="H4" s="51" t="s">
        <v>116</v>
      </c>
      <c r="I4" s="277"/>
      <c r="J4" s="107"/>
      <c r="K4" s="107"/>
      <c r="L4" s="107"/>
      <c r="M4" s="107"/>
      <c r="N4" s="107"/>
      <c r="O4" s="107"/>
    </row>
    <row r="5" spans="1:15" ht="16.5" customHeight="1" x14ac:dyDescent="0.35">
      <c r="A5" s="276"/>
      <c r="B5" s="50" t="s">
        <v>154</v>
      </c>
      <c r="C5" s="51" t="s">
        <v>155</v>
      </c>
      <c r="D5" s="52" t="s">
        <v>156</v>
      </c>
      <c r="E5" s="51" t="s">
        <v>157</v>
      </c>
      <c r="F5" s="51" t="s">
        <v>158</v>
      </c>
      <c r="G5" s="51" t="s">
        <v>159</v>
      </c>
      <c r="H5" s="51" t="s">
        <v>160</v>
      </c>
      <c r="I5" s="277"/>
      <c r="J5" s="108"/>
      <c r="K5" s="108"/>
      <c r="L5" s="109"/>
      <c r="M5" s="108"/>
      <c r="N5" s="108"/>
      <c r="O5" s="110"/>
    </row>
    <row r="6" spans="1:15" ht="16.5" customHeight="1" x14ac:dyDescent="0.35">
      <c r="A6" s="101" t="s">
        <v>161</v>
      </c>
      <c r="B6" s="54">
        <f t="shared" ref="B6:B8" si="0">C6-1</f>
        <v>69</v>
      </c>
      <c r="C6" s="54">
        <f t="shared" ref="C6:C8" si="1">D6-2</f>
        <v>70</v>
      </c>
      <c r="D6" s="55">
        <v>72</v>
      </c>
      <c r="E6" s="54">
        <f t="shared" ref="E6:E8" si="2">D6+2</f>
        <v>74</v>
      </c>
      <c r="F6" s="54">
        <f t="shared" ref="F6:F8" si="3">E6+2</f>
        <v>76</v>
      </c>
      <c r="G6" s="54">
        <f t="shared" ref="G6:G8" si="4">F6+1</f>
        <v>77</v>
      </c>
      <c r="H6" s="54">
        <f t="shared" ref="H6:H8" si="5">G6+1</f>
        <v>78</v>
      </c>
      <c r="I6" s="277"/>
      <c r="J6" s="69"/>
      <c r="K6" s="69"/>
      <c r="L6" s="69"/>
      <c r="M6" s="69"/>
      <c r="N6" s="69"/>
      <c r="O6" s="111"/>
    </row>
    <row r="7" spans="1:15" ht="16.5" customHeight="1" x14ac:dyDescent="0.35">
      <c r="A7" s="51" t="s">
        <v>164</v>
      </c>
      <c r="B7" s="57">
        <f t="shared" si="0"/>
        <v>66</v>
      </c>
      <c r="C7" s="57">
        <f t="shared" si="1"/>
        <v>67</v>
      </c>
      <c r="D7" s="58">
        <v>69</v>
      </c>
      <c r="E7" s="57">
        <f t="shared" si="2"/>
        <v>71</v>
      </c>
      <c r="F7" s="57">
        <f t="shared" si="3"/>
        <v>73</v>
      </c>
      <c r="G7" s="57">
        <f t="shared" si="4"/>
        <v>74</v>
      </c>
      <c r="H7" s="57">
        <f t="shared" si="5"/>
        <v>75</v>
      </c>
      <c r="I7" s="277"/>
      <c r="J7" s="69"/>
      <c r="K7" s="69"/>
      <c r="L7" s="69"/>
      <c r="M7" s="69"/>
      <c r="N7" s="69"/>
      <c r="O7" s="112"/>
    </row>
    <row r="8" spans="1:15" ht="16.5" customHeight="1" x14ac:dyDescent="0.35">
      <c r="A8" s="51" t="s">
        <v>209</v>
      </c>
      <c r="B8" s="57">
        <f t="shared" si="0"/>
        <v>66</v>
      </c>
      <c r="C8" s="57">
        <f t="shared" si="1"/>
        <v>67</v>
      </c>
      <c r="D8" s="59" t="s">
        <v>210</v>
      </c>
      <c r="E8" s="57">
        <f t="shared" si="2"/>
        <v>71</v>
      </c>
      <c r="F8" s="57">
        <f t="shared" si="3"/>
        <v>73</v>
      </c>
      <c r="G8" s="57">
        <f t="shared" si="4"/>
        <v>74</v>
      </c>
      <c r="H8" s="57">
        <f t="shared" si="5"/>
        <v>75</v>
      </c>
      <c r="I8" s="277"/>
      <c r="J8" s="69"/>
      <c r="K8" s="69"/>
      <c r="L8" s="69"/>
      <c r="M8" s="69"/>
      <c r="N8" s="69"/>
      <c r="O8" s="112"/>
    </row>
    <row r="9" spans="1:15" ht="16.5" customHeight="1" x14ac:dyDescent="0.35">
      <c r="A9" s="51" t="s">
        <v>166</v>
      </c>
      <c r="B9" s="57">
        <f t="shared" ref="B9:B11" si="6">C9-4</f>
        <v>108</v>
      </c>
      <c r="C9" s="57">
        <f t="shared" ref="C9:C11" si="7">D9-4</f>
        <v>112</v>
      </c>
      <c r="D9" s="59" t="s">
        <v>167</v>
      </c>
      <c r="E9" s="57">
        <f t="shared" ref="E9:E11" si="8">D9+4</f>
        <v>120</v>
      </c>
      <c r="F9" s="57">
        <f>E9+4</f>
        <v>124</v>
      </c>
      <c r="G9" s="57">
        <f t="shared" ref="G9:G11" si="9">F9+6</f>
        <v>130</v>
      </c>
      <c r="H9" s="57">
        <f>G9+6</f>
        <v>136</v>
      </c>
      <c r="I9" s="277"/>
      <c r="J9" s="69"/>
      <c r="K9" s="69"/>
      <c r="L9" s="69"/>
      <c r="M9" s="69"/>
      <c r="N9" s="69"/>
      <c r="O9" s="112"/>
    </row>
    <row r="10" spans="1:15" ht="16.5" customHeight="1" x14ac:dyDescent="0.35">
      <c r="A10" s="51" t="s">
        <v>168</v>
      </c>
      <c r="B10" s="57">
        <f t="shared" si="6"/>
        <v>106</v>
      </c>
      <c r="C10" s="57">
        <f t="shared" si="7"/>
        <v>110</v>
      </c>
      <c r="D10" s="59" t="s">
        <v>169</v>
      </c>
      <c r="E10" s="57">
        <f t="shared" si="8"/>
        <v>118</v>
      </c>
      <c r="F10" s="57">
        <f>E10+5</f>
        <v>123</v>
      </c>
      <c r="G10" s="57">
        <f t="shared" si="9"/>
        <v>129</v>
      </c>
      <c r="H10" s="57">
        <f>G10+7</f>
        <v>136</v>
      </c>
      <c r="I10" s="277"/>
      <c r="J10" s="69"/>
      <c r="K10" s="69"/>
      <c r="L10" s="69"/>
      <c r="M10" s="69"/>
      <c r="N10" s="69"/>
      <c r="O10" s="112"/>
    </row>
    <row r="11" spans="1:15" ht="16.5" customHeight="1" x14ac:dyDescent="0.35">
      <c r="A11" s="51" t="s">
        <v>172</v>
      </c>
      <c r="B11" s="60">
        <f t="shared" si="6"/>
        <v>106</v>
      </c>
      <c r="C11" s="60">
        <f t="shared" si="7"/>
        <v>110</v>
      </c>
      <c r="D11" s="61" t="s">
        <v>169</v>
      </c>
      <c r="E11" s="60">
        <f t="shared" si="8"/>
        <v>118</v>
      </c>
      <c r="F11" s="60">
        <f>E11+5</f>
        <v>123</v>
      </c>
      <c r="G11" s="60">
        <f t="shared" si="9"/>
        <v>129</v>
      </c>
      <c r="H11" s="60">
        <f>G11+7</f>
        <v>136</v>
      </c>
      <c r="I11" s="277"/>
      <c r="J11" s="69"/>
      <c r="K11" s="69"/>
      <c r="L11" s="69"/>
      <c r="M11" s="69"/>
      <c r="N11" s="69"/>
      <c r="O11" s="112"/>
    </row>
    <row r="12" spans="1:15" ht="16.5" customHeight="1" x14ac:dyDescent="0.35">
      <c r="A12" s="51" t="s">
        <v>173</v>
      </c>
      <c r="B12" s="57">
        <f>C12-1</f>
        <v>55</v>
      </c>
      <c r="C12" s="57">
        <f>D12-1</f>
        <v>56</v>
      </c>
      <c r="D12" s="58">
        <v>57</v>
      </c>
      <c r="E12" s="57">
        <f>D12+1</f>
        <v>58</v>
      </c>
      <c r="F12" s="57">
        <f>E12+1</f>
        <v>59</v>
      </c>
      <c r="G12" s="57">
        <f>F12+1.5</f>
        <v>60.5</v>
      </c>
      <c r="H12" s="57">
        <f>G12+1.5</f>
        <v>62</v>
      </c>
      <c r="I12" s="277"/>
      <c r="J12" s="69"/>
      <c r="K12" s="69"/>
      <c r="L12" s="69"/>
      <c r="M12" s="69"/>
      <c r="N12" s="69"/>
      <c r="O12" s="112"/>
    </row>
    <row r="13" spans="1:15" ht="16.5" customHeight="1" x14ac:dyDescent="0.35">
      <c r="A13" s="51" t="s">
        <v>174</v>
      </c>
      <c r="B13" s="57">
        <f>C13-1.2</f>
        <v>45.599999999999994</v>
      </c>
      <c r="C13" s="57">
        <f>D13-1.2</f>
        <v>46.8</v>
      </c>
      <c r="D13" s="58">
        <v>48</v>
      </c>
      <c r="E13" s="57">
        <f>D13+1.2</f>
        <v>49.2</v>
      </c>
      <c r="F13" s="57">
        <f>E13+1.2</f>
        <v>50.400000000000006</v>
      </c>
      <c r="G13" s="57">
        <f>F13+1.4</f>
        <v>51.800000000000004</v>
      </c>
      <c r="H13" s="57">
        <f>G13+1.4</f>
        <v>53.2</v>
      </c>
      <c r="I13" s="277"/>
      <c r="J13" s="69"/>
      <c r="K13" s="69"/>
      <c r="L13" s="69"/>
      <c r="M13" s="69"/>
      <c r="N13" s="69"/>
      <c r="O13" s="112"/>
    </row>
    <row r="14" spans="1:15" ht="16.5" customHeight="1" x14ac:dyDescent="0.35">
      <c r="A14" s="51" t="s">
        <v>175</v>
      </c>
      <c r="B14" s="57">
        <f>C14-0.6</f>
        <v>61.199999999999996</v>
      </c>
      <c r="C14" s="57">
        <f>D14-1.2</f>
        <v>61.8</v>
      </c>
      <c r="D14" s="58">
        <v>63</v>
      </c>
      <c r="E14" s="57">
        <f>D14+1.2</f>
        <v>64.2</v>
      </c>
      <c r="F14" s="57">
        <f>E14+1.2</f>
        <v>65.400000000000006</v>
      </c>
      <c r="G14" s="57">
        <f>F14+0.6</f>
        <v>66</v>
      </c>
      <c r="H14" s="57">
        <f>G14+0.6</f>
        <v>66.599999999999994</v>
      </c>
      <c r="I14" s="277"/>
      <c r="J14" s="69"/>
      <c r="K14" s="69"/>
      <c r="L14" s="69"/>
      <c r="M14" s="69"/>
      <c r="N14" s="69"/>
      <c r="O14" s="112"/>
    </row>
    <row r="15" spans="1:15" ht="16.5" customHeight="1" x14ac:dyDescent="0.35">
      <c r="A15" s="51" t="s">
        <v>176</v>
      </c>
      <c r="B15" s="57">
        <f>C15-0.8</f>
        <v>21.4</v>
      </c>
      <c r="C15" s="57">
        <f>D15-0.8</f>
        <v>22.2</v>
      </c>
      <c r="D15" s="58">
        <v>23</v>
      </c>
      <c r="E15" s="57">
        <f>D15+0.8</f>
        <v>23.8</v>
      </c>
      <c r="F15" s="57">
        <f>E15+0.8</f>
        <v>24.6</v>
      </c>
      <c r="G15" s="57">
        <f>F15+1.3</f>
        <v>25.900000000000002</v>
      </c>
      <c r="H15" s="57">
        <f>G15+1.3</f>
        <v>27.200000000000003</v>
      </c>
      <c r="I15" s="277"/>
      <c r="J15" s="69"/>
      <c r="K15" s="69"/>
      <c r="L15" s="69"/>
      <c r="M15" s="69"/>
      <c r="N15" s="69"/>
      <c r="O15" s="112"/>
    </row>
    <row r="16" spans="1:15" ht="16.5" customHeight="1" x14ac:dyDescent="0.35">
      <c r="A16" s="51" t="s">
        <v>177</v>
      </c>
      <c r="B16" s="57">
        <f>C16-0.7</f>
        <v>19.100000000000001</v>
      </c>
      <c r="C16" s="57">
        <f>D16-0.7</f>
        <v>19.8</v>
      </c>
      <c r="D16" s="58">
        <v>20.5</v>
      </c>
      <c r="E16" s="57">
        <f>D16+0.7</f>
        <v>21.2</v>
      </c>
      <c r="F16" s="57">
        <f>E16+0.7</f>
        <v>21.9</v>
      </c>
      <c r="G16" s="57">
        <f>F16+1</f>
        <v>22.9</v>
      </c>
      <c r="H16" s="57">
        <f>G16+1</f>
        <v>23.9</v>
      </c>
      <c r="I16" s="277"/>
      <c r="J16" s="69"/>
      <c r="K16" s="69"/>
      <c r="L16" s="69"/>
      <c r="M16" s="69"/>
      <c r="N16" s="69"/>
      <c r="O16" s="112"/>
    </row>
    <row r="17" spans="1:15" ht="16.5" customHeight="1" x14ac:dyDescent="0.35">
      <c r="A17" s="51" t="s">
        <v>211</v>
      </c>
      <c r="B17" s="57">
        <f t="shared" ref="B17:B20" si="10">C17-0.5</f>
        <v>13</v>
      </c>
      <c r="C17" s="57">
        <f t="shared" ref="C17:C20" si="11">D17-0.5</f>
        <v>13.5</v>
      </c>
      <c r="D17" s="102">
        <v>14</v>
      </c>
      <c r="E17" s="57">
        <f t="shared" ref="E17:E20" si="12">D17+0.5</f>
        <v>14.5</v>
      </c>
      <c r="F17" s="57">
        <f t="shared" ref="F17:F20" si="13">E17+0.5</f>
        <v>15</v>
      </c>
      <c r="G17" s="103">
        <f>F17+0.7</f>
        <v>15.7</v>
      </c>
      <c r="H17" s="103">
        <f>G17+0.7</f>
        <v>16.399999999999999</v>
      </c>
      <c r="I17" s="277"/>
      <c r="J17" s="69"/>
      <c r="K17" s="69"/>
      <c r="L17" s="69"/>
      <c r="M17" s="69"/>
      <c r="N17" s="69"/>
      <c r="O17" s="112"/>
    </row>
    <row r="18" spans="1:15" ht="16.5" customHeight="1" x14ac:dyDescent="0.35">
      <c r="A18" s="51" t="s">
        <v>178</v>
      </c>
      <c r="B18" s="57">
        <f t="shared" si="10"/>
        <v>9.5</v>
      </c>
      <c r="C18" s="57">
        <f t="shared" si="11"/>
        <v>10</v>
      </c>
      <c r="D18" s="55">
        <v>10.5</v>
      </c>
      <c r="E18" s="57">
        <f t="shared" si="12"/>
        <v>11</v>
      </c>
      <c r="F18" s="57">
        <f t="shared" si="13"/>
        <v>11.5</v>
      </c>
      <c r="G18" s="57">
        <f>F18+0.7</f>
        <v>12.2</v>
      </c>
      <c r="H18" s="57">
        <f>G18+0.7</f>
        <v>12.899999999999999</v>
      </c>
      <c r="I18" s="277"/>
      <c r="J18" s="69"/>
      <c r="K18" s="69"/>
      <c r="L18" s="69"/>
      <c r="M18" s="69"/>
      <c r="N18" s="69"/>
      <c r="O18" s="112"/>
    </row>
    <row r="19" spans="1:15" ht="17.25" x14ac:dyDescent="0.35">
      <c r="A19" s="104" t="s">
        <v>212</v>
      </c>
      <c r="B19" s="57">
        <f>C19</f>
        <v>9</v>
      </c>
      <c r="C19" s="57">
        <f>D19</f>
        <v>9</v>
      </c>
      <c r="D19" s="58">
        <v>9</v>
      </c>
      <c r="E19" s="57">
        <f>D19</f>
        <v>9</v>
      </c>
      <c r="F19" s="57">
        <f>D19</f>
        <v>9</v>
      </c>
      <c r="G19" s="57">
        <f>D19</f>
        <v>9</v>
      </c>
      <c r="H19" s="57">
        <f>D19</f>
        <v>9</v>
      </c>
      <c r="I19" s="277"/>
      <c r="J19" s="69"/>
      <c r="K19" s="69"/>
      <c r="L19" s="69"/>
      <c r="M19" s="69"/>
      <c r="N19" s="69"/>
      <c r="O19" s="112"/>
    </row>
    <row r="20" spans="1:15" ht="17.25" x14ac:dyDescent="0.35">
      <c r="A20" s="104" t="s">
        <v>179</v>
      </c>
      <c r="B20" s="57">
        <f t="shared" si="10"/>
        <v>35</v>
      </c>
      <c r="C20" s="57">
        <f t="shared" si="11"/>
        <v>35.5</v>
      </c>
      <c r="D20" s="58">
        <v>36</v>
      </c>
      <c r="E20" s="57">
        <f t="shared" si="12"/>
        <v>36.5</v>
      </c>
      <c r="F20" s="57">
        <f t="shared" si="13"/>
        <v>37</v>
      </c>
      <c r="G20" s="57">
        <f>F20+0.5</f>
        <v>37.5</v>
      </c>
      <c r="H20" s="57">
        <f>G20</f>
        <v>37.5</v>
      </c>
      <c r="I20" s="277"/>
      <c r="J20" s="69"/>
      <c r="K20" s="69"/>
      <c r="L20" s="69"/>
      <c r="M20" s="69"/>
      <c r="N20" s="69"/>
      <c r="O20" s="112"/>
    </row>
    <row r="21" spans="1:15" ht="16.5" customHeight="1" x14ac:dyDescent="0.35">
      <c r="A21" s="105" t="s">
        <v>180</v>
      </c>
      <c r="B21" s="106">
        <v>6.5</v>
      </c>
      <c r="C21" s="106">
        <v>6.5</v>
      </c>
      <c r="D21" s="106">
        <v>6.5</v>
      </c>
      <c r="E21" s="106"/>
      <c r="F21" s="106"/>
      <c r="G21" s="106">
        <v>6.5</v>
      </c>
      <c r="H21" s="106">
        <v>6.5</v>
      </c>
      <c r="I21" s="277"/>
      <c r="J21" s="69"/>
      <c r="K21" s="69"/>
      <c r="L21" s="69"/>
      <c r="M21" s="69"/>
      <c r="N21" s="69"/>
      <c r="O21" s="111"/>
    </row>
    <row r="22" spans="1:15" ht="14.25" x14ac:dyDescent="0.15">
      <c r="A22" s="65" t="s">
        <v>127</v>
      </c>
      <c r="D22" s="66"/>
      <c r="E22" s="66"/>
      <c r="F22" s="66"/>
      <c r="G22" s="66"/>
      <c r="H22" s="66"/>
      <c r="I22" s="66"/>
      <c r="J22" s="113"/>
      <c r="K22" s="66"/>
      <c r="L22" s="113"/>
      <c r="M22" s="66"/>
      <c r="N22" s="66"/>
      <c r="O22" s="66"/>
    </row>
    <row r="23" spans="1:15" ht="14.25" x14ac:dyDescent="0.15">
      <c r="A23" s="46" t="s">
        <v>207</v>
      </c>
      <c r="D23" s="66"/>
      <c r="E23" s="66"/>
      <c r="F23" s="66"/>
      <c r="G23" s="66"/>
      <c r="H23" s="66"/>
      <c r="I23" s="66"/>
      <c r="J23" s="70"/>
      <c r="K23" s="70"/>
      <c r="L23" s="70"/>
      <c r="M23" s="70"/>
      <c r="N23" s="70"/>
      <c r="O23" s="70"/>
    </row>
    <row r="24" spans="1:15" ht="14.25" x14ac:dyDescent="0.15">
      <c r="A24" s="66"/>
      <c r="B24" s="66"/>
      <c r="C24" s="66"/>
      <c r="D24" s="66"/>
      <c r="E24" s="66"/>
      <c r="F24" s="66"/>
      <c r="G24" s="66"/>
      <c r="H24" s="66"/>
      <c r="I24" s="66"/>
      <c r="J24" s="71" t="s">
        <v>208</v>
      </c>
      <c r="K24" s="72">
        <f>中期!G48</f>
        <v>0</v>
      </c>
      <c r="L24" s="71" t="s">
        <v>183</v>
      </c>
      <c r="M24" s="71" t="str">
        <f>中期!E48</f>
        <v>张冉冉</v>
      </c>
      <c r="N24" s="71" t="s">
        <v>184</v>
      </c>
      <c r="O24" s="71">
        <f>中期!J48</f>
        <v>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21"/>
  </mergeCells>
  <phoneticPr fontId="43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topLeftCell="A14" workbookViewId="0">
      <selection activeCell="A19" sqref="A19:K19"/>
    </sheetView>
  </sheetViews>
  <sheetFormatPr defaultColWidth="10.125" defaultRowHeight="14.25" x14ac:dyDescent="0.15"/>
  <cols>
    <col min="1" max="1" width="9.625" style="73" customWidth="1"/>
    <col min="2" max="2" width="11.125" style="73" customWidth="1"/>
    <col min="3" max="3" width="9.125" style="73" customWidth="1"/>
    <col min="4" max="4" width="9.5" style="73" customWidth="1"/>
    <col min="5" max="5" width="14.375" style="73" customWidth="1"/>
    <col min="6" max="6" width="10.375" style="73" customWidth="1"/>
    <col min="7" max="7" width="9.5" style="73" customWidth="1"/>
    <col min="8" max="8" width="9.125" style="73" customWidth="1"/>
    <col min="9" max="9" width="8.125" style="73" customWidth="1"/>
    <col min="10" max="11" width="16.75" style="73" customWidth="1"/>
    <col min="12" max="16384" width="10.125" style="73"/>
  </cols>
  <sheetData>
    <row r="1" spans="1:11" ht="25.5" x14ac:dyDescent="0.15">
      <c r="A1" s="334" t="s">
        <v>213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x14ac:dyDescent="0.15">
      <c r="A2" s="74" t="s">
        <v>51</v>
      </c>
      <c r="B2" s="335" t="str">
        <f>中期!B2</f>
        <v>成人期货</v>
      </c>
      <c r="C2" s="335"/>
      <c r="D2" s="75" t="s">
        <v>60</v>
      </c>
      <c r="E2" s="76" t="str">
        <f>中期!B4</f>
        <v>TADDAL91215</v>
      </c>
      <c r="F2" s="77" t="s">
        <v>214</v>
      </c>
      <c r="G2" s="336" t="str">
        <f>中期!B5</f>
        <v>男式超轻羽绒服</v>
      </c>
      <c r="H2" s="337"/>
      <c r="I2" s="75" t="s">
        <v>55</v>
      </c>
      <c r="J2" s="338" t="str">
        <f>中期!I2</f>
        <v>汶上县鸿天服装有限公司白石分公司</v>
      </c>
      <c r="K2" s="339"/>
    </row>
    <row r="3" spans="1:11" x14ac:dyDescent="0.15">
      <c r="A3" s="78" t="s">
        <v>73</v>
      </c>
      <c r="B3" s="340">
        <f>中期!B7</f>
        <v>14089</v>
      </c>
      <c r="C3" s="341"/>
      <c r="D3" s="79" t="s">
        <v>215</v>
      </c>
      <c r="E3" s="342">
        <f>中期!F4</f>
        <v>45046</v>
      </c>
      <c r="F3" s="212"/>
      <c r="G3" s="212"/>
      <c r="H3" s="312" t="s">
        <v>216</v>
      </c>
      <c r="I3" s="312"/>
      <c r="J3" s="312"/>
      <c r="K3" s="313"/>
    </row>
    <row r="4" spans="1:11" x14ac:dyDescent="0.15">
      <c r="A4" s="81" t="s">
        <v>70</v>
      </c>
      <c r="B4" s="80">
        <f>中期!B6</f>
        <v>4</v>
      </c>
      <c r="C4" s="80">
        <f>中期!C6</f>
        <v>6</v>
      </c>
      <c r="D4" s="79" t="s">
        <v>217</v>
      </c>
      <c r="E4" s="343"/>
      <c r="F4" s="343"/>
      <c r="G4" s="343"/>
      <c r="H4" s="250" t="s">
        <v>218</v>
      </c>
      <c r="I4" s="250"/>
      <c r="J4" s="93" t="s">
        <v>64</v>
      </c>
      <c r="K4" s="97" t="s">
        <v>65</v>
      </c>
    </row>
    <row r="5" spans="1:11" x14ac:dyDescent="0.15">
      <c r="A5" s="81" t="s">
        <v>219</v>
      </c>
      <c r="B5" s="212"/>
      <c r="C5" s="212"/>
      <c r="D5" s="79" t="s">
        <v>220</v>
      </c>
      <c r="E5" s="83" t="s">
        <v>221</v>
      </c>
      <c r="F5" s="83" t="s">
        <v>222</v>
      </c>
      <c r="G5" s="83" t="s">
        <v>223</v>
      </c>
      <c r="H5" s="250" t="s">
        <v>224</v>
      </c>
      <c r="I5" s="250"/>
      <c r="J5" s="93" t="s">
        <v>64</v>
      </c>
      <c r="K5" s="97" t="s">
        <v>65</v>
      </c>
    </row>
    <row r="6" spans="1:11" x14ac:dyDescent="0.15">
      <c r="A6" s="84" t="s">
        <v>225</v>
      </c>
      <c r="B6" s="220"/>
      <c r="C6" s="220"/>
      <c r="D6" s="85" t="s">
        <v>226</v>
      </c>
      <c r="E6" s="86"/>
      <c r="F6" s="87"/>
      <c r="G6" s="88"/>
      <c r="H6" s="344" t="s">
        <v>227</v>
      </c>
      <c r="I6" s="344"/>
      <c r="J6" s="87" t="s">
        <v>64</v>
      </c>
      <c r="K6" s="98" t="s">
        <v>65</v>
      </c>
    </row>
    <row r="7" spans="1:11" x14ac:dyDescent="0.15">
      <c r="A7" s="89"/>
      <c r="B7" s="90"/>
      <c r="C7" s="90"/>
      <c r="D7" s="89"/>
      <c r="E7" s="90"/>
      <c r="F7" s="91"/>
      <c r="G7" s="89"/>
      <c r="H7" s="91"/>
      <c r="I7" s="90"/>
      <c r="J7" s="90"/>
      <c r="K7" s="90"/>
    </row>
    <row r="8" spans="1:11" x14ac:dyDescent="0.15">
      <c r="A8" s="92" t="s">
        <v>228</v>
      </c>
      <c r="B8" s="77" t="s">
        <v>229</v>
      </c>
      <c r="C8" s="77" t="s">
        <v>230</v>
      </c>
      <c r="D8" s="77" t="s">
        <v>231</v>
      </c>
      <c r="E8" s="77" t="s">
        <v>232</v>
      </c>
      <c r="F8" s="77" t="s">
        <v>233</v>
      </c>
      <c r="G8" s="345" t="s">
        <v>76</v>
      </c>
      <c r="H8" s="346"/>
      <c r="I8" s="346"/>
      <c r="J8" s="346"/>
      <c r="K8" s="347"/>
    </row>
    <row r="9" spans="1:11" x14ac:dyDescent="0.15">
      <c r="A9" s="249" t="s">
        <v>234</v>
      </c>
      <c r="B9" s="250"/>
      <c r="C9" s="93" t="s">
        <v>64</v>
      </c>
      <c r="D9" s="93" t="s">
        <v>65</v>
      </c>
      <c r="E9" s="83" t="s">
        <v>235</v>
      </c>
      <c r="F9" s="82" t="s">
        <v>236</v>
      </c>
      <c r="G9" s="348"/>
      <c r="H9" s="349"/>
      <c r="I9" s="349"/>
      <c r="J9" s="349"/>
      <c r="K9" s="350"/>
    </row>
    <row r="10" spans="1:11" x14ac:dyDescent="0.15">
      <c r="A10" s="249" t="s">
        <v>237</v>
      </c>
      <c r="B10" s="250"/>
      <c r="C10" s="93" t="s">
        <v>64</v>
      </c>
      <c r="D10" s="93" t="s">
        <v>65</v>
      </c>
      <c r="E10" s="83" t="s">
        <v>238</v>
      </c>
      <c r="F10" s="82" t="s">
        <v>239</v>
      </c>
      <c r="G10" s="348" t="s">
        <v>240</v>
      </c>
      <c r="H10" s="349"/>
      <c r="I10" s="349"/>
      <c r="J10" s="349"/>
      <c r="K10" s="350"/>
    </row>
    <row r="11" spans="1:11" x14ac:dyDescent="0.15">
      <c r="A11" s="318" t="s">
        <v>192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20"/>
    </row>
    <row r="12" spans="1:11" x14ac:dyDescent="0.15">
      <c r="A12" s="78" t="s">
        <v>87</v>
      </c>
      <c r="B12" s="93" t="s">
        <v>83</v>
      </c>
      <c r="C12" s="93" t="s">
        <v>84</v>
      </c>
      <c r="D12" s="82"/>
      <c r="E12" s="83" t="s">
        <v>85</v>
      </c>
      <c r="F12" s="93" t="s">
        <v>83</v>
      </c>
      <c r="G12" s="93" t="s">
        <v>84</v>
      </c>
      <c r="H12" s="93"/>
      <c r="I12" s="83" t="s">
        <v>241</v>
      </c>
      <c r="J12" s="93" t="s">
        <v>83</v>
      </c>
      <c r="K12" s="97" t="s">
        <v>84</v>
      </c>
    </row>
    <row r="13" spans="1:11" x14ac:dyDescent="0.15">
      <c r="A13" s="78" t="s">
        <v>90</v>
      </c>
      <c r="B13" s="93" t="s">
        <v>83</v>
      </c>
      <c r="C13" s="93" t="s">
        <v>84</v>
      </c>
      <c r="D13" s="82"/>
      <c r="E13" s="83" t="s">
        <v>95</v>
      </c>
      <c r="F13" s="93" t="s">
        <v>83</v>
      </c>
      <c r="G13" s="93" t="s">
        <v>84</v>
      </c>
      <c r="H13" s="93"/>
      <c r="I13" s="83" t="s">
        <v>242</v>
      </c>
      <c r="J13" s="93" t="s">
        <v>83</v>
      </c>
      <c r="K13" s="97" t="s">
        <v>84</v>
      </c>
    </row>
    <row r="14" spans="1:11" x14ac:dyDescent="0.15">
      <c r="A14" s="84" t="s">
        <v>243</v>
      </c>
      <c r="B14" s="87" t="s">
        <v>83</v>
      </c>
      <c r="C14" s="87" t="s">
        <v>84</v>
      </c>
      <c r="D14" s="94"/>
      <c r="E14" s="88" t="s">
        <v>244</v>
      </c>
      <c r="F14" s="87" t="s">
        <v>83</v>
      </c>
      <c r="G14" s="87"/>
      <c r="H14" s="87"/>
      <c r="I14" s="88" t="s">
        <v>245</v>
      </c>
      <c r="J14" s="87" t="s">
        <v>83</v>
      </c>
      <c r="K14" s="98" t="s">
        <v>84</v>
      </c>
    </row>
    <row r="15" spans="1:11" x14ac:dyDescent="0.15">
      <c r="A15" s="89"/>
      <c r="B15" s="91"/>
      <c r="C15" s="91"/>
      <c r="D15" s="90"/>
      <c r="E15" s="89"/>
      <c r="F15" s="91"/>
      <c r="G15" s="91"/>
      <c r="H15" s="91"/>
      <c r="I15" s="89"/>
      <c r="J15" s="91"/>
      <c r="K15" s="91"/>
    </row>
    <row r="16" spans="1:11" x14ac:dyDescent="0.15">
      <c r="A16" s="311" t="s">
        <v>246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x14ac:dyDescent="0.15">
      <c r="A17" s="249" t="s">
        <v>247</v>
      </c>
      <c r="B17" s="250"/>
      <c r="C17" s="250"/>
      <c r="D17" s="250"/>
      <c r="E17" s="250"/>
      <c r="F17" s="250"/>
      <c r="G17" s="250"/>
      <c r="H17" s="250"/>
      <c r="I17" s="250"/>
      <c r="J17" s="250"/>
      <c r="K17" s="317"/>
    </row>
    <row r="18" spans="1:11" x14ac:dyDescent="0.15">
      <c r="A18" s="249" t="s">
        <v>248</v>
      </c>
      <c r="B18" s="250"/>
      <c r="C18" s="250"/>
      <c r="D18" s="250"/>
      <c r="E18" s="250"/>
      <c r="F18" s="250"/>
      <c r="G18" s="250"/>
      <c r="H18" s="250"/>
      <c r="I18" s="250"/>
      <c r="J18" s="250"/>
      <c r="K18" s="317"/>
    </row>
    <row r="19" spans="1:11" x14ac:dyDescent="0.15">
      <c r="A19" s="249" t="s">
        <v>249</v>
      </c>
      <c r="B19" s="250"/>
      <c r="C19" s="250"/>
      <c r="D19" s="250"/>
      <c r="E19" s="250"/>
      <c r="F19" s="250"/>
      <c r="G19" s="250"/>
      <c r="H19" s="250"/>
      <c r="I19" s="250"/>
      <c r="J19" s="250"/>
      <c r="K19" s="317"/>
    </row>
    <row r="20" spans="1:11" x14ac:dyDescent="0.15">
      <c r="A20" s="351"/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x14ac:dyDescent="0.15">
      <c r="A21" s="351"/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 x14ac:dyDescent="0.15">
      <c r="A22" s="295"/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x14ac:dyDescent="0.15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 x14ac:dyDescent="0.15">
      <c r="A24" s="249" t="s">
        <v>126</v>
      </c>
      <c r="B24" s="250"/>
      <c r="C24" s="93" t="s">
        <v>64</v>
      </c>
      <c r="D24" s="93" t="s">
        <v>65</v>
      </c>
      <c r="E24" s="312"/>
      <c r="F24" s="312"/>
      <c r="G24" s="312"/>
      <c r="H24" s="312"/>
      <c r="I24" s="312"/>
      <c r="J24" s="312"/>
      <c r="K24" s="313"/>
    </row>
    <row r="25" spans="1:11" x14ac:dyDescent="0.15">
      <c r="A25" s="95" t="s">
        <v>250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 x14ac:dyDescent="0.15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</row>
    <row r="27" spans="1:11" x14ac:dyDescent="0.15">
      <c r="A27" s="360" t="s">
        <v>251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 x14ac:dyDescent="0.15">
      <c r="A28" s="255" t="s">
        <v>129</v>
      </c>
      <c r="B28" s="256"/>
      <c r="C28" s="256"/>
      <c r="D28" s="256"/>
      <c r="E28" s="256"/>
      <c r="F28" s="256"/>
      <c r="G28" s="256"/>
      <c r="H28" s="256"/>
      <c r="I28" s="256"/>
      <c r="J28" s="256"/>
      <c r="K28" s="257"/>
    </row>
    <row r="29" spans="1:11" x14ac:dyDescent="0.15">
      <c r="A29" s="255" t="s">
        <v>130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7"/>
    </row>
    <row r="30" spans="1:11" x14ac:dyDescent="0.15">
      <c r="A30" s="255" t="s">
        <v>252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57"/>
    </row>
    <row r="31" spans="1:11" x14ac:dyDescent="0.15">
      <c r="A31" s="255" t="s">
        <v>132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7"/>
    </row>
    <row r="32" spans="1:11" x14ac:dyDescent="0.15">
      <c r="A32" s="255" t="s">
        <v>253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7"/>
    </row>
    <row r="33" spans="1:11" ht="23.1" customHeight="1" x14ac:dyDescent="0.15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57"/>
    </row>
    <row r="34" spans="1:11" ht="23.1" customHeight="1" x14ac:dyDescent="0.15">
      <c r="A34" s="295"/>
      <c r="B34" s="296"/>
      <c r="C34" s="296"/>
      <c r="D34" s="296"/>
      <c r="E34" s="296"/>
      <c r="F34" s="296"/>
      <c r="G34" s="296"/>
      <c r="H34" s="296"/>
      <c r="I34" s="296"/>
      <c r="J34" s="296"/>
      <c r="K34" s="297"/>
    </row>
    <row r="35" spans="1:11" ht="23.1" customHeight="1" x14ac:dyDescent="0.15">
      <c r="A35" s="361"/>
      <c r="B35" s="296"/>
      <c r="C35" s="296"/>
      <c r="D35" s="296"/>
      <c r="E35" s="296"/>
      <c r="F35" s="296"/>
      <c r="G35" s="296"/>
      <c r="H35" s="296"/>
      <c r="I35" s="296"/>
      <c r="J35" s="296"/>
      <c r="K35" s="297"/>
    </row>
    <row r="36" spans="1:11" ht="23.1" customHeight="1" x14ac:dyDescent="0.15">
      <c r="A36" s="362"/>
      <c r="B36" s="363"/>
      <c r="C36" s="363"/>
      <c r="D36" s="363"/>
      <c r="E36" s="363"/>
      <c r="F36" s="363"/>
      <c r="G36" s="363"/>
      <c r="H36" s="363"/>
      <c r="I36" s="363"/>
      <c r="J36" s="363"/>
      <c r="K36" s="364"/>
    </row>
    <row r="37" spans="1:11" ht="18.75" customHeight="1" x14ac:dyDescent="0.15">
      <c r="A37" s="365" t="s">
        <v>254</v>
      </c>
      <c r="B37" s="366"/>
      <c r="C37" s="366"/>
      <c r="D37" s="366"/>
      <c r="E37" s="366"/>
      <c r="F37" s="366"/>
      <c r="G37" s="366"/>
      <c r="H37" s="366"/>
      <c r="I37" s="366"/>
      <c r="J37" s="366"/>
      <c r="K37" s="367"/>
    </row>
    <row r="38" spans="1:11" ht="18.75" customHeight="1" x14ac:dyDescent="0.15">
      <c r="A38" s="249" t="s">
        <v>255</v>
      </c>
      <c r="B38" s="250"/>
      <c r="C38" s="250"/>
      <c r="D38" s="312" t="s">
        <v>256</v>
      </c>
      <c r="E38" s="312"/>
      <c r="F38" s="307" t="s">
        <v>257</v>
      </c>
      <c r="G38" s="368"/>
      <c r="H38" s="250" t="s">
        <v>258</v>
      </c>
      <c r="I38" s="250"/>
      <c r="J38" s="250" t="s">
        <v>259</v>
      </c>
      <c r="K38" s="317"/>
    </row>
    <row r="39" spans="1:11" ht="18.75" customHeight="1" x14ac:dyDescent="0.15">
      <c r="A39" s="81" t="s">
        <v>127</v>
      </c>
      <c r="B39" s="250" t="s">
        <v>260</v>
      </c>
      <c r="C39" s="250"/>
      <c r="D39" s="250"/>
      <c r="E39" s="250"/>
      <c r="F39" s="250"/>
      <c r="G39" s="250"/>
      <c r="H39" s="250"/>
      <c r="I39" s="250"/>
      <c r="J39" s="250"/>
      <c r="K39" s="317"/>
    </row>
    <row r="40" spans="1:11" ht="30.95" customHeight="1" x14ac:dyDescent="0.15">
      <c r="A40" s="249" t="s">
        <v>261</v>
      </c>
      <c r="B40" s="250"/>
      <c r="C40" s="250"/>
      <c r="D40" s="250"/>
      <c r="E40" s="250"/>
      <c r="F40" s="250"/>
      <c r="G40" s="250"/>
      <c r="H40" s="250"/>
      <c r="I40" s="250"/>
      <c r="J40" s="250"/>
      <c r="K40" s="317"/>
    </row>
    <row r="41" spans="1:11" ht="18.75" customHeight="1" x14ac:dyDescent="0.1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317"/>
    </row>
    <row r="42" spans="1:11" ht="32.1" customHeight="1" x14ac:dyDescent="0.15">
      <c r="A42" s="84" t="s">
        <v>141</v>
      </c>
      <c r="B42" s="369" t="str">
        <f>中期!B48</f>
        <v>生产部</v>
      </c>
      <c r="C42" s="369"/>
      <c r="D42" s="88" t="s">
        <v>262</v>
      </c>
      <c r="E42" s="86" t="str">
        <f>中期!E48</f>
        <v>张冉冉</v>
      </c>
      <c r="F42" s="88" t="s">
        <v>145</v>
      </c>
      <c r="G42" s="96"/>
      <c r="H42" s="370" t="s">
        <v>146</v>
      </c>
      <c r="I42" s="370"/>
      <c r="J42" s="369" t="s">
        <v>147</v>
      </c>
      <c r="K42" s="37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9"/>
  <sheetViews>
    <sheetView tabSelected="1" zoomScale="90" zoomScaleNormal="90" zoomScaleSheetLayoutView="90" workbookViewId="0">
      <selection activeCell="J20" sqref="J20"/>
    </sheetView>
  </sheetViews>
  <sheetFormatPr defaultColWidth="9" defaultRowHeight="26.1" customHeight="1" x14ac:dyDescent="0.15"/>
  <cols>
    <col min="1" max="1" width="23.75" style="46" customWidth="1"/>
    <col min="2" max="7" width="11.75" style="46" customWidth="1"/>
    <col min="8" max="8" width="3.625" style="46" customWidth="1"/>
    <col min="9" max="14" width="13.375" style="46" customWidth="1"/>
    <col min="15" max="16384" width="9" style="46"/>
  </cols>
  <sheetData>
    <row r="1" spans="1:14" ht="21" customHeight="1" x14ac:dyDescent="0.15">
      <c r="A1" s="272" t="s">
        <v>150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1" customHeight="1" x14ac:dyDescent="0.15">
      <c r="A2" s="47" t="s">
        <v>60</v>
      </c>
      <c r="B2" s="274" t="str">
        <f>尾期!E2</f>
        <v>TADDAL91215</v>
      </c>
      <c r="C2" s="274"/>
      <c r="D2" s="49" t="s">
        <v>66</v>
      </c>
      <c r="E2" s="49"/>
      <c r="F2" s="49"/>
      <c r="G2" s="48" t="str">
        <f>'验货尺寸表 （大货）'!G2</f>
        <v>男式超轻羽绒服</v>
      </c>
      <c r="H2" s="277"/>
      <c r="I2" s="47" t="s">
        <v>55</v>
      </c>
      <c r="J2" s="275" t="str">
        <f>尾期!J2</f>
        <v>汶上县鸿天服装有限公司白石分公司</v>
      </c>
      <c r="K2" s="275"/>
      <c r="L2" s="275"/>
      <c r="M2" s="275"/>
      <c r="N2" s="372"/>
    </row>
    <row r="3" spans="1:14" ht="21" customHeight="1" x14ac:dyDescent="0.15">
      <c r="A3" s="276" t="s">
        <v>151</v>
      </c>
      <c r="B3" s="276" t="s">
        <v>152</v>
      </c>
      <c r="C3" s="276"/>
      <c r="D3" s="276"/>
      <c r="E3" s="276"/>
      <c r="F3" s="276"/>
      <c r="G3" s="276"/>
      <c r="H3" s="277"/>
      <c r="I3" s="276" t="s">
        <v>153</v>
      </c>
      <c r="J3" s="276"/>
      <c r="K3" s="276"/>
      <c r="L3" s="276"/>
      <c r="M3" s="276"/>
      <c r="N3" s="373"/>
    </row>
    <row r="4" spans="1:14" ht="21" customHeight="1" x14ac:dyDescent="0.35">
      <c r="A4" s="276"/>
      <c r="B4" s="50" t="s">
        <v>110</v>
      </c>
      <c r="C4" s="51" t="s">
        <v>111</v>
      </c>
      <c r="D4" s="52" t="s">
        <v>112</v>
      </c>
      <c r="E4" s="51" t="s">
        <v>113</v>
      </c>
      <c r="F4" s="51" t="s">
        <v>114</v>
      </c>
      <c r="G4" s="51" t="s">
        <v>115</v>
      </c>
      <c r="H4" s="277"/>
      <c r="I4" s="50" t="s">
        <v>110</v>
      </c>
      <c r="J4" s="51" t="s">
        <v>111</v>
      </c>
      <c r="K4" s="67" t="s">
        <v>112</v>
      </c>
      <c r="L4" s="51" t="s">
        <v>113</v>
      </c>
      <c r="M4" s="51" t="s">
        <v>114</v>
      </c>
      <c r="N4" s="68" t="s">
        <v>115</v>
      </c>
    </row>
    <row r="5" spans="1:14" ht="21" customHeight="1" x14ac:dyDescent="0.35">
      <c r="A5" s="276"/>
      <c r="B5" s="50" t="s">
        <v>154</v>
      </c>
      <c r="C5" s="51" t="s">
        <v>155</v>
      </c>
      <c r="D5" s="52" t="s">
        <v>156</v>
      </c>
      <c r="E5" s="51" t="s">
        <v>157</v>
      </c>
      <c r="F5" s="51" t="s">
        <v>158</v>
      </c>
      <c r="G5" s="51" t="s">
        <v>159</v>
      </c>
      <c r="H5" s="277"/>
      <c r="I5" s="50" t="s">
        <v>263</v>
      </c>
      <c r="J5" s="50" t="s">
        <v>263</v>
      </c>
      <c r="K5" s="51" t="s">
        <v>264</v>
      </c>
      <c r="L5" s="50" t="s">
        <v>263</v>
      </c>
      <c r="M5" s="51" t="s">
        <v>264</v>
      </c>
      <c r="N5" s="50" t="s">
        <v>263</v>
      </c>
    </row>
    <row r="6" spans="1:14" ht="21" customHeight="1" x14ac:dyDescent="0.35">
      <c r="A6" s="53" t="s">
        <v>161</v>
      </c>
      <c r="B6" s="54">
        <f>C6-1</f>
        <v>69</v>
      </c>
      <c r="C6" s="54">
        <f>D6-2</f>
        <v>70</v>
      </c>
      <c r="D6" s="55">
        <v>72</v>
      </c>
      <c r="E6" s="54">
        <f>D6+2</f>
        <v>74</v>
      </c>
      <c r="F6" s="54">
        <f>E6+2</f>
        <v>76</v>
      </c>
      <c r="G6" s="54">
        <f>F6+1</f>
        <v>77</v>
      </c>
      <c r="H6" s="277"/>
      <c r="I6" s="69" t="s">
        <v>265</v>
      </c>
      <c r="J6" s="69" t="s">
        <v>265</v>
      </c>
      <c r="K6" s="69" t="s">
        <v>265</v>
      </c>
      <c r="L6" s="69" t="s">
        <v>265</v>
      </c>
      <c r="M6" s="69" t="s">
        <v>265</v>
      </c>
      <c r="N6" s="69" t="s">
        <v>265</v>
      </c>
    </row>
    <row r="7" spans="1:14" ht="21" customHeight="1" x14ac:dyDescent="0.35">
      <c r="A7" s="56" t="s">
        <v>166</v>
      </c>
      <c r="B7" s="57">
        <f>C7-4</f>
        <v>108</v>
      </c>
      <c r="C7" s="57">
        <f>D7-4</f>
        <v>112</v>
      </c>
      <c r="D7" s="59" t="s">
        <v>167</v>
      </c>
      <c r="E7" s="57">
        <f>D7+4</f>
        <v>120</v>
      </c>
      <c r="F7" s="57">
        <f>E7+4</f>
        <v>124</v>
      </c>
      <c r="G7" s="57">
        <f>F7+6</f>
        <v>130</v>
      </c>
      <c r="H7" s="277"/>
      <c r="I7" s="69" t="s">
        <v>266</v>
      </c>
      <c r="J7" s="69" t="s">
        <v>170</v>
      </c>
      <c r="K7" s="69" t="s">
        <v>266</v>
      </c>
      <c r="L7" s="69" t="s">
        <v>266</v>
      </c>
      <c r="M7" s="69" t="s">
        <v>266</v>
      </c>
      <c r="N7" s="69" t="s">
        <v>170</v>
      </c>
    </row>
    <row r="8" spans="1:14" ht="21" customHeight="1" x14ac:dyDescent="0.35">
      <c r="A8" s="56" t="s">
        <v>172</v>
      </c>
      <c r="B8" s="60">
        <f>C8-4</f>
        <v>106</v>
      </c>
      <c r="C8" s="60">
        <f>D8-4</f>
        <v>110</v>
      </c>
      <c r="D8" s="61" t="s">
        <v>169</v>
      </c>
      <c r="E8" s="60">
        <f>D8+4</f>
        <v>118</v>
      </c>
      <c r="F8" s="60">
        <f>E8+5</f>
        <v>123</v>
      </c>
      <c r="G8" s="60">
        <f>F8+6</f>
        <v>129</v>
      </c>
      <c r="H8" s="277"/>
      <c r="I8" s="69" t="s">
        <v>267</v>
      </c>
      <c r="J8" s="69" t="s">
        <v>267</v>
      </c>
      <c r="K8" s="69" t="s">
        <v>267</v>
      </c>
      <c r="L8" s="69" t="s">
        <v>267</v>
      </c>
      <c r="M8" s="69" t="s">
        <v>267</v>
      </c>
      <c r="N8" s="69" t="s">
        <v>267</v>
      </c>
    </row>
    <row r="9" spans="1:14" ht="21" customHeight="1" x14ac:dyDescent="0.35">
      <c r="A9" s="56" t="s">
        <v>173</v>
      </c>
      <c r="B9" s="57">
        <f>C9-1</f>
        <v>55</v>
      </c>
      <c r="C9" s="57">
        <f>D9-1</f>
        <v>56</v>
      </c>
      <c r="D9" s="58">
        <v>57</v>
      </c>
      <c r="E9" s="57">
        <f>D9+1</f>
        <v>58</v>
      </c>
      <c r="F9" s="57">
        <f>E9+1</f>
        <v>59</v>
      </c>
      <c r="G9" s="57">
        <f>F9+1.5</f>
        <v>60.5</v>
      </c>
      <c r="H9" s="277"/>
      <c r="I9" s="69" t="s">
        <v>265</v>
      </c>
      <c r="J9" s="69" t="s">
        <v>265</v>
      </c>
      <c r="K9" s="69" t="s">
        <v>265</v>
      </c>
      <c r="L9" s="69" t="s">
        <v>265</v>
      </c>
      <c r="M9" s="69" t="s">
        <v>265</v>
      </c>
      <c r="N9" s="69" t="s">
        <v>265</v>
      </c>
    </row>
    <row r="10" spans="1:14" ht="21" customHeight="1" x14ac:dyDescent="0.35">
      <c r="A10" s="56" t="s">
        <v>174</v>
      </c>
      <c r="B10" s="57">
        <f>C10-1.2</f>
        <v>45.599999999999994</v>
      </c>
      <c r="C10" s="57">
        <f>D10-1.2</f>
        <v>46.8</v>
      </c>
      <c r="D10" s="58">
        <v>48</v>
      </c>
      <c r="E10" s="57">
        <f>D10+1.2</f>
        <v>49.2</v>
      </c>
      <c r="F10" s="57">
        <f>E10+1.2</f>
        <v>50.400000000000006</v>
      </c>
      <c r="G10" s="57">
        <f>F10+1.4</f>
        <v>51.800000000000004</v>
      </c>
      <c r="H10" s="277"/>
      <c r="I10" s="69" t="s">
        <v>267</v>
      </c>
      <c r="J10" s="69" t="s">
        <v>267</v>
      </c>
      <c r="K10" s="69" t="s">
        <v>267</v>
      </c>
      <c r="L10" s="69" t="s">
        <v>267</v>
      </c>
      <c r="M10" s="69" t="s">
        <v>267</v>
      </c>
      <c r="N10" s="69" t="s">
        <v>267</v>
      </c>
    </row>
    <row r="11" spans="1:14" ht="21" customHeight="1" x14ac:dyDescent="0.35">
      <c r="A11" s="56" t="s">
        <v>175</v>
      </c>
      <c r="B11" s="57">
        <f>C11-0.6</f>
        <v>61.199999999999996</v>
      </c>
      <c r="C11" s="57">
        <f>D11-1.2</f>
        <v>61.8</v>
      </c>
      <c r="D11" s="58">
        <v>63</v>
      </c>
      <c r="E11" s="57">
        <f>D11+1.2</f>
        <v>64.2</v>
      </c>
      <c r="F11" s="57">
        <f>E11+1.2</f>
        <v>65.400000000000006</v>
      </c>
      <c r="G11" s="57">
        <f>F11+0.6</f>
        <v>66</v>
      </c>
      <c r="H11" s="277"/>
      <c r="I11" s="69" t="s">
        <v>165</v>
      </c>
      <c r="J11" s="69" t="s">
        <v>165</v>
      </c>
      <c r="K11" s="69" t="s">
        <v>165</v>
      </c>
      <c r="L11" s="69" t="s">
        <v>165</v>
      </c>
      <c r="M11" s="69" t="s">
        <v>165</v>
      </c>
      <c r="N11" s="69" t="s">
        <v>165</v>
      </c>
    </row>
    <row r="12" spans="1:14" ht="21" customHeight="1" x14ac:dyDescent="0.35">
      <c r="A12" s="56" t="s">
        <v>176</v>
      </c>
      <c r="B12" s="57">
        <f>C12-0.8</f>
        <v>21.4</v>
      </c>
      <c r="C12" s="57">
        <f>D12-0.8</f>
        <v>22.2</v>
      </c>
      <c r="D12" s="58">
        <v>23</v>
      </c>
      <c r="E12" s="57">
        <f>D12+0.8</f>
        <v>23.8</v>
      </c>
      <c r="F12" s="57">
        <f>E12+0.8</f>
        <v>24.6</v>
      </c>
      <c r="G12" s="57">
        <f>F12+1.3</f>
        <v>25.900000000000002</v>
      </c>
      <c r="H12" s="277"/>
      <c r="I12" s="69" t="s">
        <v>162</v>
      </c>
      <c r="J12" s="69" t="s">
        <v>162</v>
      </c>
      <c r="K12" s="69" t="s">
        <v>162</v>
      </c>
      <c r="L12" s="69" t="s">
        <v>162</v>
      </c>
      <c r="M12" s="69" t="s">
        <v>162</v>
      </c>
      <c r="N12" s="69" t="s">
        <v>162</v>
      </c>
    </row>
    <row r="13" spans="1:14" ht="21" customHeight="1" x14ac:dyDescent="0.35">
      <c r="A13" s="56" t="s">
        <v>177</v>
      </c>
      <c r="B13" s="57">
        <f>C13-0.7</f>
        <v>19.100000000000001</v>
      </c>
      <c r="C13" s="57">
        <f>D13-0.7</f>
        <v>19.8</v>
      </c>
      <c r="D13" s="58">
        <v>20.5</v>
      </c>
      <c r="E13" s="57">
        <f>D13+0.7</f>
        <v>21.2</v>
      </c>
      <c r="F13" s="57">
        <f>E13+0.7</f>
        <v>21.9</v>
      </c>
      <c r="G13" s="57">
        <f>F13+1</f>
        <v>22.9</v>
      </c>
      <c r="H13" s="277"/>
      <c r="I13" s="69" t="s">
        <v>162</v>
      </c>
      <c r="J13" s="69" t="s">
        <v>162</v>
      </c>
      <c r="K13" s="69" t="s">
        <v>162</v>
      </c>
      <c r="L13" s="69" t="s">
        <v>162</v>
      </c>
      <c r="M13" s="69" t="s">
        <v>162</v>
      </c>
      <c r="N13" s="69" t="s">
        <v>162</v>
      </c>
    </row>
    <row r="14" spans="1:14" ht="21" customHeight="1" x14ac:dyDescent="0.35">
      <c r="A14" s="56" t="s">
        <v>178</v>
      </c>
      <c r="B14" s="57">
        <f t="shared" ref="B14:C16" si="0">C14-0.5</f>
        <v>9.5</v>
      </c>
      <c r="C14" s="57">
        <f t="shared" si="0"/>
        <v>10</v>
      </c>
      <c r="D14" s="55">
        <v>10.5</v>
      </c>
      <c r="E14" s="57">
        <f t="shared" ref="E14:F16" si="1">D14+0.5</f>
        <v>11</v>
      </c>
      <c r="F14" s="57">
        <f t="shared" si="1"/>
        <v>11.5</v>
      </c>
      <c r="G14" s="57">
        <f>F14+0.7</f>
        <v>12.2</v>
      </c>
      <c r="H14" s="277"/>
      <c r="I14" s="69" t="s">
        <v>162</v>
      </c>
      <c r="J14" s="69" t="s">
        <v>162</v>
      </c>
      <c r="K14" s="69" t="s">
        <v>162</v>
      </c>
      <c r="L14" s="69" t="s">
        <v>162</v>
      </c>
      <c r="M14" s="69" t="s">
        <v>162</v>
      </c>
      <c r="N14" s="69" t="s">
        <v>162</v>
      </c>
    </row>
    <row r="15" spans="1:14" ht="21" customHeight="1" x14ac:dyDescent="0.35">
      <c r="A15" s="62" t="s">
        <v>179</v>
      </c>
      <c r="B15" s="57">
        <f t="shared" si="0"/>
        <v>35</v>
      </c>
      <c r="C15" s="57">
        <f t="shared" si="0"/>
        <v>35.5</v>
      </c>
      <c r="D15" s="58">
        <v>36</v>
      </c>
      <c r="E15" s="57">
        <f t="shared" si="1"/>
        <v>36.5</v>
      </c>
      <c r="F15" s="57">
        <f t="shared" si="1"/>
        <v>37</v>
      </c>
      <c r="G15" s="57">
        <f>F15+0.5</f>
        <v>37.5</v>
      </c>
      <c r="H15" s="277"/>
      <c r="I15" s="69" t="s">
        <v>265</v>
      </c>
      <c r="J15" s="69" t="s">
        <v>265</v>
      </c>
      <c r="K15" s="69" t="s">
        <v>265</v>
      </c>
      <c r="L15" s="69" t="s">
        <v>265</v>
      </c>
      <c r="M15" s="69" t="s">
        <v>265</v>
      </c>
      <c r="N15" s="69" t="s">
        <v>265</v>
      </c>
    </row>
    <row r="16" spans="1:14" ht="21" customHeight="1" x14ac:dyDescent="0.35">
      <c r="A16" s="63" t="s">
        <v>180</v>
      </c>
      <c r="B16" s="54">
        <f t="shared" si="0"/>
        <v>24</v>
      </c>
      <c r="C16" s="54">
        <f t="shared" si="0"/>
        <v>24.5</v>
      </c>
      <c r="D16" s="64" t="s">
        <v>181</v>
      </c>
      <c r="E16" s="54">
        <f t="shared" si="1"/>
        <v>25.5</v>
      </c>
      <c r="F16" s="54">
        <f t="shared" si="1"/>
        <v>26</v>
      </c>
      <c r="G16" s="54">
        <f>F16+0.5</f>
        <v>26.5</v>
      </c>
      <c r="H16" s="277"/>
      <c r="I16" s="69" t="s">
        <v>163</v>
      </c>
      <c r="J16" s="69" t="s">
        <v>163</v>
      </c>
      <c r="K16" s="69" t="s">
        <v>163</v>
      </c>
      <c r="L16" s="69" t="s">
        <v>163</v>
      </c>
      <c r="M16" s="69" t="s">
        <v>163</v>
      </c>
      <c r="N16" s="69" t="s">
        <v>163</v>
      </c>
    </row>
    <row r="17" spans="1:14" ht="14.25" x14ac:dyDescent="0.15">
      <c r="A17" s="65" t="s">
        <v>127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ht="14.25" x14ac:dyDescent="0.15">
      <c r="A18" s="46" t="s">
        <v>268</v>
      </c>
      <c r="D18" s="66"/>
      <c r="E18" s="66"/>
      <c r="F18" s="66"/>
      <c r="G18" s="66"/>
      <c r="H18" s="66"/>
      <c r="I18" s="70"/>
      <c r="J18" s="70"/>
      <c r="K18" s="70"/>
      <c r="L18" s="70"/>
      <c r="M18" s="70"/>
      <c r="N18" s="70"/>
    </row>
    <row r="19" spans="1:14" ht="14.25" x14ac:dyDescent="0.15">
      <c r="A19" s="66"/>
      <c r="B19" s="66"/>
      <c r="C19" s="66"/>
      <c r="D19" s="66"/>
      <c r="E19" s="66"/>
      <c r="F19" s="66"/>
      <c r="G19" s="66"/>
      <c r="H19" s="66"/>
      <c r="I19" s="71" t="s">
        <v>208</v>
      </c>
      <c r="J19" s="72">
        <v>45044</v>
      </c>
      <c r="K19" s="71" t="s">
        <v>183</v>
      </c>
      <c r="L19" s="71" t="str">
        <f>尾期!E42</f>
        <v>张冉冉</v>
      </c>
      <c r="M19" s="71" t="s">
        <v>184</v>
      </c>
      <c r="N19" s="71" t="str">
        <f>尾期!J42</f>
        <v>李文娟</v>
      </c>
    </row>
  </sheetData>
  <mergeCells count="7">
    <mergeCell ref="A1:N1"/>
    <mergeCell ref="B2:C2"/>
    <mergeCell ref="J2:N2"/>
    <mergeCell ref="B3:G3"/>
    <mergeCell ref="I3:N3"/>
    <mergeCell ref="A3:A5"/>
    <mergeCell ref="H2:H16"/>
  </mergeCells>
  <phoneticPr fontId="42" type="noConversion"/>
  <pageMargins left="0.75" right="0.75" top="1" bottom="1" header="0.5" footer="0.5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2023-04-29T07:48:23Z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392FB5B6EFAB4306B761AD695E461900_13</vt:lpwstr>
  </property>
</Properties>
</file>