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<sst xmlns="http://schemas.openxmlformats.org/spreadsheetml/2006/main" count="1635" uniqueCount="458">
  <si>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</si>
  <si>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</si>
  <si>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</si>
  <si>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</si>
  <si>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</si>
  <si>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</si>
  <si>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</si>
  <si>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</si>
  <si>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</si>
  <si>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</si>
  <si>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</si>
  <si>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</si>
  <si>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</si>
  <si>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</si>
  <si>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</si>
  <si>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</si>
  <si>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</si>
  <si>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</si>
  <si>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</si>
  <si>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</si>
  <si>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</si>
  <si>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</si>
  <si>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</si>
  <si>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</si>
  <si>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</si>
  <si>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</si>
  <si>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</si>
  <si>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</si>
  <si>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</si>
  <si>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</si>
  <si>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</si>
  <si>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</si>
  <si>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</si>
  <si>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</si>
  <si>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</si>
  <si>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</si>
  <si>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</si>
  <si>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</si>
  <si>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</si>
  <si>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</si>
  <si>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</si>
  <si>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</si>
  <si>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</si>
  <si>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</si>
  <si>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</si>
  <si>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</si>
  <si>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</si>
  <si>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</si>
  <si>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</si>
  <si>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</si>
  <si>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</si>
  <si>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</si>
  <si>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</si>
  <si>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</si>
  <si>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</si>
  <si>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</si>
  <si>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</si>
  <si>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</si>
  <si>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</si>
  <si>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</si>
  <si>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</si>
  <si>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</si>
  <si>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</si>
  <si>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TAMMBL81601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</si>
  <si>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</si>
  <si>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</si>
  <si>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</si>
  <si>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</si>
  <si>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</si>
  <si>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</si>
  <si>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</si>
  <si>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</si>
  <si>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</si>
  <si>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</si>
  <si>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</si>
  <si>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</si>
  <si>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</si>
  <si>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</si>
  <si>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</si>
  <si>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</si>
  <si>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</si>
  <si>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</si>
  <si>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</si>
  <si>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</si>
  <si>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</si>
  <si>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</si>
  <si>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</si>
  <si>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</si>
  <si>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</si>
  <si>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</si>
  <si>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</si>
  <si>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</si>
  <si>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</si>
  <si>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</si>
  <si>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</si>
  <si>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</si>
  <si>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</si>
  <si>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</si>
  <si>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</si>
  <si>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</si>
  <si>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</si>
  <si>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</si>
  <si>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</si>
  <si>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</si>
  <si>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</si>
  <si>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</si>
  <si>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</si>
  <si>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</si>
  <si>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</si>
  <si>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</si>
  <si>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</si>
  <si>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</si>
  <si>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</si>
  <si>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</si>
  <si>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</si>
  <si>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</si>
  <si>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</si>
  <si>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</si>
  <si>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</si>
  <si>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灰湖绿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</si>
  <si>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</si>
  <si>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</si>
  <si>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</si>
  <si>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</si>
  <si>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</si>
  <si>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</si>
  <si>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</si>
  <si>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</si>
  <si>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1.裆底漏套结</t>
  </si>
  <si>
    <t>2.脚口死折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</si>
  <si>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</si>
  <si>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</si>
  <si>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</si>
  <si>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</si>
  <si>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</si>
  <si>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</si>
  <si>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</si>
  <si>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</si>
  <si>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</si>
  <si>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</si>
  <si>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</si>
  <si>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</si>
  <si>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</si>
  <si>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</si>
  <si>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</si>
  <si>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</si>
  <si>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</si>
  <si>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</si>
  <si>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</si>
  <si>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XXXL</t>
    </r>
  </si>
  <si>
    <t>165/80B</t>
  </si>
  <si>
    <t>170/84B</t>
  </si>
  <si>
    <t>175/88B</t>
  </si>
  <si>
    <t>180/92B</t>
  </si>
  <si>
    <t>185/96B</t>
  </si>
  <si>
    <t>190/100B</t>
  </si>
  <si>
    <r>
      <rPr>
        <sz val="11"/>
        <rFont val="宋体"/>
        <charset val="134"/>
      </rPr>
      <t>195</t>
    </r>
    <r>
      <rPr>
        <sz val="11"/>
        <rFont val="宋体"/>
        <charset val="134"/>
      </rPr>
      <t>/104B</t>
    </r>
  </si>
  <si>
    <t>洗前/洗后</t>
  </si>
  <si>
    <t>裤外侧长</t>
  </si>
  <si>
    <t>-1.5/-2</t>
  </si>
  <si>
    <t>-1/-3</t>
  </si>
  <si>
    <t>0/-1</t>
  </si>
  <si>
    <t>内裆长</t>
  </si>
  <si>
    <t>-1/-2</t>
  </si>
  <si>
    <t>-1/-1.5</t>
  </si>
  <si>
    <t>腰围 平量</t>
  </si>
  <si>
    <t>腰围 拉量</t>
  </si>
  <si>
    <t>-2/-3</t>
  </si>
  <si>
    <t>臀围</t>
  </si>
  <si>
    <t>-2.5/-3.5</t>
  </si>
  <si>
    <t>-1.3/-2.3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</si>
  <si>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</si>
  <si>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</si>
  <si>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</si>
  <si>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</si>
  <si>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</si>
  <si>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</si>
  <si>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</si>
  <si>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</si>
  <si>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</si>
  <si>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脚口/2（平量）</t>
  </si>
  <si>
    <t>0/-0.2</t>
  </si>
  <si>
    <t>脚口/2（拉量）</t>
  </si>
  <si>
    <t>-1/-1</t>
  </si>
  <si>
    <t>前裆长 含腰</t>
  </si>
  <si>
    <t>后裆长 含腰</t>
  </si>
  <si>
    <t>前门襟长 不含腰</t>
  </si>
  <si>
    <t>前插袋</t>
  </si>
  <si>
    <t>后袋长</t>
  </si>
  <si>
    <t>腿袋高</t>
  </si>
  <si>
    <t>腿袋宽</t>
  </si>
  <si>
    <t>腰头宽</t>
  </si>
  <si>
    <t>后腰头高</t>
  </si>
  <si>
    <t>备注：</t>
  </si>
  <si>
    <t xml:space="preserve">     初期请洗测2-3件，有问题的另加测量数量。</t>
  </si>
  <si>
    <t>验货时间：11-20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</si>
  <si>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</si>
  <si>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</si>
  <si>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</si>
  <si>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</si>
  <si>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</si>
  <si>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</si>
  <si>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</si>
  <si>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</si>
  <si>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</si>
  <si>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</si>
  <si>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</si>
  <si>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</si>
  <si>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</si>
  <si>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1.腰头线迹不良一件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</si>
  <si>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</si>
  <si>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</si>
  <si>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</si>
  <si>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</si>
  <si>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</si>
  <si>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</si>
  <si>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</si>
  <si>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</si>
  <si>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</si>
  <si>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</si>
  <si>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</si>
  <si>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</si>
  <si>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</si>
  <si>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</si>
  <si>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</si>
  <si>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</si>
  <si>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</si>
  <si>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</si>
  <si>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</si>
  <si>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</si>
  <si>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</si>
  <si>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</si>
  <si>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</si>
  <si>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</si>
  <si>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</si>
  <si>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</si>
  <si>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</si>
  <si>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</si>
  <si>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</si>
  <si>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</si>
  <si>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</si>
  <si>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</si>
  <si>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</si>
  <si>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</si>
  <si>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</si>
  <si>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</si>
  <si>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</si>
  <si>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</si>
  <si>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</si>
  <si>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</si>
  <si>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</si>
  <si>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</si>
  <si>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</si>
  <si>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</si>
  <si>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</si>
  <si>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</si>
  <si>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</si>
  <si>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验货时间：11.20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</si>
  <si>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</si>
  <si>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</si>
  <si>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</si>
  <si>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</si>
  <si>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</si>
  <si>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</si>
  <si>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</si>
  <si>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</si>
  <si>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</si>
  <si>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</si>
  <si>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</si>
  <si>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</si>
  <si>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</si>
  <si>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</si>
  <si>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</si>
  <si>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</si>
  <si>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</si>
  <si>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</si>
  <si>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</si>
  <si>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</si>
  <si>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</si>
  <si>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</si>
  <si>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√-0.5</t>
  </si>
  <si>
    <t>验货时间：</t>
  </si>
  <si>
    <t>工厂负责人：</t>
  </si>
  <si>
    <t>QC出货报告书</t>
  </si>
  <si>
    <t>产品名称</t>
  </si>
  <si>
    <t>青岛金缕衣服饰有限公司</t>
  </si>
  <si>
    <t>合同日期</t>
  </si>
  <si>
    <t>2022.12.26</t>
  </si>
  <si>
    <t>检验资料确认</t>
  </si>
  <si>
    <t>交货形式</t>
  </si>
  <si>
    <t>苏州美妙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</si>
  <si>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</si>
  <si>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</si>
  <si>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</si>
  <si>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</si>
  <si>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</si>
  <si>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</si>
  <si>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</si>
  <si>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</si>
  <si>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</si>
  <si>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</si>
  <si>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</si>
  <si>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</si>
  <si>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</si>
  <si>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</si>
  <si>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</si>
  <si>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</si>
  <si>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采购凭证编号：CGDD22110200122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</si>
  <si>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</si>
  <si>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</si>
  <si>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</si>
  <si>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</si>
  <si>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</si>
  <si>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</si>
  <si>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</si>
  <si>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</si>
  <si>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</si>
  <si>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</si>
  <si>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</si>
  <si>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</si>
  <si>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</si>
  <si>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</si>
  <si>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</si>
  <si>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灰湖绿：2/8/10/14/16/18</t>
  </si>
  <si>
    <t>黑色：24/26/28/30</t>
  </si>
  <si>
    <t>共抽验10箱，每箱8件，合计：80件</t>
  </si>
  <si>
    <t>情况说明：</t>
  </si>
  <si>
    <t xml:space="preserve">【问题点描述】  </t>
  </si>
  <si>
    <t>脏污一件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</si>
  <si>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</si>
  <si>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</si>
  <si>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</si>
  <si>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</si>
  <si>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</si>
  <si>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</si>
  <si>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</si>
  <si>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</si>
  <si>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</si>
  <si>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0.5√</t>
  </si>
  <si>
    <t>√-1</t>
  </si>
  <si>
    <t>-1√</t>
  </si>
  <si>
    <t>验货时间：12.10</t>
  </si>
  <si>
    <t>跟单QC:全昌根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</si>
  <si>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</si>
  <si>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</si>
  <si>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</si>
  <si>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</si>
  <si>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</si>
  <si>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</si>
  <si>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</si>
  <si>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</si>
  <si>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</si>
  <si>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</si>
  <si>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</si>
  <si>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</si>
  <si>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</si>
  <si>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后中长</t>
  </si>
  <si>
    <t>前中长</t>
  </si>
  <si>
    <t>胸围</t>
  </si>
  <si>
    <t>112</t>
  </si>
  <si>
    <t>摆围</t>
  </si>
  <si>
    <t>腰围</t>
  </si>
  <si>
    <t>后中袖长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</si>
  <si>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</si>
  <si>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</si>
  <si>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</si>
  <si>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</si>
  <si>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</si>
  <si>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</si>
  <si>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</si>
  <si>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</si>
  <si>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</si>
  <si>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</si>
  <si>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</si>
  <si>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</si>
  <si>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</si>
  <si>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</si>
  <si>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</si>
  <si>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</si>
  <si>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</si>
  <si>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</si>
  <si>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</si>
  <si>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</si>
  <si>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</si>
  <si>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</si>
  <si>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</si>
  <si>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</si>
  <si>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</si>
  <si>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</si>
  <si>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9638#</t>
  </si>
  <si>
    <t>消光珍珠点四面弹</t>
  </si>
  <si>
    <t>YES</t>
  </si>
  <si>
    <t>9640#</t>
  </si>
  <si>
    <t>9643#</t>
  </si>
  <si>
    <t>军绿</t>
  </si>
  <si>
    <t>制表时间：11.15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</si>
  <si>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</si>
  <si>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</si>
  <si>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</si>
  <si>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</si>
  <si>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</si>
  <si>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</si>
  <si>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</si>
  <si>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</si>
  <si>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</si>
  <si>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</si>
  <si>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</si>
  <si>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</si>
  <si>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</si>
  <si>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</si>
  <si>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</si>
  <si>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</si>
  <si>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</si>
  <si>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</si>
  <si>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</si>
  <si>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</si>
  <si>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</si>
  <si>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</si>
  <si>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</si>
  <si>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</si>
  <si>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3#尼龙正装闭尾拉链 DA拉头（含上下止）</t>
  </si>
  <si>
    <t>喷漆工字扣</t>
  </si>
  <si>
    <t>D字环(不带LOGO)</t>
  </si>
  <si>
    <t>织带</t>
  </si>
  <si>
    <t>合格</t>
  </si>
  <si>
    <t>物料6</t>
  </si>
  <si>
    <t>物料7</t>
  </si>
  <si>
    <t>物料8</t>
  </si>
  <si>
    <t>物料9</t>
  </si>
  <si>
    <t>物料10</t>
  </si>
  <si>
    <t>魔术贴</t>
  </si>
  <si>
    <t>物料11</t>
  </si>
  <si>
    <t>物料12</t>
  </si>
  <si>
    <t>物料13</t>
  </si>
  <si>
    <t>物料14</t>
  </si>
  <si>
    <t>物料15</t>
  </si>
  <si>
    <t>洗测2次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</si>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</sst>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67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8" fillId="14" borderId="68" applyNumberFormat="0" applyFont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69" applyNumberFormat="0" applyFill="0" applyAlignment="0" applyProtection="0">
      <alignment vertical="center"/>
    </xf>
    <xf numFmtId="0" fontId="60" fillId="0" borderId="69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5" fillId="0" borderId="70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61" fillId="18" borderId="71" applyNumberFormat="0" applyAlignment="0" applyProtection="0">
      <alignment vertical="center"/>
    </xf>
    <xf numFmtId="0" fontId="62" fillId="18" borderId="67" applyNumberFormat="0" applyAlignment="0" applyProtection="0">
      <alignment vertical="center"/>
    </xf>
    <xf numFmtId="0" fontId="63" fillId="19" borderId="72" applyNumberFormat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64" fillId="0" borderId="73" applyNumberFormat="0" applyFill="0" applyAlignment="0" applyProtection="0">
      <alignment vertical="center"/>
    </xf>
    <xf numFmtId="0" fontId="65" fillId="0" borderId="74" applyNumberFormat="0" applyFill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49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49" fillId="2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8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6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6" applyFont="1"/>
    <xf numFmtId="0" fontId="8" fillId="0" borderId="0" xfId="56" applyFont="1"/>
    <xf numFmtId="0" fontId="8" fillId="0" borderId="0" xfId="0" applyFont="1" applyAlignment="1">
      <alignment horizontal="center" vertical="center"/>
    </xf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6"/>
    <xf numFmtId="0" fontId="2" fillId="0" borderId="1" xfId="56" applyFont="1" applyBorder="1" applyAlignment="1">
      <alignment horizontal="center" vertical="center"/>
    </xf>
    <xf numFmtId="0" fontId="3" fillId="4" borderId="3" xfId="56" applyFont="1" applyFill="1" applyBorder="1" applyAlignment="1">
      <alignment horizontal="center" vertical="center"/>
    </xf>
    <xf numFmtId="0" fontId="3" fillId="4" borderId="5" xfId="56" applyFont="1" applyFill="1" applyBorder="1" applyAlignment="1">
      <alignment horizontal="center" vertical="center"/>
    </xf>
    <xf numFmtId="0" fontId="3" fillId="4" borderId="6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horizontal="center" vertical="center"/>
    </xf>
    <xf numFmtId="0" fontId="3" fillId="4" borderId="8" xfId="56" applyFont="1" applyFill="1" applyBorder="1" applyAlignment="1">
      <alignment horizontal="center" vertical="center"/>
    </xf>
    <xf numFmtId="0" fontId="3" fillId="4" borderId="2" xfId="56" applyFont="1" applyFill="1" applyBorder="1" applyAlignment="1">
      <alignment horizontal="center" vertical="center"/>
    </xf>
    <xf numFmtId="0" fontId="8" fillId="0" borderId="3" xfId="56" applyFont="1" applyBorder="1" applyAlignment="1">
      <alignment horizontal="center" vertical="center"/>
    </xf>
    <xf numFmtId="49" fontId="8" fillId="0" borderId="3" xfId="56" applyNumberFormat="1" applyFont="1" applyBorder="1" applyAlignment="1">
      <alignment horizontal="center" vertical="center"/>
    </xf>
    <xf numFmtId="0" fontId="8" fillId="0" borderId="3" xfId="56" applyFont="1" applyBorder="1" applyAlignment="1">
      <alignment horizontal="center" vertical="center" wrapText="1"/>
    </xf>
    <xf numFmtId="0" fontId="12" fillId="0" borderId="2" xfId="56" applyFont="1" applyBorder="1" applyAlignment="1">
      <alignment horizontal="center"/>
    </xf>
    <xf numFmtId="0" fontId="0" fillId="0" borderId="8" xfId="56" applyBorder="1" applyAlignment="1">
      <alignment horizontal="center" vertical="center"/>
    </xf>
    <xf numFmtId="49" fontId="0" fillId="0" borderId="8" xfId="56" applyNumberFormat="1" applyBorder="1" applyAlignment="1">
      <alignment horizontal="center" vertical="center"/>
    </xf>
    <xf numFmtId="0" fontId="0" fillId="0" borderId="8" xfId="56" applyBorder="1" applyAlignment="1">
      <alignment horizontal="center" vertical="center" wrapText="1"/>
    </xf>
    <xf numFmtId="0" fontId="8" fillId="0" borderId="4" xfId="56" applyFont="1" applyBorder="1" applyAlignment="1">
      <alignment horizontal="center" vertical="center"/>
    </xf>
    <xf numFmtId="49" fontId="8" fillId="0" borderId="4" xfId="56" applyNumberFormat="1" applyFont="1" applyBorder="1" applyAlignment="1">
      <alignment horizontal="center" vertical="center"/>
    </xf>
    <xf numFmtId="0" fontId="8" fillId="0" borderId="4" xfId="56" applyFont="1" applyBorder="1" applyAlignment="1">
      <alignment horizontal="center" vertical="center" wrapText="1"/>
    </xf>
    <xf numFmtId="0" fontId="8" fillId="0" borderId="2" xfId="56" applyFont="1" applyBorder="1" applyAlignment="1">
      <alignment horizontal="center"/>
    </xf>
    <xf numFmtId="0" fontId="8" fillId="0" borderId="2" xfId="56" applyFont="1" applyBorder="1" applyAlignment="1">
      <alignment horizontal="center" wrapText="1"/>
    </xf>
    <xf numFmtId="0" fontId="0" fillId="0" borderId="4" xfId="56" applyBorder="1" applyAlignment="1">
      <alignment horizontal="center" vertical="center"/>
    </xf>
    <xf numFmtId="0" fontId="0" fillId="0" borderId="2" xfId="56" applyBorder="1" applyAlignment="1">
      <alignment horizontal="center" vertical="center"/>
    </xf>
    <xf numFmtId="0" fontId="0" fillId="0" borderId="3" xfId="56" applyBorder="1" applyAlignment="1">
      <alignment horizontal="center" vertical="center"/>
    </xf>
    <xf numFmtId="0" fontId="0" fillId="0" borderId="2" xfId="56" applyBorder="1" applyAlignment="1">
      <alignment vertical="center"/>
    </xf>
    <xf numFmtId="0" fontId="0" fillId="0" borderId="2" xfId="56" applyBorder="1"/>
    <xf numFmtId="0" fontId="5" fillId="0" borderId="5" xfId="56" applyFont="1" applyBorder="1" applyAlignment="1">
      <alignment horizontal="left" vertical="center"/>
    </xf>
    <xf numFmtId="0" fontId="5" fillId="0" borderId="6" xfId="56" applyFont="1" applyBorder="1" applyAlignment="1">
      <alignment horizontal="left" vertical="center"/>
    </xf>
    <xf numFmtId="0" fontId="5" fillId="0" borderId="7" xfId="56" applyFont="1" applyBorder="1" applyAlignment="1">
      <alignment horizontal="left" vertical="center"/>
    </xf>
    <xf numFmtId="0" fontId="6" fillId="0" borderId="5" xfId="56" applyFont="1" applyBorder="1" applyAlignment="1">
      <alignment horizontal="center" vertical="center"/>
    </xf>
    <xf numFmtId="0" fontId="6" fillId="0" borderId="7" xfId="56" applyFont="1" applyBorder="1" applyAlignment="1">
      <alignment horizontal="center" vertical="center"/>
    </xf>
    <xf numFmtId="0" fontId="6" fillId="0" borderId="6" xfId="56" applyFont="1" applyBorder="1" applyAlignment="1">
      <alignment horizontal="center" vertical="center"/>
    </xf>
    <xf numFmtId="0" fontId="3" fillId="0" borderId="2" xfId="56" applyFont="1" applyBorder="1" applyAlignment="1">
      <alignment horizontal="left" vertical="top" wrapText="1"/>
    </xf>
    <xf numFmtId="0" fontId="7" fillId="0" borderId="2" xfId="56" applyFont="1" applyBorder="1" applyAlignment="1">
      <alignment horizontal="left" vertical="top"/>
    </xf>
    <xf numFmtId="0" fontId="3" fillId="4" borderId="7" xfId="56" applyFont="1" applyFill="1" applyBorder="1" applyAlignment="1">
      <alignment horizontal="center" vertical="center"/>
    </xf>
    <xf numFmtId="0" fontId="13" fillId="0" borderId="2" xfId="56" applyFont="1" applyBorder="1" applyAlignment="1">
      <alignment horizontal="center" wrapText="1"/>
    </xf>
    <xf numFmtId="0" fontId="12" fillId="0" borderId="2" xfId="56" applyFont="1" applyBorder="1" applyAlignment="1">
      <alignment horizontal="center" wrapText="1"/>
    </xf>
    <xf numFmtId="0" fontId="3" fillId="0" borderId="3" xfId="56" applyFont="1" applyBorder="1" applyAlignment="1">
      <alignment horizontal="center" vertical="center"/>
    </xf>
    <xf numFmtId="0" fontId="3" fillId="0" borderId="8" xfId="56" applyFont="1" applyBorder="1" applyAlignment="1">
      <alignment horizontal="center" vertical="center"/>
    </xf>
    <xf numFmtId="0" fontId="8" fillId="0" borderId="8" xfId="56" applyFont="1" applyBorder="1" applyAlignment="1">
      <alignment horizontal="center" vertical="center"/>
    </xf>
    <xf numFmtId="0" fontId="0" fillId="0" borderId="2" xfId="56" applyBorder="1" applyAlignment="1">
      <alignment horizontal="center"/>
    </xf>
    <xf numFmtId="0" fontId="5" fillId="0" borderId="7" xfId="56" applyFont="1" applyBorder="1" applyAlignment="1">
      <alignment horizontal="center" vertical="center"/>
    </xf>
    <xf numFmtId="0" fontId="0" fillId="0" borderId="0" xfId="56" applyAlignment="1">
      <alignment horizontal="left"/>
    </xf>
    <xf numFmtId="0" fontId="3" fillId="4" borderId="3" xfId="56" applyFont="1" applyFill="1" applyBorder="1" applyAlignment="1">
      <alignment horizontal="left" vertical="center"/>
    </xf>
    <xf numFmtId="0" fontId="3" fillId="4" borderId="4" xfId="56" applyFont="1" applyFill="1" applyBorder="1" applyAlignment="1">
      <alignment horizontal="left" vertical="center"/>
    </xf>
    <xf numFmtId="0" fontId="8" fillId="0" borderId="2" xfId="56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6" applyNumberFormat="1" applyFont="1" applyBorder="1" applyAlignment="1">
      <alignment horizontal="center"/>
    </xf>
    <xf numFmtId="9" fontId="8" fillId="0" borderId="2" xfId="56" applyNumberFormat="1" applyFont="1" applyBorder="1" applyAlignment="1">
      <alignment horizontal="center"/>
    </xf>
    <xf numFmtId="0" fontId="8" fillId="0" borderId="2" xfId="56" applyFont="1" applyBorder="1" applyAlignment="1">
      <alignment horizontal="left"/>
    </xf>
    <xf numFmtId="0" fontId="7" fillId="0" borderId="5" xfId="56" applyFont="1" applyBorder="1" applyAlignment="1">
      <alignment horizontal="left" vertical="top" wrapText="1"/>
    </xf>
    <xf numFmtId="0" fontId="7" fillId="0" borderId="6" xfId="56" applyFont="1" applyBorder="1" applyAlignment="1">
      <alignment horizontal="left" vertical="top" wrapText="1"/>
    </xf>
    <xf numFmtId="0" fontId="4" fillId="4" borderId="3" xfId="56" applyFont="1" applyFill="1" applyBorder="1" applyAlignment="1">
      <alignment horizontal="center" vertical="center"/>
    </xf>
    <xf numFmtId="0" fontId="3" fillId="4" borderId="3" xfId="56" applyFont="1" applyFill="1" applyBorder="1" applyAlignment="1">
      <alignment vertical="center" wrapText="1"/>
    </xf>
    <xf numFmtId="0" fontId="3" fillId="4" borderId="3" xfId="56" applyFont="1" applyFill="1" applyBorder="1" applyAlignment="1">
      <alignment horizontal="center" vertical="center" wrapText="1"/>
    </xf>
    <xf numFmtId="0" fontId="4" fillId="4" borderId="4" xfId="56" applyFont="1" applyFill="1" applyBorder="1" applyAlignment="1">
      <alignment horizontal="center" vertical="center"/>
    </xf>
    <xf numFmtId="0" fontId="3" fillId="4" borderId="4" xfId="56" applyFont="1" applyFill="1" applyBorder="1" applyAlignment="1">
      <alignment vertical="center" wrapText="1"/>
    </xf>
    <xf numFmtId="0" fontId="3" fillId="4" borderId="4" xfId="56" applyFont="1" applyFill="1" applyBorder="1" applyAlignment="1">
      <alignment horizontal="center" vertical="center" wrapText="1"/>
    </xf>
    <xf numFmtId="0" fontId="5" fillId="0" borderId="5" xfId="56" applyFont="1" applyBorder="1" applyAlignment="1">
      <alignment horizontal="center" vertical="center"/>
    </xf>
    <xf numFmtId="0" fontId="7" fillId="0" borderId="7" xfId="56" applyFont="1" applyBorder="1" applyAlignment="1">
      <alignment horizontal="left" vertical="top" wrapText="1"/>
    </xf>
    <xf numFmtId="0" fontId="14" fillId="3" borderId="0" xfId="54" applyFont="1" applyFill="1"/>
    <xf numFmtId="49" fontId="14" fillId="3" borderId="0" xfId="54" applyNumberFormat="1" applyFont="1" applyFill="1"/>
    <xf numFmtId="0" fontId="15" fillId="3" borderId="0" xfId="54" applyFont="1" applyFill="1" applyBorder="1" applyAlignment="1">
      <alignment horizontal="center"/>
    </xf>
    <xf numFmtId="0" fontId="16" fillId="3" borderId="0" xfId="54" applyFont="1" applyFill="1" applyBorder="1" applyAlignment="1">
      <alignment horizontal="center"/>
    </xf>
    <xf numFmtId="0" fontId="17" fillId="3" borderId="9" xfId="53" applyFont="1" applyFill="1" applyBorder="1" applyAlignment="1">
      <alignment horizontal="left" vertical="center"/>
    </xf>
    <xf numFmtId="0" fontId="14" fillId="3" borderId="10" xfId="53" applyFont="1" applyFill="1" applyBorder="1" applyAlignment="1">
      <alignment horizontal="center" vertical="center"/>
    </xf>
    <xf numFmtId="0" fontId="17" fillId="3" borderId="10" xfId="53" applyFont="1" applyFill="1" applyBorder="1" applyAlignment="1">
      <alignment vertical="center"/>
    </xf>
    <xf numFmtId="0" fontId="17" fillId="3" borderId="11" xfId="54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5" borderId="2" xfId="57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7" fontId="20" fillId="5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6" fontId="20" fillId="5" borderId="2" xfId="57" applyNumberFormat="1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7" fontId="21" fillId="3" borderId="2" xfId="55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7" fontId="21" fillId="3" borderId="2" xfId="11" applyNumberFormat="1" applyFont="1" applyFill="1" applyBorder="1" applyAlignment="1">
      <alignment horizontal="center"/>
    </xf>
    <xf numFmtId="177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4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5" applyNumberFormat="1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right" vertical="center"/>
    </xf>
    <xf numFmtId="0" fontId="14" fillId="3" borderId="2" xfId="54" applyFont="1" applyFill="1" applyBorder="1" applyAlignment="1"/>
    <xf numFmtId="49" fontId="14" fillId="3" borderId="2" xfId="54" applyNumberFormat="1" applyFont="1" applyFill="1" applyBorder="1" applyAlignment="1">
      <alignment horizontal="center"/>
    </xf>
    <xf numFmtId="49" fontId="14" fillId="3" borderId="2" xfId="54" applyNumberFormat="1" applyFont="1" applyFill="1" applyBorder="1" applyAlignment="1">
      <alignment horizontal="right"/>
    </xf>
    <xf numFmtId="49" fontId="14" fillId="3" borderId="2" xfId="54" applyNumberFormat="1" applyFont="1" applyFill="1" applyBorder="1" applyAlignment="1">
      <alignment horizontal="right" vertical="center"/>
    </xf>
    <xf numFmtId="0" fontId="17" fillId="3" borderId="0" xfId="54" applyFont="1" applyFill="1"/>
    <xf numFmtId="0" fontId="0" fillId="3" borderId="0" xfId="55" applyFont="1" applyFill="1">
      <alignment vertical="center"/>
    </xf>
    <xf numFmtId="49" fontId="16" fillId="3" borderId="0" xfId="54" applyNumberFormat="1" applyFont="1" applyFill="1" applyBorder="1" applyAlignment="1">
      <alignment horizontal="center"/>
    </xf>
    <xf numFmtId="0" fontId="14" fillId="3" borderId="12" xfId="54" applyFont="1" applyFill="1" applyBorder="1" applyAlignment="1">
      <alignment horizontal="center"/>
    </xf>
    <xf numFmtId="0" fontId="17" fillId="3" borderId="12" xfId="53" applyFont="1" applyFill="1" applyBorder="1" applyAlignment="1">
      <alignment horizontal="left" vertic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3" xfId="53" applyNumberFormat="1" applyFont="1" applyFill="1" applyBorder="1" applyAlignment="1">
      <alignment horizontal="center" vertical="center"/>
    </xf>
    <xf numFmtId="0" fontId="17" fillId="3" borderId="2" xfId="54" applyFont="1" applyFill="1" applyBorder="1" applyAlignment="1" applyProtection="1">
      <alignment horizontal="center" vertical="center"/>
    </xf>
    <xf numFmtId="49" fontId="17" fillId="3" borderId="2" xfId="54" applyNumberFormat="1" applyFont="1" applyFill="1" applyBorder="1" applyAlignment="1" applyProtection="1">
      <alignment horizontal="center" vertical="center"/>
    </xf>
    <xf numFmtId="49" fontId="17" fillId="3" borderId="5" xfId="54" applyNumberFormat="1" applyFont="1" applyFill="1" applyBorder="1" applyAlignment="1" applyProtection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0" fontId="20" fillId="0" borderId="2" xfId="39" applyNumberFormat="1" applyFont="1" applyFill="1" applyBorder="1" applyAlignment="1">
      <alignment horizontal="left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4" fillId="3" borderId="5" xfId="55" applyNumberFormat="1" applyFont="1" applyFill="1" applyBorder="1" applyAlignment="1">
      <alignment horizontal="center" vertical="center"/>
    </xf>
    <xf numFmtId="0" fontId="18" fillId="0" borderId="2" xfId="39" applyNumberFormat="1" applyFont="1" applyFill="1" applyBorder="1" applyAlignment="1">
      <alignment horizontal="left" vertical="center"/>
    </xf>
    <xf numFmtId="49" fontId="0" fillId="3" borderId="0" xfId="55" applyNumberFormat="1" applyFont="1" applyFill="1">
      <alignment vertical="center"/>
    </xf>
    <xf numFmtId="49" fontId="17" fillId="3" borderId="0" xfId="54" applyNumberFormat="1" applyFont="1" applyFill="1"/>
    <xf numFmtId="49" fontId="14" fillId="3" borderId="14" xfId="53" applyNumberFormat="1" applyFont="1" applyFill="1" applyBorder="1" applyAlignment="1">
      <alignment horizontal="center" vertical="center"/>
    </xf>
    <xf numFmtId="49" fontId="17" fillId="3" borderId="15" xfId="54" applyNumberFormat="1" applyFont="1" applyFill="1" applyBorder="1" applyAlignment="1" applyProtection="1">
      <alignment horizontal="center" vertical="center"/>
    </xf>
    <xf numFmtId="0" fontId="11" fillId="0" borderId="0" xfId="53" applyFill="1" applyAlignment="1">
      <alignment horizontal="left" vertical="center"/>
    </xf>
    <xf numFmtId="0" fontId="11" fillId="0" borderId="0" xfId="53" applyFill="1" applyBorder="1" applyAlignment="1">
      <alignment horizontal="left" vertical="center"/>
    </xf>
    <xf numFmtId="0" fontId="11" fillId="0" borderId="0" xfId="53" applyFont="1" applyFill="1" applyAlignment="1">
      <alignment horizontal="left" vertical="center"/>
    </xf>
    <xf numFmtId="0" fontId="24" fillId="0" borderId="16" xfId="53" applyFont="1" applyFill="1" applyBorder="1" applyAlignment="1">
      <alignment horizontal="center" vertical="top"/>
    </xf>
    <xf numFmtId="0" fontId="25" fillId="0" borderId="17" xfId="53" applyFont="1" applyFill="1" applyBorder="1" applyAlignment="1">
      <alignment horizontal="left" vertical="center"/>
    </xf>
    <xf numFmtId="0" fontId="21" fillId="0" borderId="18" xfId="53" applyFont="1" applyFill="1" applyBorder="1" applyAlignment="1">
      <alignment horizontal="center" vertical="center"/>
    </xf>
    <xf numFmtId="0" fontId="25" fillId="0" borderId="18" xfId="53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vertical="center"/>
    </xf>
    <xf numFmtId="0" fontId="25" fillId="0" borderId="18" xfId="53" applyFont="1" applyFill="1" applyBorder="1" applyAlignment="1">
      <alignment vertical="center"/>
    </xf>
    <xf numFmtId="0" fontId="26" fillId="0" borderId="18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vertical="center"/>
    </xf>
    <xf numFmtId="0" fontId="21" fillId="0" borderId="20" xfId="53" applyFont="1" applyFill="1" applyBorder="1" applyAlignment="1">
      <alignment horizontal="center" vertical="center"/>
    </xf>
    <xf numFmtId="0" fontId="25" fillId="0" borderId="20" xfId="53" applyFont="1" applyFill="1" applyBorder="1" applyAlignment="1">
      <alignment vertical="center"/>
    </xf>
    <xf numFmtId="58" fontId="26" fillId="0" borderId="20" xfId="53" applyNumberFormat="1" applyFont="1" applyFill="1" applyBorder="1" applyAlignment="1">
      <alignment horizontal="center" vertical="center" wrapText="1"/>
    </xf>
    <xf numFmtId="0" fontId="26" fillId="0" borderId="20" xfId="53" applyFont="1" applyFill="1" applyBorder="1" applyAlignment="1">
      <alignment horizontal="center" vertical="center" wrapText="1"/>
    </xf>
    <xf numFmtId="0" fontId="25" fillId="0" borderId="20" xfId="53" applyFont="1" applyFill="1" applyBorder="1" applyAlignment="1">
      <alignment horizontal="center" vertical="center"/>
    </xf>
    <xf numFmtId="0" fontId="25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right" vertical="center"/>
    </xf>
    <xf numFmtId="0" fontId="25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center" vertical="center"/>
    </xf>
    <xf numFmtId="0" fontId="25" fillId="0" borderId="21" xfId="53" applyFont="1" applyFill="1" applyBorder="1" applyAlignment="1">
      <alignment vertical="center"/>
    </xf>
    <xf numFmtId="0" fontId="21" fillId="0" borderId="22" xfId="53" applyFont="1" applyFill="1" applyBorder="1" applyAlignment="1">
      <alignment horizontal="right" vertical="center"/>
    </xf>
    <xf numFmtId="0" fontId="25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vertical="center"/>
    </xf>
    <xf numFmtId="0" fontId="26" fillId="0" borderId="22" xfId="53" applyFont="1" applyFill="1" applyBorder="1" applyAlignment="1">
      <alignment horizontal="left" vertical="center"/>
    </xf>
    <xf numFmtId="0" fontId="25" fillId="0" borderId="22" xfId="53" applyFont="1" applyFill="1" applyBorder="1" applyAlignment="1">
      <alignment horizontal="left" vertical="center"/>
    </xf>
    <xf numFmtId="0" fontId="25" fillId="0" borderId="0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Alignment="1">
      <alignment horizontal="left" vertical="center"/>
    </xf>
    <xf numFmtId="0" fontId="25" fillId="0" borderId="17" xfId="53" applyFont="1" applyFill="1" applyBorder="1" applyAlignment="1">
      <alignment vertical="center"/>
    </xf>
    <xf numFmtId="0" fontId="25" fillId="5" borderId="23" xfId="53" applyFont="1" applyFill="1" applyBorder="1" applyAlignment="1">
      <alignment horizontal="left" vertical="center"/>
    </xf>
    <xf numFmtId="0" fontId="25" fillId="5" borderId="24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horizontal="left" vertical="center"/>
    </xf>
    <xf numFmtId="0" fontId="26" fillId="0" borderId="20" xfId="53" applyFont="1" applyFill="1" applyBorder="1" applyAlignment="1">
      <alignment vertical="center"/>
    </xf>
    <xf numFmtId="0" fontId="26" fillId="0" borderId="25" xfId="53" applyFont="1" applyFill="1" applyBorder="1" applyAlignment="1">
      <alignment horizontal="center" vertical="center"/>
    </xf>
    <xf numFmtId="0" fontId="26" fillId="0" borderId="26" xfId="53" applyFont="1" applyFill="1" applyBorder="1" applyAlignment="1">
      <alignment horizontal="center" vertical="center"/>
    </xf>
    <xf numFmtId="0" fontId="23" fillId="0" borderId="27" xfId="53" applyFont="1" applyFill="1" applyBorder="1" applyAlignment="1">
      <alignment horizontal="left" vertical="center"/>
    </xf>
    <xf numFmtId="0" fontId="23" fillId="0" borderId="2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5" fillId="0" borderId="18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/>
    </xf>
    <xf numFmtId="0" fontId="26" fillId="0" borderId="27" xfId="53" applyFont="1" applyFill="1" applyBorder="1" applyAlignment="1">
      <alignment horizontal="left" vertical="center"/>
    </xf>
    <xf numFmtId="0" fontId="26" fillId="0" borderId="26" xfId="53" applyFont="1" applyFill="1" applyBorder="1" applyAlignment="1">
      <alignment horizontal="left" vertical="center"/>
    </xf>
    <xf numFmtId="0" fontId="26" fillId="0" borderId="19" xfId="53" applyFont="1" applyFill="1" applyBorder="1" applyAlignment="1">
      <alignment horizontal="left" vertical="center" wrapText="1"/>
    </xf>
    <xf numFmtId="0" fontId="26" fillId="0" borderId="20" xfId="53" applyFont="1" applyFill="1" applyBorder="1" applyAlignment="1">
      <alignment horizontal="left" vertical="center" wrapText="1"/>
    </xf>
    <xf numFmtId="0" fontId="25" fillId="0" borderId="21" xfId="53" applyFont="1" applyFill="1" applyBorder="1" applyAlignment="1">
      <alignment horizontal="left" vertical="center"/>
    </xf>
    <xf numFmtId="0" fontId="11" fillId="0" borderId="22" xfId="53" applyFill="1" applyBorder="1" applyAlignment="1">
      <alignment horizontal="center" vertical="center"/>
    </xf>
    <xf numFmtId="0" fontId="25" fillId="0" borderId="28" xfId="53" applyFont="1" applyFill="1" applyBorder="1" applyAlignment="1">
      <alignment horizontal="center" vertical="center"/>
    </xf>
    <xf numFmtId="0" fontId="25" fillId="0" borderId="29" xfId="53" applyFont="1" applyFill="1" applyBorder="1" applyAlignment="1">
      <alignment horizontal="left" vertical="center"/>
    </xf>
    <xf numFmtId="0" fontId="25" fillId="0" borderId="24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27" fillId="0" borderId="27" xfId="53" applyFont="1" applyFill="1" applyBorder="1" applyAlignment="1">
      <alignment horizontal="left" vertical="center"/>
    </xf>
    <xf numFmtId="0" fontId="26" fillId="0" borderId="30" xfId="53" applyFont="1" applyFill="1" applyBorder="1" applyAlignment="1">
      <alignment horizontal="left" vertical="center"/>
    </xf>
    <xf numFmtId="0" fontId="26" fillId="0" borderId="31" xfId="53" applyFont="1" applyFill="1" applyBorder="1" applyAlignment="1">
      <alignment horizontal="left" vertical="center"/>
    </xf>
    <xf numFmtId="0" fontId="23" fillId="0" borderId="17" xfId="53" applyFont="1" applyFill="1" applyBorder="1" applyAlignment="1">
      <alignment horizontal="left" vertical="center"/>
    </xf>
    <xf numFmtId="0" fontId="23" fillId="0" borderId="18" xfId="53" applyFont="1" applyFill="1" applyBorder="1" applyAlignment="1">
      <alignment horizontal="left" vertical="center"/>
    </xf>
    <xf numFmtId="0" fontId="25" fillId="0" borderId="25" xfId="53" applyFont="1" applyFill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6" fillId="0" borderId="22" xfId="53" applyFont="1" applyFill="1" applyBorder="1" applyAlignment="1">
      <alignment horizontal="center" vertical="center"/>
    </xf>
    <xf numFmtId="176" fontId="26" fillId="0" borderId="22" xfId="53" applyNumberFormat="1" applyFont="1" applyFill="1" applyBorder="1" applyAlignment="1">
      <alignment vertical="center"/>
    </xf>
    <xf numFmtId="0" fontId="25" fillId="0" borderId="22" xfId="53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5" fillId="0" borderId="34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left" vertical="center"/>
    </xf>
    <xf numFmtId="0" fontId="25" fillId="5" borderId="36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center" vertical="center"/>
    </xf>
    <xf numFmtId="0" fontId="23" fillId="0" borderId="37" xfId="53" applyFont="1" applyFill="1" applyBorder="1" applyAlignment="1">
      <alignment horizontal="left" vertical="center"/>
    </xf>
    <xf numFmtId="0" fontId="25" fillId="0" borderId="33" xfId="53" applyFont="1" applyFill="1" applyBorder="1" applyAlignment="1">
      <alignment horizontal="left" vertical="center"/>
    </xf>
    <xf numFmtId="0" fontId="25" fillId="0" borderId="34" xfId="53" applyFont="1" applyFill="1" applyBorder="1" applyAlignment="1">
      <alignment horizontal="left" vertical="center"/>
    </xf>
    <xf numFmtId="0" fontId="26" fillId="0" borderId="37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 wrapText="1"/>
    </xf>
    <xf numFmtId="0" fontId="11" fillId="0" borderId="35" xfId="53" applyFill="1" applyBorder="1" applyAlignment="1">
      <alignment horizontal="center" vertical="center"/>
    </xf>
    <xf numFmtId="0" fontId="25" fillId="0" borderId="36" xfId="53" applyFont="1" applyFill="1" applyBorder="1" applyAlignment="1">
      <alignment horizontal="left" vertical="center"/>
    </xf>
    <xf numFmtId="0" fontId="11" fillId="0" borderId="37" xfId="53" applyFont="1" applyFill="1" applyBorder="1" applyAlignment="1">
      <alignment horizontal="left" vertical="center"/>
    </xf>
    <xf numFmtId="0" fontId="26" fillId="0" borderId="38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6" fillId="0" borderId="35" xfId="53" applyFont="1" applyFill="1" applyBorder="1" applyAlignment="1">
      <alignment horizontal="center" vertical="center"/>
    </xf>
    <xf numFmtId="177" fontId="28" fillId="0" borderId="2" xfId="11" applyNumberFormat="1" applyFont="1" applyFill="1" applyBorder="1" applyAlignment="1">
      <alignment horizontal="center"/>
    </xf>
    <xf numFmtId="177" fontId="17" fillId="0" borderId="2" xfId="11" applyNumberFormat="1" applyFont="1" applyFill="1" applyBorder="1" applyAlignment="1">
      <alignment horizontal="center"/>
    </xf>
    <xf numFmtId="177" fontId="21" fillId="0" borderId="2" xfId="11" applyNumberFormat="1" applyFont="1" applyFill="1" applyBorder="1" applyAlignment="1">
      <alignment horizontal="center"/>
    </xf>
    <xf numFmtId="177" fontId="29" fillId="0" borderId="2" xfId="11" applyNumberFormat="1" applyFont="1" applyFill="1" applyBorder="1" applyAlignment="1">
      <alignment horizontal="center"/>
    </xf>
    <xf numFmtId="0" fontId="22" fillId="0" borderId="2" xfId="11" applyFont="1" applyFill="1" applyBorder="1" applyAlignment="1">
      <alignment horizontal="center"/>
    </xf>
    <xf numFmtId="177" fontId="22" fillId="0" borderId="2" xfId="11" applyNumberFormat="1" applyFont="1" applyFill="1" applyBorder="1" applyAlignment="1">
      <alignment horizontal="center"/>
    </xf>
    <xf numFmtId="177" fontId="30" fillId="0" borderId="2" xfId="11" applyNumberFormat="1" applyFont="1" applyFill="1" applyBorder="1" applyAlignment="1">
      <alignment horizontal="center"/>
    </xf>
    <xf numFmtId="177" fontId="31" fillId="0" borderId="2" xfId="11" applyNumberFormat="1" applyFont="1" applyFill="1" applyBorder="1" applyAlignment="1">
      <alignment horizontal="center"/>
    </xf>
    <xf numFmtId="177" fontId="32" fillId="0" borderId="2" xfId="11" applyNumberFormat="1" applyFont="1" applyFill="1" applyBorder="1" applyAlignment="1">
      <alignment horizontal="center"/>
    </xf>
    <xf numFmtId="177" fontId="33" fillId="0" borderId="2" xfId="11" applyNumberFormat="1" applyFont="1" applyFill="1" applyBorder="1" applyAlignment="1">
      <alignment horizontal="center"/>
    </xf>
    <xf numFmtId="0" fontId="11" fillId="0" borderId="39" xfId="11" applyFont="1" applyFill="1" applyBorder="1" applyAlignment="1">
      <alignment horizontal="center"/>
    </xf>
    <xf numFmtId="0" fontId="21" fillId="0" borderId="40" xfId="14" applyFont="1" applyFill="1" applyBorder="1" applyAlignment="1">
      <alignment horizontal="center"/>
    </xf>
    <xf numFmtId="177" fontId="34" fillId="0" borderId="2" xfId="11" applyNumberFormat="1" applyFont="1" applyFill="1" applyBorder="1" applyAlignment="1">
      <alignment horizontal="center"/>
    </xf>
    <xf numFmtId="0" fontId="26" fillId="5" borderId="22" xfId="53" applyFont="1" applyFill="1" applyBorder="1" applyAlignment="1">
      <alignment horizontal="left" vertical="center"/>
    </xf>
    <xf numFmtId="49" fontId="17" fillId="3" borderId="5" xfId="55" applyNumberFormat="1" applyFont="1" applyFill="1" applyBorder="1" applyAlignment="1">
      <alignment horizontal="center" vertical="center"/>
    </xf>
    <xf numFmtId="0" fontId="17" fillId="3" borderId="0" xfId="54" applyFont="1" applyFill="1" applyBorder="1" applyAlignment="1">
      <alignment horizontal="center"/>
    </xf>
    <xf numFmtId="0" fontId="14" fillId="3" borderId="0" xfId="54" applyFont="1" applyFill="1" applyBorder="1" applyAlignment="1">
      <alignment horizontal="center"/>
    </xf>
    <xf numFmtId="0" fontId="22" fillId="0" borderId="2" xfId="55" applyFont="1" applyFill="1" applyBorder="1" applyAlignment="1">
      <alignment horizontal="center"/>
    </xf>
    <xf numFmtId="177" fontId="22" fillId="0" borderId="2" xfId="55" applyNumberFormat="1" applyFont="1" applyFill="1" applyBorder="1" applyAlignment="1">
      <alignment horizontal="center"/>
    </xf>
    <xf numFmtId="177" fontId="21" fillId="0" borderId="2" xfId="55" applyNumberFormat="1" applyFont="1" applyFill="1" applyBorder="1" applyAlignment="1">
      <alignment horizontal="center"/>
    </xf>
    <xf numFmtId="0" fontId="21" fillId="0" borderId="2" xfId="41" applyFont="1" applyFill="1" applyBorder="1" applyAlignment="1">
      <alignment horizontal="center" vertical="center"/>
    </xf>
    <xf numFmtId="0" fontId="22" fillId="0" borderId="41" xfId="55" applyFont="1" applyFill="1" applyBorder="1" applyAlignment="1">
      <alignment horizontal="center"/>
    </xf>
    <xf numFmtId="177" fontId="21" fillId="0" borderId="41" xfId="55" applyNumberFormat="1" applyFont="1" applyFill="1" applyBorder="1" applyAlignment="1">
      <alignment horizontal="center"/>
    </xf>
    <xf numFmtId="0" fontId="22" fillId="0" borderId="41" xfId="57" applyFont="1" applyFill="1" applyBorder="1" applyAlignment="1">
      <alignment horizontal="center"/>
    </xf>
    <xf numFmtId="0" fontId="14" fillId="3" borderId="10" xfId="54" applyFont="1" applyFill="1" applyBorder="1" applyAlignment="1"/>
    <xf numFmtId="0" fontId="17" fillId="3" borderId="10" xfId="53" applyFont="1" applyFill="1" applyBorder="1" applyAlignment="1">
      <alignment horizontal="left" vertical="center"/>
    </xf>
    <xf numFmtId="0" fontId="14" fillId="3" borderId="42" xfId="53" applyFont="1" applyFill="1" applyBorder="1" applyAlignment="1">
      <alignment horizontal="center" vertical="center"/>
    </xf>
    <xf numFmtId="0" fontId="17" fillId="3" borderId="43" xfId="54" applyFont="1" applyFill="1" applyBorder="1" applyAlignment="1" applyProtection="1">
      <alignment horizontal="center" vertical="center"/>
    </xf>
    <xf numFmtId="0" fontId="14" fillId="3" borderId="43" xfId="54" applyFont="1" applyFill="1" applyBorder="1" applyAlignment="1" applyProtection="1">
      <alignment horizontal="center" vertical="center"/>
    </xf>
    <xf numFmtId="0" fontId="18" fillId="0" borderId="43" xfId="57" applyFont="1" applyFill="1" applyBorder="1" applyAlignment="1">
      <alignment horizontal="center"/>
    </xf>
    <xf numFmtId="49" fontId="14" fillId="3" borderId="43" xfId="55" applyNumberFormat="1" applyFont="1" applyFill="1" applyBorder="1" applyAlignment="1">
      <alignment horizontal="center" vertical="center"/>
    </xf>
    <xf numFmtId="49" fontId="35" fillId="3" borderId="2" xfId="55" applyNumberFormat="1" applyFont="1" applyFill="1" applyBorder="1" applyAlignment="1">
      <alignment horizontal="center" vertical="center"/>
    </xf>
    <xf numFmtId="14" fontId="36" fillId="3" borderId="0" xfId="54" applyNumberFormat="1" applyFont="1" applyFill="1"/>
    <xf numFmtId="14" fontId="17" fillId="3" borderId="0" xfId="54" applyNumberFormat="1" applyFont="1" applyFill="1"/>
    <xf numFmtId="0" fontId="11" fillId="0" borderId="0" xfId="53" applyFont="1" applyAlignment="1">
      <alignment horizontal="left" vertical="center"/>
    </xf>
    <xf numFmtId="0" fontId="37" fillId="0" borderId="16" xfId="53" applyFont="1" applyBorder="1" applyAlignment="1">
      <alignment horizontal="center" vertical="top"/>
    </xf>
    <xf numFmtId="0" fontId="27" fillId="0" borderId="44" xfId="53" applyFont="1" applyBorder="1" applyAlignment="1">
      <alignment horizontal="left" vertical="center"/>
    </xf>
    <xf numFmtId="0" fontId="21" fillId="0" borderId="45" xfId="53" applyFont="1" applyBorder="1" applyAlignment="1">
      <alignment horizontal="center" vertical="center"/>
    </xf>
    <xf numFmtId="0" fontId="27" fillId="0" borderId="45" xfId="53" applyFont="1" applyBorder="1" applyAlignment="1">
      <alignment horizontal="center" vertical="center"/>
    </xf>
    <xf numFmtId="0" fontId="23" fillId="0" borderId="45" xfId="53" applyFont="1" applyBorder="1" applyAlignment="1">
      <alignment horizontal="left" vertical="center"/>
    </xf>
    <xf numFmtId="0" fontId="23" fillId="0" borderId="17" xfId="53" applyFont="1" applyBorder="1" applyAlignment="1">
      <alignment horizontal="center" vertical="center"/>
    </xf>
    <xf numFmtId="0" fontId="23" fillId="0" borderId="18" xfId="53" applyFont="1" applyBorder="1" applyAlignment="1">
      <alignment horizontal="center" vertical="center"/>
    </xf>
    <xf numFmtId="0" fontId="23" fillId="0" borderId="33" xfId="53" applyFont="1" applyBorder="1" applyAlignment="1">
      <alignment horizontal="center" vertical="center"/>
    </xf>
    <xf numFmtId="0" fontId="27" fillId="0" borderId="17" xfId="53" applyFont="1" applyBorder="1" applyAlignment="1">
      <alignment horizontal="center" vertical="center"/>
    </xf>
    <xf numFmtId="0" fontId="27" fillId="0" borderId="18" xfId="53" applyFont="1" applyBorder="1" applyAlignment="1">
      <alignment horizontal="center" vertical="center"/>
    </xf>
    <xf numFmtId="0" fontId="27" fillId="0" borderId="33" xfId="53" applyFont="1" applyBorder="1" applyAlignment="1">
      <alignment horizontal="center" vertical="center"/>
    </xf>
    <xf numFmtId="0" fontId="23" fillId="0" borderId="19" xfId="53" applyFont="1" applyBorder="1" applyAlignment="1">
      <alignment horizontal="left" vertical="center"/>
    </xf>
    <xf numFmtId="0" fontId="21" fillId="0" borderId="20" xfId="53" applyFont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23" fillId="0" borderId="20" xfId="53" applyFont="1" applyBorder="1" applyAlignment="1">
      <alignment horizontal="left" vertical="center"/>
    </xf>
    <xf numFmtId="14" fontId="21" fillId="0" borderId="20" xfId="53" applyNumberFormat="1" applyFont="1" applyBorder="1" applyAlignment="1">
      <alignment horizontal="center" vertical="center"/>
    </xf>
    <xf numFmtId="14" fontId="21" fillId="0" borderId="34" xfId="53" applyNumberFormat="1" applyFont="1" applyBorder="1" applyAlignment="1">
      <alignment horizontal="center" vertical="center"/>
    </xf>
    <xf numFmtId="0" fontId="23" fillId="0" borderId="19" xfId="53" applyFont="1" applyBorder="1" applyAlignment="1">
      <alignment vertical="center"/>
    </xf>
    <xf numFmtId="0" fontId="21" fillId="0" borderId="20" xfId="53" applyFont="1" applyBorder="1" applyAlignment="1">
      <alignment vertical="center"/>
    </xf>
    <xf numFmtId="0" fontId="21" fillId="0" borderId="34" xfId="53" applyFont="1" applyBorder="1" applyAlignment="1">
      <alignment vertical="center"/>
    </xf>
    <xf numFmtId="0" fontId="23" fillId="0" borderId="20" xfId="53" applyFont="1" applyBorder="1" applyAlignment="1">
      <alignment vertical="center"/>
    </xf>
    <xf numFmtId="14" fontId="21" fillId="0" borderId="20" xfId="53" applyNumberFormat="1" applyFont="1" applyFill="1" applyBorder="1" applyAlignment="1">
      <alignment horizontal="center" vertical="center"/>
    </xf>
    <xf numFmtId="14" fontId="21" fillId="0" borderId="34" xfId="53" applyNumberFormat="1" applyFont="1" applyFill="1" applyBorder="1" applyAlignment="1">
      <alignment horizontal="center" vertical="center"/>
    </xf>
    <xf numFmtId="0" fontId="23" fillId="0" borderId="19" xfId="53" applyFont="1" applyBorder="1" applyAlignment="1">
      <alignment horizontal="center" vertical="center"/>
    </xf>
    <xf numFmtId="0" fontId="21" fillId="0" borderId="25" xfId="53" applyFont="1" applyBorder="1" applyAlignment="1">
      <alignment horizontal="left" vertical="center"/>
    </xf>
    <xf numFmtId="0" fontId="21" fillId="0" borderId="37" xfId="53" applyFont="1" applyBorder="1" applyAlignment="1">
      <alignment horizontal="left" vertical="center"/>
    </xf>
    <xf numFmtId="0" fontId="11" fillId="0" borderId="20" xfId="53" applyFont="1" applyBorder="1" applyAlignment="1">
      <alignment vertical="center"/>
    </xf>
    <xf numFmtId="0" fontId="21" fillId="0" borderId="19" xfId="53" applyFont="1" applyBorder="1" applyAlignment="1">
      <alignment horizontal="left" vertical="center"/>
    </xf>
    <xf numFmtId="0" fontId="38" fillId="0" borderId="21" xfId="53" applyFont="1" applyBorder="1" applyAlignment="1">
      <alignment vertical="center"/>
    </xf>
    <xf numFmtId="0" fontId="21" fillId="0" borderId="22" xfId="53" applyFont="1" applyBorder="1" applyAlignment="1">
      <alignment horizontal="center" vertical="center"/>
    </xf>
    <xf numFmtId="0" fontId="21" fillId="0" borderId="35" xfId="53" applyFont="1" applyBorder="1" applyAlignment="1">
      <alignment horizontal="center" vertical="center"/>
    </xf>
    <xf numFmtId="0" fontId="23" fillId="0" borderId="21" xfId="53" applyFont="1" applyBorder="1" applyAlignment="1">
      <alignment horizontal="left" vertical="center"/>
    </xf>
    <xf numFmtId="0" fontId="23" fillId="0" borderId="22" xfId="53" applyFont="1" applyBorder="1" applyAlignment="1">
      <alignment horizontal="left" vertical="center"/>
    </xf>
    <xf numFmtId="14" fontId="21" fillId="0" borderId="22" xfId="53" applyNumberFormat="1" applyFont="1" applyFill="1" applyBorder="1" applyAlignment="1">
      <alignment horizontal="center" vertical="center"/>
    </xf>
    <xf numFmtId="14" fontId="21" fillId="0" borderId="35" xfId="53" applyNumberFormat="1" applyFont="1" applyFill="1" applyBorder="1" applyAlignment="1">
      <alignment horizontal="center" vertical="center"/>
    </xf>
    <xf numFmtId="0" fontId="27" fillId="0" borderId="0" xfId="53" applyFont="1" applyBorder="1" applyAlignment="1">
      <alignment horizontal="left" vertical="center"/>
    </xf>
    <xf numFmtId="0" fontId="23" fillId="0" borderId="17" xfId="53" applyFont="1" applyBorder="1" applyAlignment="1">
      <alignment vertical="center"/>
    </xf>
    <xf numFmtId="0" fontId="11" fillId="0" borderId="18" xfId="53" applyFont="1" applyBorder="1" applyAlignment="1">
      <alignment horizontal="left" vertical="center"/>
    </xf>
    <xf numFmtId="0" fontId="21" fillId="0" borderId="18" xfId="53" applyFont="1" applyBorder="1" applyAlignment="1">
      <alignment horizontal="left" vertical="center"/>
    </xf>
    <xf numFmtId="0" fontId="11" fillId="0" borderId="18" xfId="53" applyFont="1" applyBorder="1" applyAlignment="1">
      <alignment vertical="center"/>
    </xf>
    <xf numFmtId="0" fontId="23" fillId="0" borderId="18" xfId="53" applyFont="1" applyBorder="1" applyAlignment="1">
      <alignment vertical="center"/>
    </xf>
    <xf numFmtId="0" fontId="11" fillId="0" borderId="20" xfId="53" applyFont="1" applyBorder="1" applyAlignment="1">
      <alignment horizontal="left" vertical="center"/>
    </xf>
    <xf numFmtId="0" fontId="23" fillId="0" borderId="0" xfId="53" applyFont="1" applyBorder="1" applyAlignment="1">
      <alignment horizontal="left" vertical="center"/>
    </xf>
    <xf numFmtId="0" fontId="26" fillId="0" borderId="17" xfId="53" applyFont="1" applyBorder="1" applyAlignment="1">
      <alignment horizontal="left" vertical="center"/>
    </xf>
    <xf numFmtId="0" fontId="26" fillId="0" borderId="18" xfId="53" applyFont="1" applyBorder="1" applyAlignment="1">
      <alignment horizontal="left" vertical="center"/>
    </xf>
    <xf numFmtId="0" fontId="26" fillId="0" borderId="27" xfId="53" applyFont="1" applyBorder="1" applyAlignment="1">
      <alignment horizontal="left" vertical="center"/>
    </xf>
    <xf numFmtId="0" fontId="26" fillId="0" borderId="26" xfId="53" applyFont="1" applyBorder="1" applyAlignment="1">
      <alignment horizontal="left" vertical="center"/>
    </xf>
    <xf numFmtId="0" fontId="26" fillId="0" borderId="32" xfId="53" applyFont="1" applyBorder="1" applyAlignment="1">
      <alignment horizontal="left" vertical="center"/>
    </xf>
    <xf numFmtId="0" fontId="26" fillId="0" borderId="25" xfId="53" applyFont="1" applyBorder="1" applyAlignment="1">
      <alignment horizontal="left" vertical="center"/>
    </xf>
    <xf numFmtId="0" fontId="21" fillId="0" borderId="21" xfId="53" applyFont="1" applyBorder="1" applyAlignment="1">
      <alignment horizontal="left" vertical="center"/>
    </xf>
    <xf numFmtId="0" fontId="21" fillId="0" borderId="22" xfId="53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3" applyFont="1" applyFill="1" applyBorder="1" applyAlignment="1">
      <alignment horizontal="left" vertical="center"/>
    </xf>
    <xf numFmtId="0" fontId="21" fillId="0" borderId="20" xfId="53" applyFont="1" applyFill="1" applyBorder="1" applyAlignment="1">
      <alignment horizontal="left" vertical="center"/>
    </xf>
    <xf numFmtId="0" fontId="23" fillId="0" borderId="21" xfId="53" applyFont="1" applyBorder="1" applyAlignment="1">
      <alignment horizontal="center" vertical="center"/>
    </xf>
    <xf numFmtId="0" fontId="23" fillId="0" borderId="22" xfId="53" applyFont="1" applyBorder="1" applyAlignment="1">
      <alignment horizontal="center" vertical="center"/>
    </xf>
    <xf numFmtId="0" fontId="23" fillId="0" borderId="20" xfId="53" applyFont="1" applyBorder="1" applyAlignment="1">
      <alignment horizontal="center" vertical="center"/>
    </xf>
    <xf numFmtId="0" fontId="25" fillId="0" borderId="20" xfId="53" applyFont="1" applyBorder="1" applyAlignment="1">
      <alignment horizontal="left" vertical="center"/>
    </xf>
    <xf numFmtId="0" fontId="23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left" vertical="center"/>
    </xf>
    <xf numFmtId="0" fontId="27" fillId="0" borderId="0" xfId="53" applyFont="1" applyFill="1" applyBorder="1" applyAlignment="1">
      <alignment horizontal="left" vertical="center"/>
    </xf>
    <xf numFmtId="0" fontId="21" fillId="0" borderId="29" xfId="53" applyFont="1" applyFill="1" applyBorder="1" applyAlignment="1">
      <alignment horizontal="left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6" xfId="53" applyFont="1" applyFill="1" applyBorder="1" applyAlignment="1">
      <alignment horizontal="left" vertical="center"/>
    </xf>
    <xf numFmtId="0" fontId="23" fillId="0" borderId="27" xfId="53" applyFont="1" applyBorder="1" applyAlignment="1">
      <alignment horizontal="left" vertical="center"/>
    </xf>
    <xf numFmtId="0" fontId="23" fillId="0" borderId="26" xfId="53" applyFont="1" applyBorder="1" applyAlignment="1">
      <alignment horizontal="left" vertical="center"/>
    </xf>
    <xf numFmtId="0" fontId="27" fillId="0" borderId="46" xfId="53" applyFont="1" applyBorder="1" applyAlignment="1">
      <alignment vertical="center"/>
    </xf>
    <xf numFmtId="0" fontId="21" fillId="0" borderId="47" xfId="53" applyFont="1" applyBorder="1" applyAlignment="1">
      <alignment horizontal="center" vertical="center"/>
    </xf>
    <xf numFmtId="0" fontId="27" fillId="0" borderId="47" xfId="53" applyFont="1" applyBorder="1" applyAlignment="1">
      <alignment vertical="center"/>
    </xf>
    <xf numFmtId="0" fontId="21" fillId="0" borderId="47" xfId="53" applyFont="1" applyBorder="1" applyAlignment="1">
      <alignment vertical="center"/>
    </xf>
    <xf numFmtId="176" fontId="11" fillId="0" borderId="47" xfId="53" applyNumberFormat="1" applyFont="1" applyBorder="1" applyAlignment="1">
      <alignment vertical="center"/>
    </xf>
    <xf numFmtId="0" fontId="27" fillId="0" borderId="47" xfId="53" applyFont="1" applyBorder="1" applyAlignment="1">
      <alignment horizontal="center" vertical="center"/>
    </xf>
    <xf numFmtId="0" fontId="27" fillId="0" borderId="48" xfId="53" applyFont="1" applyFill="1" applyBorder="1" applyAlignment="1">
      <alignment horizontal="left" vertical="center"/>
    </xf>
    <xf numFmtId="0" fontId="27" fillId="0" borderId="47" xfId="53" applyFont="1" applyFill="1" applyBorder="1" applyAlignment="1">
      <alignment horizontal="left" vertical="center"/>
    </xf>
    <xf numFmtId="0" fontId="27" fillId="0" borderId="49" xfId="53" applyFont="1" applyFill="1" applyBorder="1" applyAlignment="1">
      <alignment horizontal="center" vertical="center"/>
    </xf>
    <xf numFmtId="0" fontId="27" fillId="0" borderId="50" xfId="53" applyFont="1" applyFill="1" applyBorder="1" applyAlignment="1">
      <alignment horizontal="center" vertical="center"/>
    </xf>
    <xf numFmtId="0" fontId="27" fillId="0" borderId="21" xfId="53" applyFont="1" applyFill="1" applyBorder="1" applyAlignment="1">
      <alignment horizontal="center" vertical="center"/>
    </xf>
    <xf numFmtId="0" fontId="27" fillId="0" borderId="22" xfId="53" applyFont="1" applyFill="1" applyBorder="1" applyAlignment="1">
      <alignment horizontal="center" vertical="center"/>
    </xf>
    <xf numFmtId="0" fontId="11" fillId="0" borderId="45" xfId="53" applyFont="1" applyBorder="1" applyAlignment="1">
      <alignment horizontal="center" vertical="center"/>
    </xf>
    <xf numFmtId="0" fontId="11" fillId="0" borderId="51" xfId="53" applyFont="1" applyBorder="1" applyAlignment="1">
      <alignment horizontal="center" vertical="center"/>
    </xf>
    <xf numFmtId="0" fontId="23" fillId="0" borderId="34" xfId="53" applyFont="1" applyBorder="1" applyAlignment="1">
      <alignment horizontal="center" vertical="center"/>
    </xf>
    <xf numFmtId="0" fontId="23" fillId="0" borderId="35" xfId="53" applyFont="1" applyBorder="1" applyAlignment="1">
      <alignment horizontal="left" vertical="center"/>
    </xf>
    <xf numFmtId="0" fontId="21" fillId="0" borderId="33" xfId="53" applyFont="1" applyBorder="1" applyAlignment="1">
      <alignment horizontal="left" vertical="center"/>
    </xf>
    <xf numFmtId="0" fontId="25" fillId="0" borderId="18" xfId="53" applyFont="1" applyBorder="1" applyAlignment="1">
      <alignment horizontal="left" vertical="center"/>
    </xf>
    <xf numFmtId="0" fontId="25" fillId="0" borderId="33" xfId="53" applyFont="1" applyBorder="1" applyAlignment="1">
      <alignment horizontal="left" vertical="center"/>
    </xf>
    <xf numFmtId="0" fontId="25" fillId="0" borderId="25" xfId="53" applyFont="1" applyBorder="1" applyAlignment="1">
      <alignment horizontal="left" vertical="center"/>
    </xf>
    <xf numFmtId="0" fontId="25" fillId="0" borderId="26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0" fontId="21" fillId="0" borderId="35" xfId="53" applyFont="1" applyBorder="1" applyAlignment="1">
      <alignment horizontal="left" vertical="center"/>
    </xf>
    <xf numFmtId="0" fontId="21" fillId="0" borderId="34" xfId="53" applyFont="1" applyFill="1" applyBorder="1" applyAlignment="1">
      <alignment horizontal="left" vertical="center"/>
    </xf>
    <xf numFmtId="0" fontId="23" fillId="0" borderId="35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3" fillId="0" borderId="38" xfId="53" applyFont="1" applyFill="1" applyBorder="1" applyAlignment="1">
      <alignment horizontal="left" vertical="center"/>
    </xf>
    <xf numFmtId="0" fontId="21" fillId="0" borderId="36" xfId="53" applyFont="1" applyFill="1" applyBorder="1" applyAlignment="1">
      <alignment horizontal="left" vertical="center"/>
    </xf>
    <xf numFmtId="0" fontId="21" fillId="0" borderId="37" xfId="53" applyFont="1" applyFill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1" fillId="0" borderId="52" xfId="53" applyFont="1" applyBorder="1" applyAlignment="1">
      <alignment horizontal="center" vertical="center"/>
    </xf>
    <xf numFmtId="0" fontId="27" fillId="0" borderId="53" xfId="53" applyFont="1" applyFill="1" applyBorder="1" applyAlignment="1">
      <alignment horizontal="left" vertical="center"/>
    </xf>
    <xf numFmtId="0" fontId="27" fillId="0" borderId="54" xfId="53" applyFont="1" applyFill="1" applyBorder="1" applyAlignment="1">
      <alignment horizontal="center" vertical="center"/>
    </xf>
    <xf numFmtId="0" fontId="27" fillId="0" borderId="35" xfId="53" applyFont="1" applyFill="1" applyBorder="1" applyAlignment="1">
      <alignment horizontal="center" vertical="center"/>
    </xf>
    <xf numFmtId="0" fontId="11" fillId="0" borderId="47" xfId="53" applyFont="1" applyBorder="1" applyAlignment="1">
      <alignment horizontal="center" vertical="center"/>
    </xf>
    <xf numFmtId="0" fontId="11" fillId="0" borderId="52" xfId="53" applyFont="1" applyBorder="1" applyAlignment="1">
      <alignment horizontal="center" vertical="center"/>
    </xf>
    <xf numFmtId="0" fontId="17" fillId="3" borderId="2" xfId="55" applyFont="1" applyFill="1" applyBorder="1" applyAlignment="1">
      <alignment horizontal="center" vertical="center"/>
    </xf>
    <xf numFmtId="0" fontId="17" fillId="3" borderId="43" xfId="55" applyFont="1" applyFill="1" applyBorder="1" applyAlignment="1">
      <alignment horizontal="center" vertical="center"/>
    </xf>
    <xf numFmtId="49" fontId="17" fillId="3" borderId="43" xfId="55" applyNumberFormat="1" applyFont="1" applyFill="1" applyBorder="1" applyAlignment="1">
      <alignment horizontal="center" vertical="center"/>
    </xf>
    <xf numFmtId="0" fontId="14" fillId="3" borderId="41" xfId="54" applyFont="1" applyFill="1" applyBorder="1" applyAlignment="1"/>
    <xf numFmtId="49" fontId="14" fillId="3" borderId="41" xfId="54" applyNumberFormat="1" applyFont="1" applyFill="1" applyBorder="1" applyAlignment="1">
      <alignment horizontal="center"/>
    </xf>
    <xf numFmtId="49" fontId="14" fillId="3" borderId="41" xfId="55" applyNumberFormat="1" applyFont="1" applyFill="1" applyBorder="1" applyAlignment="1">
      <alignment horizontal="center" vertical="center"/>
    </xf>
    <xf numFmtId="49" fontId="14" fillId="3" borderId="55" xfId="54" applyNumberFormat="1" applyFont="1" applyFill="1" applyBorder="1" applyAlignment="1">
      <alignment horizontal="center"/>
    </xf>
    <xf numFmtId="0" fontId="11" fillId="0" borderId="0" xfId="53" applyFont="1" applyBorder="1" applyAlignment="1">
      <alignment horizontal="left" vertical="center"/>
    </xf>
    <xf numFmtId="0" fontId="39" fillId="0" borderId="16" xfId="53" applyFont="1" applyBorder="1" applyAlignment="1">
      <alignment horizontal="center" vertical="top"/>
    </xf>
    <xf numFmtId="0" fontId="27" fillId="0" borderId="17" xfId="53" applyFont="1" applyFill="1" applyBorder="1" applyAlignment="1">
      <alignment horizontal="center" vertical="center"/>
    </xf>
    <xf numFmtId="0" fontId="23" fillId="0" borderId="21" xfId="53" applyFont="1" applyFill="1" applyBorder="1" applyAlignment="1">
      <alignment horizontal="left" vertical="center"/>
    </xf>
    <xf numFmtId="0" fontId="23" fillId="0" borderId="56" xfId="53" applyFont="1" applyBorder="1" applyAlignment="1">
      <alignment horizontal="left" vertical="center"/>
    </xf>
    <xf numFmtId="0" fontId="23" fillId="0" borderId="28" xfId="53" applyFont="1" applyBorder="1" applyAlignment="1">
      <alignment horizontal="left" vertical="center"/>
    </xf>
    <xf numFmtId="0" fontId="27" fillId="0" borderId="48" xfId="53" applyFont="1" applyBorder="1" applyAlignment="1">
      <alignment horizontal="left" vertical="center"/>
    </xf>
    <xf numFmtId="0" fontId="27" fillId="0" borderId="47" xfId="53" applyFont="1" applyBorder="1" applyAlignment="1">
      <alignment horizontal="left" vertical="center"/>
    </xf>
    <xf numFmtId="0" fontId="23" fillId="0" borderId="49" xfId="53" applyFont="1" applyBorder="1" applyAlignment="1">
      <alignment vertical="center"/>
    </xf>
    <xf numFmtId="0" fontId="11" fillId="0" borderId="50" xfId="53" applyFont="1" applyBorder="1" applyAlignment="1">
      <alignment horizontal="left" vertical="center"/>
    </xf>
    <xf numFmtId="0" fontId="21" fillId="0" borderId="50" xfId="53" applyFont="1" applyBorder="1" applyAlignment="1">
      <alignment horizontal="left" vertical="center"/>
    </xf>
    <xf numFmtId="0" fontId="11" fillId="0" borderId="50" xfId="53" applyFont="1" applyBorder="1" applyAlignment="1">
      <alignment vertical="center"/>
    </xf>
    <xf numFmtId="0" fontId="23" fillId="0" borderId="50" xfId="53" applyFont="1" applyBorder="1" applyAlignment="1">
      <alignment vertical="center"/>
    </xf>
    <xf numFmtId="0" fontId="23" fillId="0" borderId="49" xfId="53" applyFont="1" applyBorder="1" applyAlignment="1">
      <alignment horizontal="center" vertical="center"/>
    </xf>
    <xf numFmtId="0" fontId="21" fillId="0" borderId="50" xfId="53" applyFont="1" applyBorder="1" applyAlignment="1">
      <alignment horizontal="center" vertical="center"/>
    </xf>
    <xf numFmtId="0" fontId="23" fillId="0" borderId="50" xfId="53" applyFont="1" applyBorder="1" applyAlignment="1">
      <alignment horizontal="center" vertical="center"/>
    </xf>
    <xf numFmtId="0" fontId="11" fillId="0" borderId="50" xfId="53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/>
    </xf>
    <xf numFmtId="0" fontId="11" fillId="0" borderId="20" xfId="53" applyFont="1" applyBorder="1" applyAlignment="1">
      <alignment horizontal="center" vertical="center"/>
    </xf>
    <xf numFmtId="0" fontId="23" fillId="0" borderId="30" xfId="53" applyFont="1" applyBorder="1" applyAlignment="1">
      <alignment horizontal="left" vertical="center" wrapText="1"/>
    </xf>
    <xf numFmtId="0" fontId="23" fillId="0" borderId="31" xfId="53" applyFont="1" applyBorder="1" applyAlignment="1">
      <alignment horizontal="left" vertical="center" wrapText="1"/>
    </xf>
    <xf numFmtId="0" fontId="23" fillId="0" borderId="49" xfId="53" applyFont="1" applyBorder="1" applyAlignment="1">
      <alignment horizontal="left" vertical="center"/>
    </xf>
    <xf numFmtId="0" fontId="23" fillId="0" borderId="50" xfId="53" applyFont="1" applyBorder="1" applyAlignment="1">
      <alignment horizontal="left" vertical="center"/>
    </xf>
    <xf numFmtId="0" fontId="40" fillId="0" borderId="57" xfId="53" applyFont="1" applyBorder="1" applyAlignment="1">
      <alignment horizontal="left" vertical="center" wrapText="1"/>
    </xf>
    <xf numFmtId="9" fontId="21" fillId="0" borderId="20" xfId="53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9" fontId="21" fillId="0" borderId="29" xfId="53" applyNumberFormat="1" applyFont="1" applyBorder="1" applyAlignment="1">
      <alignment horizontal="left" vertical="center"/>
    </xf>
    <xf numFmtId="9" fontId="21" fillId="0" borderId="24" xfId="53" applyNumberFormat="1" applyFont="1" applyBorder="1" applyAlignment="1">
      <alignment horizontal="left" vertical="center"/>
    </xf>
    <xf numFmtId="9" fontId="21" fillId="0" borderId="30" xfId="53" applyNumberFormat="1" applyFont="1" applyBorder="1" applyAlignment="1">
      <alignment horizontal="left" vertical="center"/>
    </xf>
    <xf numFmtId="9" fontId="21" fillId="0" borderId="31" xfId="53" applyNumberFormat="1" applyFont="1" applyBorder="1" applyAlignment="1">
      <alignment horizontal="left" vertical="center"/>
    </xf>
    <xf numFmtId="0" fontId="25" fillId="0" borderId="49" xfId="53" applyFont="1" applyFill="1" applyBorder="1" applyAlignment="1">
      <alignment horizontal="left" vertical="center"/>
    </xf>
    <xf numFmtId="0" fontId="25" fillId="0" borderId="50" xfId="53" applyFont="1" applyFill="1" applyBorder="1" applyAlignment="1">
      <alignment horizontal="left" vertical="center"/>
    </xf>
    <xf numFmtId="0" fontId="25" fillId="0" borderId="58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7" fillId="0" borderId="28" xfId="53" applyFont="1" applyFill="1" applyBorder="1" applyAlignment="1">
      <alignment horizontal="left" vertical="center"/>
    </xf>
    <xf numFmtId="0" fontId="21" fillId="0" borderId="59" xfId="53" applyFont="1" applyFill="1" applyBorder="1" applyAlignment="1">
      <alignment horizontal="left" vertical="center"/>
    </xf>
    <xf numFmtId="0" fontId="21" fillId="0" borderId="60" xfId="53" applyFont="1" applyFill="1" applyBorder="1" applyAlignment="1">
      <alignment horizontal="left" vertical="center"/>
    </xf>
    <xf numFmtId="0" fontId="27" fillId="0" borderId="44" xfId="53" applyFont="1" applyBorder="1" applyAlignment="1">
      <alignment vertical="center"/>
    </xf>
    <xf numFmtId="0" fontId="41" fillId="0" borderId="47" xfId="53" applyFont="1" applyBorder="1" applyAlignment="1">
      <alignment horizontal="center" vertical="center"/>
    </xf>
    <xf numFmtId="0" fontId="27" fillId="0" borderId="45" xfId="53" applyFont="1" applyBorder="1" applyAlignment="1">
      <alignment vertical="center"/>
    </xf>
    <xf numFmtId="0" fontId="21" fillId="0" borderId="61" xfId="53" applyFont="1" applyBorder="1" applyAlignment="1">
      <alignment vertical="center"/>
    </xf>
    <xf numFmtId="0" fontId="27" fillId="0" borderId="61" xfId="53" applyFont="1" applyBorder="1" applyAlignment="1">
      <alignment vertical="center"/>
    </xf>
    <xf numFmtId="58" fontId="11" fillId="0" borderId="45" xfId="53" applyNumberFormat="1" applyFont="1" applyBorder="1" applyAlignment="1">
      <alignment vertical="center"/>
    </xf>
    <xf numFmtId="0" fontId="27" fillId="0" borderId="28" xfId="53" applyFont="1" applyBorder="1" applyAlignment="1">
      <alignment horizontal="center" vertical="center"/>
    </xf>
    <xf numFmtId="0" fontId="21" fillId="0" borderId="56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11" fillId="0" borderId="61" xfId="53" applyFont="1" applyBorder="1" applyAlignment="1">
      <alignment vertical="center"/>
    </xf>
    <xf numFmtId="0" fontId="27" fillId="0" borderId="18" xfId="53" applyFont="1" applyFill="1" applyBorder="1" applyAlignment="1">
      <alignment horizontal="center" vertical="center"/>
    </xf>
    <xf numFmtId="0" fontId="27" fillId="0" borderId="33" xfId="53" applyFont="1" applyFill="1" applyBorder="1" applyAlignment="1">
      <alignment horizontal="center" vertical="center"/>
    </xf>
    <xf numFmtId="0" fontId="23" fillId="0" borderId="20" xfId="53" applyFont="1" applyFill="1" applyBorder="1" applyAlignment="1">
      <alignment horizontal="left" vertical="center"/>
    </xf>
    <xf numFmtId="0" fontId="23" fillId="0" borderId="22" xfId="53" applyFont="1" applyFill="1" applyBorder="1" applyAlignment="1">
      <alignment horizontal="left" vertical="center"/>
    </xf>
    <xf numFmtId="0" fontId="21" fillId="0" borderId="22" xfId="53" applyFont="1" applyFill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23" fillId="0" borderId="62" xfId="53" applyFont="1" applyBorder="1" applyAlignment="1">
      <alignment horizontal="left" vertical="center"/>
    </xf>
    <xf numFmtId="0" fontId="27" fillId="0" borderId="53" xfId="53" applyFont="1" applyBorder="1" applyAlignment="1">
      <alignment horizontal="left" vertical="center"/>
    </xf>
    <xf numFmtId="0" fontId="21" fillId="0" borderId="54" xfId="53" applyFont="1" applyBorder="1" applyAlignment="1">
      <alignment horizontal="left" vertical="center"/>
    </xf>
    <xf numFmtId="0" fontId="23" fillId="0" borderId="0" xfId="53" applyFont="1" applyBorder="1" applyAlignment="1">
      <alignment vertical="center"/>
    </xf>
    <xf numFmtId="0" fontId="23" fillId="0" borderId="38" xfId="53" applyFont="1" applyBorder="1" applyAlignment="1">
      <alignment horizontal="left" vertical="center" wrapText="1"/>
    </xf>
    <xf numFmtId="0" fontId="23" fillId="0" borderId="54" xfId="53" applyFont="1" applyBorder="1" applyAlignment="1">
      <alignment horizontal="left" vertical="center"/>
    </xf>
    <xf numFmtId="0" fontId="42" fillId="0" borderId="34" xfId="53" applyFont="1" applyBorder="1" applyAlignment="1">
      <alignment horizontal="left" vertical="center" wrapText="1"/>
    </xf>
    <xf numFmtId="0" fontId="42" fillId="0" borderId="34" xfId="53" applyFont="1" applyBorder="1" applyAlignment="1">
      <alignment horizontal="left" vertical="center"/>
    </xf>
    <xf numFmtId="0" fontId="26" fillId="0" borderId="34" xfId="53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9" fontId="21" fillId="0" borderId="36" xfId="53" applyNumberFormat="1" applyFont="1" applyBorder="1" applyAlignment="1">
      <alignment horizontal="left" vertical="center"/>
    </xf>
    <xf numFmtId="9" fontId="21" fillId="0" borderId="38" xfId="53" applyNumberFormat="1" applyFont="1" applyBorder="1" applyAlignment="1">
      <alignment horizontal="left" vertical="center"/>
    </xf>
    <xf numFmtId="0" fontId="25" fillId="0" borderId="54" xfId="53" applyFont="1" applyFill="1" applyBorder="1" applyAlignment="1">
      <alignment horizontal="left" vertical="center"/>
    </xf>
    <xf numFmtId="0" fontId="25" fillId="0" borderId="38" xfId="53" applyFont="1" applyFill="1" applyBorder="1" applyAlignment="1">
      <alignment horizontal="left" vertical="center"/>
    </xf>
    <xf numFmtId="0" fontId="21" fillId="0" borderId="63" xfId="53" applyFont="1" applyFill="1" applyBorder="1" applyAlignment="1">
      <alignment horizontal="left" vertical="center"/>
    </xf>
    <xf numFmtId="0" fontId="27" fillId="0" borderId="64" xfId="53" applyFont="1" applyBorder="1" applyAlignment="1">
      <alignment horizontal="center" vertical="center"/>
    </xf>
    <xf numFmtId="0" fontId="21" fillId="0" borderId="61" xfId="53" applyFont="1" applyBorder="1" applyAlignment="1">
      <alignment horizontal="center" vertical="center"/>
    </xf>
    <xf numFmtId="0" fontId="21" fillId="0" borderId="62" xfId="53" applyFont="1" applyBorder="1" applyAlignment="1">
      <alignment horizontal="center" vertical="center"/>
    </xf>
    <xf numFmtId="0" fontId="21" fillId="0" borderId="62" xfId="53" applyFont="1" applyFill="1" applyBorder="1" applyAlignment="1">
      <alignment horizontal="left" vertical="center"/>
    </xf>
    <xf numFmtId="0" fontId="43" fillId="0" borderId="9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4" fillId="0" borderId="11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4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5" xfId="0" applyBorder="1"/>
    <xf numFmtId="0" fontId="0" fillId="0" borderId="41" xfId="0" applyBorder="1"/>
    <xf numFmtId="0" fontId="0" fillId="6" borderId="41" xfId="0" applyFill="1" applyBorder="1"/>
    <xf numFmtId="0" fontId="0" fillId="7" borderId="0" xfId="0" applyFill="1"/>
    <xf numFmtId="0" fontId="43" fillId="0" borderId="42" xfId="0" applyFont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/>
    </xf>
    <xf numFmtId="0" fontId="44" fillId="0" borderId="43" xfId="0" applyFont="1" applyBorder="1"/>
    <xf numFmtId="0" fontId="0" fillId="0" borderId="43" xfId="0" applyBorder="1"/>
    <xf numFmtId="0" fontId="0" fillId="0" borderId="5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4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68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23" xfId="57"/>
    <cellStyle name="常规_110509_2006-09-28 2" xfId="58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440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440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43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764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86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76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76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1915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8096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2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91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91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610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91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610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91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610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91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91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610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610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91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610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91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610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764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91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817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81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73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73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73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450850</xdr:colOff>
      <xdr:row>31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25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89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89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86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960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61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01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01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19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01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86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86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86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8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8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862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08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08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8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433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386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0960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4961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1719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101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101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1719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101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486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486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008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486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58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58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2862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008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008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58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433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7" customWidth="1"/>
    <col min="3" max="3" width="10.125" customWidth="1"/>
  </cols>
  <sheetData>
    <row r="1" ht="21" customHeight="1" spans="1:2">
      <c r="A1" s="498"/>
      <c r="B1" s="499" t="s">
        <v>0</v>
      </c>
    </row>
    <row r="2" spans="1:2">
      <c r="A2" s="9">
        <v>1</v>
      </c>
      <c r="B2" s="500" t="s">
        <v>1</v>
      </c>
    </row>
    <row r="3" spans="1:2">
      <c r="A3" s="9">
        <v>2</v>
      </c>
      <c r="B3" s="500" t="s">
        <v>2</v>
      </c>
    </row>
    <row r="4" spans="1:2">
      <c r="A4" s="9">
        <v>3</v>
      </c>
      <c r="B4" s="500" t="s">
        <v>3</v>
      </c>
    </row>
    <row r="5" spans="1:2">
      <c r="A5" s="9">
        <v>4</v>
      </c>
      <c r="B5" s="500" t="s">
        <v>4</v>
      </c>
    </row>
    <row r="6" spans="1:2">
      <c r="A6" s="9">
        <v>5</v>
      </c>
      <c r="B6" s="500" t="s">
        <v>5</v>
      </c>
    </row>
    <row r="7" spans="1:2">
      <c r="A7" s="9">
        <v>6</v>
      </c>
      <c r="B7" s="500" t="s">
        <v>6</v>
      </c>
    </row>
    <row r="8" s="496" customFormat="1" ht="15" customHeight="1" spans="1:2">
      <c r="A8" s="501">
        <v>7</v>
      </c>
      <c r="B8" s="502" t="s">
        <v>7</v>
      </c>
    </row>
    <row r="9" ht="18.95" customHeight="1" spans="1:2">
      <c r="A9" s="498"/>
      <c r="B9" s="503" t="s">
        <v>8</v>
      </c>
    </row>
    <row r="10" ht="15.95" customHeight="1" spans="1:2">
      <c r="A10" s="9">
        <v>1</v>
      </c>
      <c r="B10" s="504" t="s">
        <v>9</v>
      </c>
    </row>
    <row r="11" spans="1:2">
      <c r="A11" s="9">
        <v>2</v>
      </c>
      <c r="B11" s="500" t="s">
        <v>10</v>
      </c>
    </row>
    <row r="12" spans="1:2">
      <c r="A12" s="9">
        <v>3</v>
      </c>
      <c r="B12" s="502" t="s">
        <v>11</v>
      </c>
    </row>
    <row r="13" spans="1:2">
      <c r="A13" s="9">
        <v>4</v>
      </c>
      <c r="B13" s="500" t="s">
        <v>12</v>
      </c>
    </row>
    <row r="14" spans="1:2">
      <c r="A14" s="9">
        <v>5</v>
      </c>
      <c r="B14" s="500" t="s">
        <v>13</v>
      </c>
    </row>
    <row r="15" spans="1:2">
      <c r="A15" s="9">
        <v>6</v>
      </c>
      <c r="B15" s="500" t="s">
        <v>14</v>
      </c>
    </row>
    <row r="16" spans="1:2">
      <c r="A16" s="9">
        <v>7</v>
      </c>
      <c r="B16" s="500" t="s">
        <v>15</v>
      </c>
    </row>
    <row r="17" spans="1:2">
      <c r="A17" s="9">
        <v>8</v>
      </c>
      <c r="B17" s="500" t="s">
        <v>16</v>
      </c>
    </row>
    <row r="18" spans="1:2">
      <c r="A18" s="9">
        <v>9</v>
      </c>
      <c r="B18" s="500" t="s">
        <v>17</v>
      </c>
    </row>
    <row r="19" spans="1:2">
      <c r="A19" s="9"/>
      <c r="B19" s="500"/>
    </row>
    <row r="20" ht="20.25" spans="1:2">
      <c r="A20" s="498"/>
      <c r="B20" s="499" t="s">
        <v>18</v>
      </c>
    </row>
    <row r="21" spans="1:2">
      <c r="A21" s="9">
        <v>1</v>
      </c>
      <c r="B21" s="505" t="s">
        <v>19</v>
      </c>
    </row>
    <row r="22" spans="1:2">
      <c r="A22" s="9">
        <v>2</v>
      </c>
      <c r="B22" s="500" t="s">
        <v>20</v>
      </c>
    </row>
    <row r="23" spans="1:2">
      <c r="A23" s="9">
        <v>3</v>
      </c>
      <c r="B23" s="500" t="s">
        <v>21</v>
      </c>
    </row>
    <row r="24" spans="1:2">
      <c r="A24" s="9">
        <v>4</v>
      </c>
      <c r="B24" s="500" t="s">
        <v>22</v>
      </c>
    </row>
    <row r="25" spans="1:2">
      <c r="A25" s="9">
        <v>5</v>
      </c>
      <c r="B25" s="500" t="s">
        <v>23</v>
      </c>
    </row>
    <row r="26" spans="1:2">
      <c r="A26" s="9">
        <v>6</v>
      </c>
      <c r="B26" s="500" t="s">
        <v>24</v>
      </c>
    </row>
    <row r="27" spans="1:2">
      <c r="A27" s="9">
        <v>7</v>
      </c>
      <c r="B27" s="500" t="s">
        <v>25</v>
      </c>
    </row>
    <row r="28" spans="1:2">
      <c r="A28" s="9"/>
      <c r="B28" s="500"/>
    </row>
    <row r="29" ht="20.25" spans="1:2">
      <c r="A29" s="498"/>
      <c r="B29" s="499" t="s">
        <v>26</v>
      </c>
    </row>
    <row r="30" spans="1:2">
      <c r="A30" s="9">
        <v>1</v>
      </c>
      <c r="B30" s="505" t="s">
        <v>27</v>
      </c>
    </row>
    <row r="31" spans="1:2">
      <c r="A31" s="9">
        <v>2</v>
      </c>
      <c r="B31" s="500" t="s">
        <v>28</v>
      </c>
    </row>
    <row r="32" spans="1:2">
      <c r="A32" s="9">
        <v>3</v>
      </c>
      <c r="B32" s="500" t="s">
        <v>29</v>
      </c>
    </row>
    <row r="33" ht="28.5" spans="1:2">
      <c r="A33" s="9">
        <v>4</v>
      </c>
      <c r="B33" s="500" t="s">
        <v>30</v>
      </c>
    </row>
    <row r="34" spans="1:2">
      <c r="A34" s="9">
        <v>5</v>
      </c>
      <c r="B34" s="500" t="s">
        <v>31</v>
      </c>
    </row>
    <row r="35" spans="1:2">
      <c r="A35" s="9">
        <v>6</v>
      </c>
      <c r="B35" s="500" t="s">
        <v>32</v>
      </c>
    </row>
    <row r="36" spans="1:2">
      <c r="A36" s="9">
        <v>7</v>
      </c>
      <c r="B36" s="500" t="s">
        <v>33</v>
      </c>
    </row>
    <row r="37" spans="1:2">
      <c r="A37" s="9"/>
      <c r="B37" s="500"/>
    </row>
    <row r="39" spans="1:2">
      <c r="A39" s="506" t="s">
        <v>34</v>
      </c>
      <c r="B39" s="50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G8" sqref="G8:K8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9.12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/>
      <c r="F2" s="187" t="s">
        <v>284</v>
      </c>
      <c r="G2" s="188" t="s">
        <v>343</v>
      </c>
      <c r="H2" s="188"/>
      <c r="I2" s="218" t="s">
        <v>57</v>
      </c>
      <c r="J2" s="188" t="s">
        <v>285</v>
      </c>
      <c r="K2" s="241"/>
    </row>
    <row r="3" s="179" customFormat="1" ht="27" customHeight="1" spans="1:11">
      <c r="A3" s="189" t="s">
        <v>75</v>
      </c>
      <c r="B3" s="190">
        <v>3498</v>
      </c>
      <c r="C3" s="190"/>
      <c r="D3" s="191" t="s">
        <v>286</v>
      </c>
      <c r="E3" s="192" t="s">
        <v>344</v>
      </c>
      <c r="F3" s="193"/>
      <c r="G3" s="193"/>
      <c r="H3" s="194" t="s">
        <v>288</v>
      </c>
      <c r="I3" s="194"/>
      <c r="J3" s="194"/>
      <c r="K3" s="242"/>
    </row>
    <row r="4" s="179" customFormat="1" spans="1:11">
      <c r="A4" s="195" t="s">
        <v>72</v>
      </c>
      <c r="B4" s="196">
        <v>3</v>
      </c>
      <c r="C4" s="196">
        <v>6</v>
      </c>
      <c r="D4" s="197" t="s">
        <v>289</v>
      </c>
      <c r="E4" s="198" t="s">
        <v>345</v>
      </c>
      <c r="F4" s="198"/>
      <c r="G4" s="198"/>
      <c r="H4" s="197" t="s">
        <v>291</v>
      </c>
      <c r="I4" s="197"/>
      <c r="J4" s="211" t="s">
        <v>66</v>
      </c>
      <c r="K4" s="243" t="s">
        <v>67</v>
      </c>
    </row>
    <row r="5" s="179" customFormat="1" spans="1:11">
      <c r="A5" s="195" t="s">
        <v>292</v>
      </c>
      <c r="B5" s="190">
        <v>1</v>
      </c>
      <c r="C5" s="190"/>
      <c r="D5" s="191" t="s">
        <v>293</v>
      </c>
      <c r="E5" s="191" t="s">
        <v>294</v>
      </c>
      <c r="F5" s="191" t="s">
        <v>295</v>
      </c>
      <c r="G5" s="191" t="s">
        <v>296</v>
      </c>
      <c r="H5" s="197" t="s">
        <v>297</v>
      </c>
      <c r="I5" s="197"/>
      <c r="J5" s="211" t="s">
        <v>66</v>
      </c>
      <c r="K5" s="243" t="s">
        <v>67</v>
      </c>
    </row>
    <row r="6" s="179" customFormat="1" ht="15" spans="1:11">
      <c r="A6" s="199" t="s">
        <v>298</v>
      </c>
      <c r="B6" s="200">
        <v>125</v>
      </c>
      <c r="C6" s="200"/>
      <c r="D6" s="201" t="s">
        <v>299</v>
      </c>
      <c r="E6" s="202"/>
      <c r="F6" s="203">
        <v>2064</v>
      </c>
      <c r="G6" s="201"/>
      <c r="H6" s="204" t="s">
        <v>300</v>
      </c>
      <c r="I6" s="204"/>
      <c r="J6" s="203" t="s">
        <v>66</v>
      </c>
      <c r="K6" s="244" t="s">
        <v>67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301</v>
      </c>
      <c r="B8" s="187" t="s">
        <v>302</v>
      </c>
      <c r="C8" s="187" t="s">
        <v>303</v>
      </c>
      <c r="D8" s="187" t="s">
        <v>304</v>
      </c>
      <c r="E8" s="187" t="s">
        <v>305</v>
      </c>
      <c r="F8" s="187" t="s">
        <v>306</v>
      </c>
      <c r="G8" s="209" t="s">
        <v>346</v>
      </c>
      <c r="H8" s="210"/>
      <c r="I8" s="210"/>
      <c r="J8" s="210"/>
      <c r="K8" s="245"/>
    </row>
    <row r="9" s="179" customFormat="1" spans="1:11">
      <c r="A9" s="195" t="s">
        <v>308</v>
      </c>
      <c r="B9" s="197"/>
      <c r="C9" s="211" t="s">
        <v>66</v>
      </c>
      <c r="D9" s="211" t="s">
        <v>67</v>
      </c>
      <c r="E9" s="191" t="s">
        <v>309</v>
      </c>
      <c r="F9" s="212" t="s">
        <v>310</v>
      </c>
      <c r="G9" s="213"/>
      <c r="H9" s="214"/>
      <c r="I9" s="214"/>
      <c r="J9" s="214"/>
      <c r="K9" s="246"/>
    </row>
    <row r="10" s="179" customFormat="1" spans="1:11">
      <c r="A10" s="195" t="s">
        <v>311</v>
      </c>
      <c r="B10" s="197"/>
      <c r="C10" s="211" t="s">
        <v>66</v>
      </c>
      <c r="D10" s="211" t="s">
        <v>67</v>
      </c>
      <c r="E10" s="191" t="s">
        <v>312</v>
      </c>
      <c r="F10" s="212" t="s">
        <v>313</v>
      </c>
      <c r="G10" s="213" t="s">
        <v>314</v>
      </c>
      <c r="H10" s="214"/>
      <c r="I10" s="214"/>
      <c r="J10" s="214"/>
      <c r="K10" s="246"/>
    </row>
    <row r="11" s="179" customFormat="1" spans="1:11">
      <c r="A11" s="215" t="s">
        <v>202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7"/>
    </row>
    <row r="12" s="179" customFormat="1" spans="1:11">
      <c r="A12" s="189" t="s">
        <v>88</v>
      </c>
      <c r="B12" s="211" t="s">
        <v>84</v>
      </c>
      <c r="C12" s="211" t="s">
        <v>85</v>
      </c>
      <c r="D12" s="212"/>
      <c r="E12" s="191" t="s">
        <v>86</v>
      </c>
      <c r="F12" s="211" t="s">
        <v>84</v>
      </c>
      <c r="G12" s="211" t="s">
        <v>85</v>
      </c>
      <c r="H12" s="211"/>
      <c r="I12" s="191" t="s">
        <v>315</v>
      </c>
      <c r="J12" s="211" t="s">
        <v>84</v>
      </c>
      <c r="K12" s="243" t="s">
        <v>85</v>
      </c>
    </row>
    <row r="13" s="179" customFormat="1" spans="1:11">
      <c r="A13" s="189" t="s">
        <v>91</v>
      </c>
      <c r="B13" s="211" t="s">
        <v>84</v>
      </c>
      <c r="C13" s="211" t="s">
        <v>85</v>
      </c>
      <c r="D13" s="212"/>
      <c r="E13" s="191" t="s">
        <v>96</v>
      </c>
      <c r="F13" s="211" t="s">
        <v>84</v>
      </c>
      <c r="G13" s="211" t="s">
        <v>85</v>
      </c>
      <c r="H13" s="211"/>
      <c r="I13" s="191" t="s">
        <v>316</v>
      </c>
      <c r="J13" s="211" t="s">
        <v>84</v>
      </c>
      <c r="K13" s="243" t="s">
        <v>85</v>
      </c>
    </row>
    <row r="14" s="179" customFormat="1" ht="15" spans="1:11">
      <c r="A14" s="199" t="s">
        <v>317</v>
      </c>
      <c r="B14" s="203" t="s">
        <v>84</v>
      </c>
      <c r="C14" s="203" t="s">
        <v>85</v>
      </c>
      <c r="D14" s="202"/>
      <c r="E14" s="201" t="s">
        <v>318</v>
      </c>
      <c r="F14" s="203" t="s">
        <v>84</v>
      </c>
      <c r="G14" s="203" t="s">
        <v>85</v>
      </c>
      <c r="H14" s="203"/>
      <c r="I14" s="201" t="s">
        <v>319</v>
      </c>
      <c r="J14" s="203" t="s">
        <v>84</v>
      </c>
      <c r="K14" s="244" t="s">
        <v>85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320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8"/>
    </row>
    <row r="17" s="179" customFormat="1" spans="1:11">
      <c r="A17" s="195" t="s">
        <v>321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9"/>
    </row>
    <row r="18" s="179" customFormat="1" spans="1:11">
      <c r="A18" s="195" t="s">
        <v>322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9"/>
    </row>
    <row r="19" s="179" customFormat="1" spans="1:11">
      <c r="A19" s="219" t="s">
        <v>347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3"/>
    </row>
    <row r="20" s="179" customFormat="1" spans="1:11">
      <c r="A20" s="220" t="s">
        <v>348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50"/>
    </row>
    <row r="21" s="179" customFormat="1" spans="1:11">
      <c r="A21" s="220" t="s">
        <v>349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50"/>
    </row>
    <row r="22" s="179" customFormat="1" spans="1:11">
      <c r="A22" s="220" t="s">
        <v>350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0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50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1"/>
    </row>
    <row r="25" s="179" customFormat="1" spans="1:11">
      <c r="A25" s="195" t="s">
        <v>125</v>
      </c>
      <c r="B25" s="197"/>
      <c r="C25" s="211" t="s">
        <v>66</v>
      </c>
      <c r="D25" s="211" t="s">
        <v>67</v>
      </c>
      <c r="E25" s="194"/>
      <c r="F25" s="194"/>
      <c r="G25" s="194"/>
      <c r="H25" s="194"/>
      <c r="I25" s="194"/>
      <c r="J25" s="194"/>
      <c r="K25" s="242"/>
    </row>
    <row r="26" s="179" customFormat="1" ht="15" spans="1:11">
      <c r="A26" s="224" t="s">
        <v>326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2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327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53"/>
    </row>
    <row r="29" s="179" customFormat="1" spans="1:11">
      <c r="A29" s="229" t="s">
        <v>329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54"/>
    </row>
    <row r="30" s="179" customFormat="1" ht="17.25" customHeight="1" spans="1:1">
      <c r="A30" s="179" t="s">
        <v>351</v>
      </c>
    </row>
    <row r="31" s="179" customFormat="1" ht="17.25" customHeight="1" spans="1:11">
      <c r="A31" s="229" t="s">
        <v>352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54"/>
    </row>
    <row r="32" s="179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4"/>
    </row>
    <row r="33" s="179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4"/>
    </row>
    <row r="34" s="179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4"/>
    </row>
    <row r="35" s="179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4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50"/>
    </row>
    <row r="37" s="179" customFormat="1" ht="17.25" customHeight="1" spans="1:11">
      <c r="A37" s="231"/>
      <c r="B37" s="221"/>
      <c r="C37" s="221"/>
      <c r="D37" s="221"/>
      <c r="E37" s="221"/>
      <c r="F37" s="221"/>
      <c r="G37" s="221"/>
      <c r="H37" s="221"/>
      <c r="I37" s="221"/>
      <c r="J37" s="221"/>
      <c r="K37" s="250"/>
    </row>
    <row r="38" s="179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5"/>
    </row>
    <row r="39" s="179" customFormat="1" ht="18.75" customHeight="1" spans="1:11">
      <c r="A39" s="234" t="s">
        <v>330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6"/>
    </row>
    <row r="40" s="181" customFormat="1" ht="18.75" customHeight="1" spans="1:11">
      <c r="A40" s="195" t="s">
        <v>331</v>
      </c>
      <c r="B40" s="197"/>
      <c r="C40" s="197"/>
      <c r="D40" s="194" t="s">
        <v>332</v>
      </c>
      <c r="E40" s="194"/>
      <c r="F40" s="236" t="s">
        <v>333</v>
      </c>
      <c r="G40" s="237"/>
      <c r="H40" s="197" t="s">
        <v>334</v>
      </c>
      <c r="I40" s="197"/>
      <c r="J40" s="197" t="s">
        <v>335</v>
      </c>
      <c r="K40" s="249"/>
    </row>
    <row r="41" s="179" customFormat="1" ht="18.75" customHeight="1" spans="1:13">
      <c r="A41" s="195" t="s">
        <v>193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9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9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9"/>
    </row>
    <row r="44" s="179" customFormat="1" ht="32.1" customHeight="1" spans="1:11">
      <c r="A44" s="199" t="s">
        <v>137</v>
      </c>
      <c r="B44" s="238" t="s">
        <v>336</v>
      </c>
      <c r="C44" s="238"/>
      <c r="D44" s="201" t="s">
        <v>337</v>
      </c>
      <c r="E44" s="202"/>
      <c r="F44" s="201" t="s">
        <v>141</v>
      </c>
      <c r="G44" s="239">
        <v>11.27</v>
      </c>
      <c r="H44" s="240" t="s">
        <v>142</v>
      </c>
      <c r="I44" s="240"/>
      <c r="J44" s="238"/>
      <c r="K44" s="257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353</v>
      </c>
      <c r="C2" s="124"/>
      <c r="D2" s="125" t="s">
        <v>68</v>
      </c>
      <c r="E2" s="124" t="s">
        <v>354</v>
      </c>
      <c r="F2" s="124"/>
      <c r="G2" s="124"/>
      <c r="H2" s="124"/>
      <c r="I2" s="160"/>
      <c r="J2" s="161" t="s">
        <v>57</v>
      </c>
      <c r="K2" s="162" t="s">
        <v>355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9"/>
      <c r="J3" s="164" t="s">
        <v>148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29" t="s">
        <v>115</v>
      </c>
      <c r="G4" s="131" t="s">
        <v>116</v>
      </c>
      <c r="H4" s="129" t="s">
        <v>117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259</v>
      </c>
    </row>
    <row r="5" s="119" customFormat="1" ht="29.1" customHeight="1" spans="1:17">
      <c r="A5" s="126"/>
      <c r="B5" s="128" t="s">
        <v>260</v>
      </c>
      <c r="C5" s="129" t="s">
        <v>261</v>
      </c>
      <c r="D5" s="130" t="s">
        <v>262</v>
      </c>
      <c r="E5" s="131" t="s">
        <v>263</v>
      </c>
      <c r="F5" s="129" t="s">
        <v>264</v>
      </c>
      <c r="G5" s="131" t="s">
        <v>265</v>
      </c>
      <c r="H5" s="129" t="s">
        <v>266</v>
      </c>
      <c r="I5" s="149"/>
      <c r="J5" s="167"/>
      <c r="K5" s="170" t="s">
        <v>260</v>
      </c>
      <c r="L5" s="170" t="s">
        <v>261</v>
      </c>
      <c r="M5" s="170" t="s">
        <v>262</v>
      </c>
      <c r="N5" s="170" t="s">
        <v>263</v>
      </c>
      <c r="O5" s="170" t="s">
        <v>264</v>
      </c>
      <c r="P5" s="170" t="s">
        <v>265</v>
      </c>
      <c r="Q5" s="170" t="s">
        <v>266</v>
      </c>
    </row>
    <row r="6" s="119" customFormat="1" ht="29.1" customHeight="1" spans="1:17">
      <c r="A6" s="129" t="s">
        <v>356</v>
      </c>
      <c r="B6" s="132">
        <f>C6-1</f>
        <v>68</v>
      </c>
      <c r="C6" s="132">
        <f>D6-2</f>
        <v>69</v>
      </c>
      <c r="D6" s="133">
        <v>71</v>
      </c>
      <c r="E6" s="134">
        <f>D6+2</f>
        <v>73</v>
      </c>
      <c r="F6" s="132">
        <f>E6+2</f>
        <v>75</v>
      </c>
      <c r="G6" s="134">
        <f>F6+1</f>
        <v>76</v>
      </c>
      <c r="H6" s="132">
        <f>G6+1</f>
        <v>77</v>
      </c>
      <c r="I6" s="149"/>
      <c r="J6" s="171" t="s">
        <v>356</v>
      </c>
      <c r="K6" s="172" t="s">
        <v>340</v>
      </c>
      <c r="L6" s="172" t="s">
        <v>340</v>
      </c>
      <c r="M6" s="172" t="s">
        <v>267</v>
      </c>
      <c r="N6" s="172" t="s">
        <v>340</v>
      </c>
      <c r="O6" s="172" t="s">
        <v>267</v>
      </c>
      <c r="P6" s="172" t="s">
        <v>267</v>
      </c>
      <c r="Q6" s="172"/>
    </row>
    <row r="7" s="119" customFormat="1" ht="29.1" customHeight="1" spans="1:17">
      <c r="A7" s="129" t="s">
        <v>357</v>
      </c>
      <c r="B7" s="132">
        <f>C7-1</f>
        <v>65</v>
      </c>
      <c r="C7" s="132">
        <f>D7-2</f>
        <v>66</v>
      </c>
      <c r="D7" s="133">
        <v>68</v>
      </c>
      <c r="E7" s="134">
        <f>D7+2</f>
        <v>70</v>
      </c>
      <c r="F7" s="132">
        <f>E7+2</f>
        <v>72</v>
      </c>
      <c r="G7" s="134">
        <f>F7+1</f>
        <v>73</v>
      </c>
      <c r="H7" s="132">
        <f>G7+1</f>
        <v>74</v>
      </c>
      <c r="I7" s="149"/>
      <c r="J7" s="171" t="s">
        <v>357</v>
      </c>
      <c r="K7" s="172" t="s">
        <v>267</v>
      </c>
      <c r="L7" s="172" t="s">
        <v>267</v>
      </c>
      <c r="M7" s="172" t="s">
        <v>267</v>
      </c>
      <c r="N7" s="151" t="s">
        <v>275</v>
      </c>
      <c r="O7" s="172" t="s">
        <v>267</v>
      </c>
      <c r="P7" s="172" t="s">
        <v>267</v>
      </c>
      <c r="Q7" s="172"/>
    </row>
    <row r="8" s="119" customFormat="1" ht="29.1" customHeight="1" spans="1:17">
      <c r="A8" s="129" t="s">
        <v>358</v>
      </c>
      <c r="B8" s="132">
        <f>C8-4</f>
        <v>104</v>
      </c>
      <c r="C8" s="132">
        <f>D8-4</f>
        <v>108</v>
      </c>
      <c r="D8" s="135" t="s">
        <v>359</v>
      </c>
      <c r="E8" s="134">
        <f>D8+4</f>
        <v>116</v>
      </c>
      <c r="F8" s="132">
        <f>E8+4</f>
        <v>120</v>
      </c>
      <c r="G8" s="134">
        <f>F8+6</f>
        <v>126</v>
      </c>
      <c r="H8" s="132">
        <f>G8+6</f>
        <v>132</v>
      </c>
      <c r="I8" s="149"/>
      <c r="J8" s="171" t="s">
        <v>358</v>
      </c>
      <c r="K8" s="172" t="s">
        <v>340</v>
      </c>
      <c r="L8" s="151" t="s">
        <v>275</v>
      </c>
      <c r="M8" s="172" t="s">
        <v>267</v>
      </c>
      <c r="N8" s="172" t="s">
        <v>267</v>
      </c>
      <c r="O8" s="173" t="s">
        <v>338</v>
      </c>
      <c r="P8" s="173" t="s">
        <v>271</v>
      </c>
      <c r="Q8" s="151"/>
    </row>
    <row r="9" s="119" customFormat="1" ht="29.1" customHeight="1" spans="1:17">
      <c r="A9" s="136" t="s">
        <v>360</v>
      </c>
      <c r="B9" s="137">
        <f>C9-4</f>
        <v>102</v>
      </c>
      <c r="C9" s="137">
        <f>D9-4</f>
        <v>106</v>
      </c>
      <c r="D9" s="138">
        <v>110</v>
      </c>
      <c r="E9" s="139">
        <f>D9+4</f>
        <v>114</v>
      </c>
      <c r="F9" s="137">
        <f>E9+5</f>
        <v>119</v>
      </c>
      <c r="G9" s="139">
        <f>F9+6</f>
        <v>125</v>
      </c>
      <c r="H9" s="137">
        <f>G9+7</f>
        <v>132</v>
      </c>
      <c r="I9" s="149"/>
      <c r="J9" s="171" t="s">
        <v>361</v>
      </c>
      <c r="K9" s="151" t="s">
        <v>270</v>
      </c>
      <c r="L9" s="172" t="s">
        <v>339</v>
      </c>
      <c r="M9" s="172" t="s">
        <v>267</v>
      </c>
      <c r="N9" s="173" t="s">
        <v>271</v>
      </c>
      <c r="O9" s="172" t="s">
        <v>267</v>
      </c>
      <c r="P9" s="172" t="s">
        <v>267</v>
      </c>
      <c r="Q9" s="172"/>
    </row>
    <row r="10" s="119" customFormat="1" ht="29.1" customHeight="1" spans="1:17">
      <c r="A10" s="129" t="s">
        <v>362</v>
      </c>
      <c r="B10" s="132">
        <f>C10-1.2</f>
        <v>83.5</v>
      </c>
      <c r="C10" s="132">
        <f>D10-1.8</f>
        <v>84.7</v>
      </c>
      <c r="D10" s="133">
        <v>86.5</v>
      </c>
      <c r="E10" s="134">
        <f>D10+1.8</f>
        <v>88.3</v>
      </c>
      <c r="F10" s="132">
        <f>E10+1.8</f>
        <v>90.1</v>
      </c>
      <c r="G10" s="134">
        <f>F10+1.3</f>
        <v>91.4</v>
      </c>
      <c r="H10" s="132">
        <f>G10+1.3</f>
        <v>92.7</v>
      </c>
      <c r="I10" s="149"/>
      <c r="J10" s="171" t="s">
        <v>360</v>
      </c>
      <c r="K10" s="172" t="s">
        <v>340</v>
      </c>
      <c r="L10" s="172" t="s">
        <v>339</v>
      </c>
      <c r="M10" s="151" t="s">
        <v>275</v>
      </c>
      <c r="N10" s="172" t="s">
        <v>267</v>
      </c>
      <c r="O10" s="172" t="s">
        <v>339</v>
      </c>
      <c r="P10" s="172" t="s">
        <v>339</v>
      </c>
      <c r="Q10" s="151"/>
    </row>
    <row r="11" s="119" customFormat="1" ht="29.1" customHeight="1" spans="1:17">
      <c r="A11" s="129" t="s">
        <v>363</v>
      </c>
      <c r="B11" s="132">
        <f>C11-0.8</f>
        <v>19.9</v>
      </c>
      <c r="C11" s="132">
        <f>D11-0.8</f>
        <v>20.7</v>
      </c>
      <c r="D11" s="133">
        <v>21.5</v>
      </c>
      <c r="E11" s="134">
        <f>D11+0.8</f>
        <v>22.3</v>
      </c>
      <c r="F11" s="132">
        <f>E11+0.8</f>
        <v>23.1</v>
      </c>
      <c r="G11" s="134">
        <f>F11+1.3</f>
        <v>24.4</v>
      </c>
      <c r="H11" s="132">
        <f>G11+1.3</f>
        <v>25.7</v>
      </c>
      <c r="I11" s="149"/>
      <c r="J11" s="171" t="s">
        <v>364</v>
      </c>
      <c r="K11" s="151" t="s">
        <v>273</v>
      </c>
      <c r="L11" s="151" t="s">
        <v>365</v>
      </c>
      <c r="M11" s="151" t="s">
        <v>340</v>
      </c>
      <c r="N11" s="172" t="s">
        <v>267</v>
      </c>
      <c r="O11" s="151" t="s">
        <v>275</v>
      </c>
      <c r="P11" s="151" t="s">
        <v>275</v>
      </c>
      <c r="Q11" s="151"/>
    </row>
    <row r="12" s="119" customFormat="1" ht="29.1" customHeight="1" spans="1:17">
      <c r="A12" s="129" t="s">
        <v>366</v>
      </c>
      <c r="B12" s="132">
        <f>C12-0.7</f>
        <v>16.6</v>
      </c>
      <c r="C12" s="132">
        <f>D12-0.7</f>
        <v>17.3</v>
      </c>
      <c r="D12" s="140">
        <v>18</v>
      </c>
      <c r="E12" s="134">
        <f>D12+0.7</f>
        <v>18.7</v>
      </c>
      <c r="F12" s="132">
        <f>E12+0.7</f>
        <v>19.4</v>
      </c>
      <c r="G12" s="134">
        <f>F12+1</f>
        <v>20.4</v>
      </c>
      <c r="H12" s="132">
        <f>G12+1</f>
        <v>21.4</v>
      </c>
      <c r="I12" s="149"/>
      <c r="J12" s="171" t="s">
        <v>367</v>
      </c>
      <c r="K12" s="172" t="s">
        <v>340</v>
      </c>
      <c r="L12" s="172" t="s">
        <v>275</v>
      </c>
      <c r="M12" s="151" t="s">
        <v>275</v>
      </c>
      <c r="N12" s="151" t="s">
        <v>275</v>
      </c>
      <c r="O12" s="151" t="s">
        <v>275</v>
      </c>
      <c r="P12" s="151" t="s">
        <v>275</v>
      </c>
      <c r="Q12" s="151"/>
    </row>
    <row r="13" s="119" customFormat="1" ht="29.1" customHeight="1" spans="1:17">
      <c r="A13" s="129" t="s">
        <v>368</v>
      </c>
      <c r="B13" s="132">
        <f>C13-0.5</f>
        <v>10</v>
      </c>
      <c r="C13" s="132">
        <f>D13-0.5</f>
        <v>10.5</v>
      </c>
      <c r="D13" s="133">
        <v>11</v>
      </c>
      <c r="E13" s="134">
        <f>D13+0.5</f>
        <v>11.5</v>
      </c>
      <c r="F13" s="132">
        <f>E13+0.5</f>
        <v>12</v>
      </c>
      <c r="G13" s="141">
        <f>F13+0.7</f>
        <v>12.7</v>
      </c>
      <c r="H13" s="142">
        <f>G13+0.7</f>
        <v>13.4</v>
      </c>
      <c r="I13" s="149"/>
      <c r="J13" s="174" t="s">
        <v>369</v>
      </c>
      <c r="K13" s="172" t="s">
        <v>267</v>
      </c>
      <c r="L13" s="151" t="s">
        <v>275</v>
      </c>
      <c r="M13" s="172" t="s">
        <v>267</v>
      </c>
      <c r="N13" s="151" t="s">
        <v>275</v>
      </c>
      <c r="O13" s="172" t="s">
        <v>267</v>
      </c>
      <c r="P13" s="172" t="s">
        <v>267</v>
      </c>
      <c r="Q13" s="151"/>
    </row>
    <row r="14" s="119" customFormat="1" ht="29.1" customHeight="1" spans="1:17">
      <c r="A14" s="129" t="s">
        <v>370</v>
      </c>
      <c r="B14" s="132">
        <f>C14-1</f>
        <v>52</v>
      </c>
      <c r="C14" s="132">
        <f>D14-1</f>
        <v>53</v>
      </c>
      <c r="D14" s="133">
        <v>54</v>
      </c>
      <c r="E14" s="134">
        <f>D14+1</f>
        <v>55</v>
      </c>
      <c r="F14" s="132">
        <f>E14+1</f>
        <v>56</v>
      </c>
      <c r="G14" s="134">
        <f>F14+1.5</f>
        <v>57.5</v>
      </c>
      <c r="H14" s="132">
        <f>G14+1.5</f>
        <v>59</v>
      </c>
      <c r="I14" s="149"/>
      <c r="J14" s="171" t="s">
        <v>366</v>
      </c>
      <c r="K14" s="151" t="s">
        <v>278</v>
      </c>
      <c r="L14" s="172" t="s">
        <v>267</v>
      </c>
      <c r="M14" s="172" t="s">
        <v>267</v>
      </c>
      <c r="N14" s="172" t="s">
        <v>267</v>
      </c>
      <c r="O14" s="151" t="s">
        <v>275</v>
      </c>
      <c r="P14" s="151" t="s">
        <v>275</v>
      </c>
      <c r="Q14" s="151"/>
    </row>
    <row r="15" s="119" customFormat="1" ht="29.1" customHeight="1" spans="1:17">
      <c r="A15" s="143"/>
      <c r="B15" s="144"/>
      <c r="C15" s="144"/>
      <c r="D15" s="144"/>
      <c r="E15" s="144"/>
      <c r="F15" s="144"/>
      <c r="G15" s="144"/>
      <c r="H15" s="144"/>
      <c r="I15" s="149"/>
      <c r="J15" s="171" t="s">
        <v>371</v>
      </c>
      <c r="K15" s="172" t="s">
        <v>267</v>
      </c>
      <c r="L15" s="172" t="s">
        <v>275</v>
      </c>
      <c r="M15" s="151" t="s">
        <v>275</v>
      </c>
      <c r="N15" s="172" t="s">
        <v>267</v>
      </c>
      <c r="O15" s="151" t="s">
        <v>275</v>
      </c>
      <c r="P15" s="172" t="s">
        <v>267</v>
      </c>
      <c r="Q15" s="151"/>
    </row>
    <row r="16" s="119" customFormat="1" ht="29.1" customHeight="1" spans="1:17">
      <c r="A16" s="145"/>
      <c r="B16" s="146"/>
      <c r="C16" s="147"/>
      <c r="D16" s="148"/>
      <c r="E16" s="147"/>
      <c r="F16" s="147"/>
      <c r="G16" s="147"/>
      <c r="H16" s="149"/>
      <c r="I16" s="149"/>
      <c r="J16" s="151"/>
      <c r="K16" s="151"/>
      <c r="L16" s="151"/>
      <c r="M16" s="151"/>
      <c r="N16" s="173"/>
      <c r="O16" s="151"/>
      <c r="P16" s="151"/>
      <c r="Q16" s="151"/>
    </row>
    <row r="17" s="119" customFormat="1" ht="29.1" customHeight="1" spans="1:17">
      <c r="A17" s="150"/>
      <c r="B17" s="151"/>
      <c r="C17" s="152"/>
      <c r="D17" s="152"/>
      <c r="E17" s="152"/>
      <c r="F17" s="152"/>
      <c r="G17" s="151"/>
      <c r="H17" s="149"/>
      <c r="I17" s="149"/>
      <c r="J17" s="151"/>
      <c r="K17" s="151"/>
      <c r="L17" s="151"/>
      <c r="M17" s="151"/>
      <c r="N17" s="151"/>
      <c r="O17" s="151"/>
      <c r="P17" s="151"/>
      <c r="Q17" s="151"/>
    </row>
    <row r="18" s="119" customFormat="1" ht="29.1" customHeight="1" spans="1:17">
      <c r="A18" s="153"/>
      <c r="B18" s="154"/>
      <c r="C18" s="155"/>
      <c r="D18" s="155"/>
      <c r="E18" s="156"/>
      <c r="F18" s="156"/>
      <c r="G18" s="154"/>
      <c r="H18" s="149"/>
      <c r="I18" s="149"/>
      <c r="J18" s="154"/>
      <c r="K18" s="154"/>
      <c r="L18" s="151"/>
      <c r="M18" s="154"/>
      <c r="N18" s="154"/>
      <c r="O18" s="154"/>
      <c r="P18" s="154"/>
      <c r="Q18" s="154"/>
    </row>
    <row r="19" s="119" customFormat="1" ht="14.25" spans="1:17">
      <c r="A19" s="157" t="s">
        <v>193</v>
      </c>
      <c r="D19" s="158"/>
      <c r="E19" s="158"/>
      <c r="F19" s="158"/>
      <c r="G19" s="158"/>
      <c r="H19" s="158"/>
      <c r="I19" s="158"/>
      <c r="J19" s="158"/>
      <c r="K19" s="175"/>
      <c r="L19" s="175"/>
      <c r="M19" s="175"/>
      <c r="N19" s="175"/>
      <c r="O19" s="175"/>
      <c r="P19" s="175"/>
      <c r="Q19" s="175"/>
    </row>
    <row r="20" s="119" customFormat="1" ht="14.25" spans="1:17">
      <c r="A20" s="119" t="s">
        <v>194</v>
      </c>
      <c r="B20" s="158"/>
      <c r="C20" s="158"/>
      <c r="D20" s="158"/>
      <c r="E20" s="158"/>
      <c r="F20" s="158"/>
      <c r="G20" s="158"/>
      <c r="H20" s="158"/>
      <c r="I20" s="158"/>
      <c r="J20" s="157" t="s">
        <v>281</v>
      </c>
      <c r="K20" s="176"/>
      <c r="L20" s="176" t="s">
        <v>342</v>
      </c>
      <c r="M20" s="176"/>
      <c r="N20" s="176" t="s">
        <v>282</v>
      </c>
      <c r="O20" s="176"/>
      <c r="P20" s="176"/>
      <c r="Q20" s="120"/>
    </row>
    <row r="21" s="119" customFormat="1" customHeight="1" spans="1:17">
      <c r="A21" s="158"/>
      <c r="K21" s="120"/>
      <c r="L21" s="120"/>
      <c r="M21" s="120"/>
      <c r="N21" s="120"/>
      <c r="O21" s="120"/>
      <c r="P21" s="120"/>
      <c r="Q21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C21" sqref="C21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373</v>
      </c>
      <c r="B2" s="62" t="s">
        <v>374</v>
      </c>
      <c r="C2" s="62" t="s">
        <v>375</v>
      </c>
      <c r="D2" s="62" t="s">
        <v>376</v>
      </c>
      <c r="E2" s="62" t="s">
        <v>377</v>
      </c>
      <c r="F2" s="62" t="s">
        <v>378</v>
      </c>
      <c r="G2" s="62" t="s">
        <v>379</v>
      </c>
      <c r="H2" s="62" t="s">
        <v>380</v>
      </c>
      <c r="I2" s="67" t="s">
        <v>381</v>
      </c>
      <c r="J2" s="67" t="s">
        <v>382</v>
      </c>
      <c r="K2" s="67" t="s">
        <v>383</v>
      </c>
      <c r="L2" s="67" t="s">
        <v>384</v>
      </c>
      <c r="M2" s="67" t="s">
        <v>385</v>
      </c>
      <c r="N2" s="62" t="s">
        <v>386</v>
      </c>
      <c r="O2" s="62" t="s">
        <v>387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388</v>
      </c>
      <c r="J3" s="67" t="s">
        <v>388</v>
      </c>
      <c r="K3" s="67" t="s">
        <v>388</v>
      </c>
      <c r="L3" s="67" t="s">
        <v>388</v>
      </c>
      <c r="M3" s="67" t="s">
        <v>388</v>
      </c>
      <c r="N3" s="65"/>
      <c r="O3" s="65"/>
    </row>
    <row r="4" s="56" customFormat="1" spans="1:15">
      <c r="A4" s="104">
        <v>1</v>
      </c>
      <c r="B4" s="105" t="s">
        <v>389</v>
      </c>
      <c r="C4" s="78" t="s">
        <v>390</v>
      </c>
      <c r="D4" s="104" t="s">
        <v>120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/>
      <c r="L4" s="78"/>
      <c r="M4" s="78">
        <v>1</v>
      </c>
      <c r="N4" s="78">
        <f t="shared" ref="N4:N6" si="0">SUM(I4:M4)</f>
        <v>2</v>
      </c>
      <c r="O4" s="78" t="s">
        <v>391</v>
      </c>
    </row>
    <row r="5" s="56" customFormat="1" spans="1:15">
      <c r="A5" s="104">
        <v>2</v>
      </c>
      <c r="B5" s="105" t="s">
        <v>392</v>
      </c>
      <c r="C5" s="78" t="s">
        <v>390</v>
      </c>
      <c r="D5" s="104" t="s">
        <v>119</v>
      </c>
      <c r="E5" s="104" t="s">
        <v>63</v>
      </c>
      <c r="F5" s="78" t="s">
        <v>54</v>
      </c>
      <c r="G5" s="78"/>
      <c r="H5" s="104"/>
      <c r="I5" s="78"/>
      <c r="J5" s="78"/>
      <c r="K5" s="78">
        <v>1</v>
      </c>
      <c r="L5" s="78"/>
      <c r="M5" s="78"/>
      <c r="N5" s="78">
        <f t="shared" si="0"/>
        <v>1</v>
      </c>
      <c r="O5" s="78" t="s">
        <v>391</v>
      </c>
    </row>
    <row r="6" s="56" customFormat="1" spans="1:15">
      <c r="A6" s="104">
        <v>3</v>
      </c>
      <c r="B6" s="105" t="s">
        <v>393</v>
      </c>
      <c r="C6" s="78" t="s">
        <v>390</v>
      </c>
      <c r="D6" s="104" t="s">
        <v>394</v>
      </c>
      <c r="E6" s="104" t="s">
        <v>63</v>
      </c>
      <c r="F6" s="78" t="s">
        <v>54</v>
      </c>
      <c r="G6" s="104"/>
      <c r="H6" s="104"/>
      <c r="I6" s="104">
        <v>1</v>
      </c>
      <c r="J6" s="104"/>
      <c r="K6" s="104"/>
      <c r="L6" s="104"/>
      <c r="M6" s="104"/>
      <c r="N6" s="78">
        <f t="shared" si="0"/>
        <v>1</v>
      </c>
      <c r="O6" s="78" t="s">
        <v>391</v>
      </c>
    </row>
    <row r="7" s="56" customFormat="1" spans="1:15">
      <c r="A7" s="104"/>
      <c r="B7" s="104"/>
      <c r="C7" s="78"/>
      <c r="D7" s="104"/>
      <c r="E7" s="104"/>
      <c r="F7" s="78"/>
      <c r="G7" s="78"/>
      <c r="H7" s="104"/>
      <c r="I7" s="78"/>
      <c r="J7" s="78"/>
      <c r="K7" s="78"/>
      <c r="L7" s="78"/>
      <c r="M7" s="78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104"/>
      <c r="H9" s="104"/>
      <c r="I9" s="104"/>
      <c r="J9" s="104"/>
      <c r="K9" s="104"/>
      <c r="L9" s="104"/>
      <c r="M9" s="104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104"/>
      <c r="J13" s="104"/>
      <c r="K13" s="104"/>
      <c r="L13" s="104"/>
      <c r="M13" s="104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="56" customFormat="1" spans="1:1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="58" customFormat="1" ht="18.75" spans="1:15">
      <c r="A17" s="85" t="s">
        <v>395</v>
      </c>
      <c r="B17" s="86"/>
      <c r="C17" s="86"/>
      <c r="D17" s="87"/>
      <c r="E17" s="88"/>
      <c r="F17" s="90"/>
      <c r="G17" s="90"/>
      <c r="H17" s="90"/>
      <c r="I17" s="89"/>
      <c r="J17" s="85" t="s">
        <v>396</v>
      </c>
      <c r="K17" s="86"/>
      <c r="L17" s="86"/>
      <c r="M17" s="87"/>
      <c r="N17" s="86"/>
      <c r="O17" s="100"/>
    </row>
    <row r="18" s="56" customFormat="1" ht="16.5" spans="1:15">
      <c r="A18" s="91" t="s">
        <v>397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D24" sqref="D24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373</v>
      </c>
      <c r="B2" s="62" t="s">
        <v>378</v>
      </c>
      <c r="C2" s="102" t="s">
        <v>374</v>
      </c>
      <c r="D2" s="62" t="s">
        <v>375</v>
      </c>
      <c r="E2" s="62" t="s">
        <v>376</v>
      </c>
      <c r="F2" s="62" t="s">
        <v>377</v>
      </c>
      <c r="G2" s="63" t="s">
        <v>399</v>
      </c>
      <c r="H2" s="93"/>
      <c r="I2" s="63" t="s">
        <v>400</v>
      </c>
      <c r="J2" s="93"/>
      <c r="K2" s="111" t="s">
        <v>401</v>
      </c>
      <c r="L2" s="112" t="s">
        <v>402</v>
      </c>
      <c r="M2" s="113" t="s">
        <v>403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404</v>
      </c>
      <c r="H3" s="67" t="s">
        <v>405</v>
      </c>
      <c r="I3" s="67" t="s">
        <v>404</v>
      </c>
      <c r="J3" s="67" t="s">
        <v>405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389</v>
      </c>
      <c r="D4" s="78" t="s">
        <v>390</v>
      </c>
      <c r="E4" s="104" t="s">
        <v>120</v>
      </c>
      <c r="F4" s="104" t="s">
        <v>63</v>
      </c>
      <c r="G4" s="78" t="s">
        <v>406</v>
      </c>
      <c r="H4" s="106">
        <v>0.02</v>
      </c>
      <c r="I4" s="106"/>
      <c r="J4" s="106"/>
      <c r="K4" s="106"/>
      <c r="L4" s="78"/>
      <c r="M4" s="78" t="s">
        <v>391</v>
      </c>
    </row>
    <row r="5" s="56" customFormat="1" spans="1:13">
      <c r="A5" s="104"/>
      <c r="B5" s="105" t="s">
        <v>54</v>
      </c>
      <c r="C5" s="105" t="s">
        <v>392</v>
      </c>
      <c r="D5" s="78" t="s">
        <v>390</v>
      </c>
      <c r="E5" s="104" t="s">
        <v>119</v>
      </c>
      <c r="F5" s="104" t="s">
        <v>63</v>
      </c>
      <c r="G5" s="78" t="s">
        <v>406</v>
      </c>
      <c r="H5" s="106">
        <v>0.02</v>
      </c>
      <c r="I5" s="106"/>
      <c r="J5" s="106"/>
      <c r="K5" s="106"/>
      <c r="L5" s="78"/>
      <c r="M5" s="78" t="s">
        <v>391</v>
      </c>
    </row>
    <row r="6" s="56" customFormat="1" spans="1:13">
      <c r="A6" s="104"/>
      <c r="B6" s="105" t="s">
        <v>54</v>
      </c>
      <c r="C6" s="105" t="s">
        <v>393</v>
      </c>
      <c r="D6" s="78" t="s">
        <v>390</v>
      </c>
      <c r="E6" s="104" t="s">
        <v>394</v>
      </c>
      <c r="F6" s="104" t="s">
        <v>63</v>
      </c>
      <c r="G6" s="78" t="s">
        <v>406</v>
      </c>
      <c r="H6" s="106">
        <v>0.02</v>
      </c>
      <c r="I6" s="106"/>
      <c r="J6" s="106"/>
      <c r="K6" s="106"/>
      <c r="L6" s="78"/>
      <c r="M6" s="78" t="s">
        <v>391</v>
      </c>
    </row>
    <row r="7" s="56" customFormat="1" spans="1:13">
      <c r="A7" s="104"/>
      <c r="B7" s="105"/>
      <c r="C7" s="105"/>
      <c r="D7" s="78"/>
      <c r="E7" s="104"/>
      <c r="F7" s="104"/>
      <c r="G7" s="107"/>
      <c r="H7" s="106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7"/>
      <c r="H8" s="106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7"/>
      <c r="H9" s="106"/>
      <c r="I9" s="106"/>
      <c r="J9" s="106"/>
      <c r="K9" s="106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7"/>
      <c r="H10" s="106"/>
      <c r="I10" s="106"/>
      <c r="J10" s="106"/>
      <c r="K10" s="106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7"/>
      <c r="H11" s="106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7"/>
      <c r="H12" s="106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7"/>
      <c r="H13" s="106"/>
      <c r="I13" s="106"/>
      <c r="J13" s="106"/>
      <c r="K13" s="106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7"/>
      <c r="H14" s="106"/>
      <c r="I14" s="106"/>
      <c r="J14" s="106"/>
      <c r="K14" s="106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7"/>
      <c r="H15" s="106"/>
      <c r="I15" s="106"/>
      <c r="J15" s="106"/>
      <c r="K15" s="106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7"/>
      <c r="H16" s="106"/>
      <c r="I16" s="106"/>
      <c r="J16" s="106"/>
      <c r="K16" s="106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7"/>
      <c r="H17" s="106"/>
      <c r="I17" s="106"/>
      <c r="J17" s="106"/>
      <c r="K17" s="106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395</v>
      </c>
      <c r="B20" s="86"/>
      <c r="C20" s="86"/>
      <c r="D20" s="86"/>
      <c r="E20" s="87"/>
      <c r="F20" s="88"/>
      <c r="G20" s="89"/>
      <c r="H20" s="85" t="s">
        <v>396</v>
      </c>
      <c r="I20" s="86"/>
      <c r="J20" s="86"/>
      <c r="K20" s="87"/>
      <c r="L20" s="117"/>
      <c r="M20" s="100"/>
    </row>
    <row r="21" s="60" customFormat="1" ht="16.5" spans="1:13">
      <c r="A21" s="109" t="s">
        <v>407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F14" sqref="F14:F23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409</v>
      </c>
      <c r="B2" s="62" t="s">
        <v>378</v>
      </c>
      <c r="C2" s="62" t="s">
        <v>374</v>
      </c>
      <c r="D2" s="62" t="s">
        <v>375</v>
      </c>
      <c r="E2" s="62" t="s">
        <v>376</v>
      </c>
      <c r="F2" s="62" t="s">
        <v>377</v>
      </c>
      <c r="G2" s="63" t="s">
        <v>410</v>
      </c>
      <c r="H2" s="64"/>
      <c r="I2" s="93"/>
      <c r="J2" s="63" t="s">
        <v>411</v>
      </c>
      <c r="K2" s="64"/>
      <c r="L2" s="93"/>
      <c r="M2" s="63" t="s">
        <v>412</v>
      </c>
      <c r="N2" s="64"/>
      <c r="O2" s="93"/>
      <c r="P2" s="63" t="s">
        <v>413</v>
      </c>
      <c r="Q2" s="64"/>
      <c r="R2" s="93"/>
      <c r="S2" s="64" t="s">
        <v>414</v>
      </c>
      <c r="T2" s="64"/>
      <c r="U2" s="93"/>
      <c r="V2" s="96" t="s">
        <v>415</v>
      </c>
      <c r="W2" s="96" t="s">
        <v>387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416</v>
      </c>
      <c r="H3" s="67" t="s">
        <v>68</v>
      </c>
      <c r="I3" s="67" t="s">
        <v>378</v>
      </c>
      <c r="J3" s="67" t="s">
        <v>416</v>
      </c>
      <c r="K3" s="67" t="s">
        <v>68</v>
      </c>
      <c r="L3" s="67" t="s">
        <v>378</v>
      </c>
      <c r="M3" s="67" t="s">
        <v>416</v>
      </c>
      <c r="N3" s="67" t="s">
        <v>68</v>
      </c>
      <c r="O3" s="67" t="s">
        <v>378</v>
      </c>
      <c r="P3" s="67" t="s">
        <v>416</v>
      </c>
      <c r="Q3" s="67" t="s">
        <v>68</v>
      </c>
      <c r="R3" s="67" t="s">
        <v>378</v>
      </c>
      <c r="S3" s="67" t="s">
        <v>416</v>
      </c>
      <c r="T3" s="67" t="s">
        <v>68</v>
      </c>
      <c r="U3" s="67" t="s">
        <v>378</v>
      </c>
      <c r="V3" s="97"/>
      <c r="W3" s="97"/>
    </row>
    <row r="4" s="56" customFormat="1" ht="29.25" spans="1:23">
      <c r="A4" s="68" t="s">
        <v>417</v>
      </c>
      <c r="B4" s="68" t="s">
        <v>418</v>
      </c>
      <c r="C4" s="69" t="s">
        <v>389</v>
      </c>
      <c r="D4" s="70" t="s">
        <v>390</v>
      </c>
      <c r="E4" s="68" t="s">
        <v>120</v>
      </c>
      <c r="F4" s="68" t="s">
        <v>63</v>
      </c>
      <c r="G4" s="71"/>
      <c r="H4" s="71" t="s">
        <v>419</v>
      </c>
      <c r="I4" s="71" t="s">
        <v>54</v>
      </c>
      <c r="J4" s="71"/>
      <c r="K4" s="94" t="s">
        <v>420</v>
      </c>
      <c r="L4" s="71" t="s">
        <v>54</v>
      </c>
      <c r="N4" s="95" t="s">
        <v>421</v>
      </c>
      <c r="O4" s="71" t="s">
        <v>54</v>
      </c>
      <c r="P4" s="71"/>
      <c r="Q4" s="95" t="s">
        <v>422</v>
      </c>
      <c r="R4" s="71" t="s">
        <v>54</v>
      </c>
      <c r="S4" s="71"/>
      <c r="T4" s="95" t="s">
        <v>423</v>
      </c>
      <c r="U4" s="71" t="s">
        <v>54</v>
      </c>
      <c r="V4" s="68" t="s">
        <v>424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425</v>
      </c>
      <c r="H5" s="64"/>
      <c r="I5" s="93"/>
      <c r="J5" s="63" t="s">
        <v>426</v>
      </c>
      <c r="K5" s="64"/>
      <c r="L5" s="93"/>
      <c r="M5" s="63" t="s">
        <v>427</v>
      </c>
      <c r="N5" s="64"/>
      <c r="O5" s="93"/>
      <c r="P5" s="63" t="s">
        <v>428</v>
      </c>
      <c r="Q5" s="64"/>
      <c r="R5" s="93"/>
      <c r="S5" s="64" t="s">
        <v>429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416</v>
      </c>
      <c r="H6" s="67" t="s">
        <v>68</v>
      </c>
      <c r="I6" s="67" t="s">
        <v>378</v>
      </c>
      <c r="J6" s="67" t="s">
        <v>416</v>
      </c>
      <c r="K6" s="67" t="s">
        <v>68</v>
      </c>
      <c r="L6" s="67" t="s">
        <v>378</v>
      </c>
      <c r="M6" s="67" t="s">
        <v>416</v>
      </c>
      <c r="N6" s="67" t="s">
        <v>68</v>
      </c>
      <c r="O6" s="67" t="s">
        <v>378</v>
      </c>
      <c r="P6" s="67" t="s">
        <v>416</v>
      </c>
      <c r="Q6" s="67" t="s">
        <v>68</v>
      </c>
      <c r="R6" s="67" t="s">
        <v>378</v>
      </c>
      <c r="S6" s="67" t="s">
        <v>416</v>
      </c>
      <c r="T6" s="67" t="s">
        <v>68</v>
      </c>
      <c r="U6" s="67" t="s">
        <v>378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 t="s">
        <v>430</v>
      </c>
      <c r="I7" s="71" t="s">
        <v>54</v>
      </c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431</v>
      </c>
      <c r="H8" s="64"/>
      <c r="I8" s="93"/>
      <c r="J8" s="63" t="s">
        <v>432</v>
      </c>
      <c r="K8" s="64"/>
      <c r="L8" s="93"/>
      <c r="M8" s="63" t="s">
        <v>433</v>
      </c>
      <c r="N8" s="64"/>
      <c r="O8" s="93"/>
      <c r="P8" s="63" t="s">
        <v>434</v>
      </c>
      <c r="Q8" s="64"/>
      <c r="R8" s="93"/>
      <c r="S8" s="64" t="s">
        <v>435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416</v>
      </c>
      <c r="H9" s="67" t="s">
        <v>68</v>
      </c>
      <c r="I9" s="67" t="s">
        <v>378</v>
      </c>
      <c r="J9" s="67" t="s">
        <v>416</v>
      </c>
      <c r="K9" s="67" t="s">
        <v>68</v>
      </c>
      <c r="L9" s="67" t="s">
        <v>378</v>
      </c>
      <c r="M9" s="67" t="s">
        <v>416</v>
      </c>
      <c r="N9" s="67" t="s">
        <v>68</v>
      </c>
      <c r="O9" s="67" t="s">
        <v>378</v>
      </c>
      <c r="P9" s="67" t="s">
        <v>416</v>
      </c>
      <c r="Q9" s="67" t="s">
        <v>68</v>
      </c>
      <c r="R9" s="67" t="s">
        <v>378</v>
      </c>
      <c r="S9" s="67" t="s">
        <v>416</v>
      </c>
      <c r="T9" s="67" t="s">
        <v>68</v>
      </c>
      <c r="U9" s="67" t="s">
        <v>378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431</v>
      </c>
      <c r="H11" s="64"/>
      <c r="I11" s="93"/>
      <c r="J11" s="63" t="s">
        <v>432</v>
      </c>
      <c r="K11" s="64"/>
      <c r="L11" s="93"/>
      <c r="M11" s="63" t="s">
        <v>433</v>
      </c>
      <c r="N11" s="64"/>
      <c r="O11" s="93"/>
      <c r="P11" s="63" t="s">
        <v>434</v>
      </c>
      <c r="Q11" s="64"/>
      <c r="R11" s="93"/>
      <c r="S11" s="64" t="s">
        <v>435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416</v>
      </c>
      <c r="H12" s="67" t="s">
        <v>68</v>
      </c>
      <c r="I12" s="67" t="s">
        <v>378</v>
      </c>
      <c r="J12" s="67" t="s">
        <v>416</v>
      </c>
      <c r="K12" s="67" t="s">
        <v>68</v>
      </c>
      <c r="L12" s="67" t="s">
        <v>378</v>
      </c>
      <c r="M12" s="67" t="s">
        <v>416</v>
      </c>
      <c r="N12" s="67" t="s">
        <v>68</v>
      </c>
      <c r="O12" s="67" t="s">
        <v>378</v>
      </c>
      <c r="P12" s="67" t="s">
        <v>416</v>
      </c>
      <c r="Q12" s="67" t="s">
        <v>68</v>
      </c>
      <c r="R12" s="67" t="s">
        <v>378</v>
      </c>
      <c r="S12" s="67" t="s">
        <v>416</v>
      </c>
      <c r="T12" s="67" t="s">
        <v>68</v>
      </c>
      <c r="U12" s="67" t="s">
        <v>378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29.25" spans="1:23">
      <c r="A14" s="68" t="s">
        <v>436</v>
      </c>
      <c r="B14" s="68" t="s">
        <v>418</v>
      </c>
      <c r="C14" s="69" t="s">
        <v>392</v>
      </c>
      <c r="D14" s="70" t="s">
        <v>390</v>
      </c>
      <c r="E14" s="68" t="s">
        <v>119</v>
      </c>
      <c r="F14" s="68" t="s">
        <v>63</v>
      </c>
      <c r="G14" s="71"/>
      <c r="H14" s="71" t="s">
        <v>419</v>
      </c>
      <c r="I14" s="71" t="s">
        <v>54</v>
      </c>
      <c r="J14" s="71"/>
      <c r="K14" s="94" t="s">
        <v>420</v>
      </c>
      <c r="L14" s="71" t="s">
        <v>54</v>
      </c>
      <c r="N14" s="95" t="s">
        <v>421</v>
      </c>
      <c r="O14" s="71" t="s">
        <v>54</v>
      </c>
      <c r="P14" s="71"/>
      <c r="Q14" s="95" t="s">
        <v>422</v>
      </c>
      <c r="R14" s="71" t="s">
        <v>54</v>
      </c>
      <c r="S14" s="71"/>
      <c r="T14" s="95" t="s">
        <v>423</v>
      </c>
      <c r="U14" s="71" t="s">
        <v>54</v>
      </c>
      <c r="V14" s="68" t="s">
        <v>424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425</v>
      </c>
      <c r="H15" s="64"/>
      <c r="I15" s="93"/>
      <c r="J15" s="63" t="s">
        <v>426</v>
      </c>
      <c r="K15" s="64"/>
      <c r="L15" s="93"/>
      <c r="M15" s="63" t="s">
        <v>427</v>
      </c>
      <c r="N15" s="64"/>
      <c r="O15" s="93"/>
      <c r="P15" s="63" t="s">
        <v>428</v>
      </c>
      <c r="Q15" s="64"/>
      <c r="R15" s="93"/>
      <c r="S15" s="64" t="s">
        <v>429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416</v>
      </c>
      <c r="H16" s="67" t="s">
        <v>68</v>
      </c>
      <c r="I16" s="67" t="s">
        <v>378</v>
      </c>
      <c r="J16" s="67" t="s">
        <v>416</v>
      </c>
      <c r="K16" s="67" t="s">
        <v>68</v>
      </c>
      <c r="L16" s="67" t="s">
        <v>378</v>
      </c>
      <c r="M16" s="67" t="s">
        <v>416</v>
      </c>
      <c r="N16" s="67" t="s">
        <v>68</v>
      </c>
      <c r="O16" s="67" t="s">
        <v>378</v>
      </c>
      <c r="P16" s="67" t="s">
        <v>416</v>
      </c>
      <c r="Q16" s="67" t="s">
        <v>68</v>
      </c>
      <c r="R16" s="67" t="s">
        <v>378</v>
      </c>
      <c r="S16" s="67" t="s">
        <v>416</v>
      </c>
      <c r="T16" s="67" t="s">
        <v>68</v>
      </c>
      <c r="U16" s="67" t="s">
        <v>378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 t="s">
        <v>430</v>
      </c>
      <c r="I17" s="71" t="s">
        <v>54</v>
      </c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431</v>
      </c>
      <c r="H18" s="64"/>
      <c r="I18" s="93"/>
      <c r="J18" s="63" t="s">
        <v>432</v>
      </c>
      <c r="K18" s="64"/>
      <c r="L18" s="93"/>
      <c r="M18" s="63" t="s">
        <v>433</v>
      </c>
      <c r="N18" s="64"/>
      <c r="O18" s="93"/>
      <c r="P18" s="63" t="s">
        <v>434</v>
      </c>
      <c r="Q18" s="64"/>
      <c r="R18" s="93"/>
      <c r="S18" s="64" t="s">
        <v>435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416</v>
      </c>
      <c r="H19" s="67" t="s">
        <v>68</v>
      </c>
      <c r="I19" s="67" t="s">
        <v>378</v>
      </c>
      <c r="J19" s="67" t="s">
        <v>416</v>
      </c>
      <c r="K19" s="67" t="s">
        <v>68</v>
      </c>
      <c r="L19" s="67" t="s">
        <v>378</v>
      </c>
      <c r="M19" s="67" t="s">
        <v>416</v>
      </c>
      <c r="N19" s="67" t="s">
        <v>68</v>
      </c>
      <c r="O19" s="67" t="s">
        <v>378</v>
      </c>
      <c r="P19" s="67" t="s">
        <v>416</v>
      </c>
      <c r="Q19" s="67" t="s">
        <v>68</v>
      </c>
      <c r="R19" s="67" t="s">
        <v>378</v>
      </c>
      <c r="S19" s="67" t="s">
        <v>416</v>
      </c>
      <c r="T19" s="67" t="s">
        <v>68</v>
      </c>
      <c r="U19" s="67" t="s">
        <v>378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431</v>
      </c>
      <c r="H21" s="64"/>
      <c r="I21" s="93"/>
      <c r="J21" s="63" t="s">
        <v>432</v>
      </c>
      <c r="K21" s="64"/>
      <c r="L21" s="93"/>
      <c r="M21" s="63" t="s">
        <v>433</v>
      </c>
      <c r="N21" s="64"/>
      <c r="O21" s="93"/>
      <c r="P21" s="63" t="s">
        <v>434</v>
      </c>
      <c r="Q21" s="64"/>
      <c r="R21" s="93"/>
      <c r="S21" s="64" t="s">
        <v>435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416</v>
      </c>
      <c r="H22" s="67" t="s">
        <v>68</v>
      </c>
      <c r="I22" s="67" t="s">
        <v>378</v>
      </c>
      <c r="J22" s="67" t="s">
        <v>416</v>
      </c>
      <c r="K22" s="67" t="s">
        <v>68</v>
      </c>
      <c r="L22" s="67" t="s">
        <v>378</v>
      </c>
      <c r="M22" s="67" t="s">
        <v>416</v>
      </c>
      <c r="N22" s="67" t="s">
        <v>68</v>
      </c>
      <c r="O22" s="67" t="s">
        <v>378</v>
      </c>
      <c r="P22" s="67" t="s">
        <v>416</v>
      </c>
      <c r="Q22" s="67" t="s">
        <v>68</v>
      </c>
      <c r="R22" s="67" t="s">
        <v>378</v>
      </c>
      <c r="S22" s="67" t="s">
        <v>416</v>
      </c>
      <c r="T22" s="67" t="s">
        <v>68</v>
      </c>
      <c r="U22" s="67" t="s">
        <v>378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437</v>
      </c>
      <c r="B28" s="86"/>
      <c r="C28" s="86"/>
      <c r="D28" s="86"/>
      <c r="E28" s="87"/>
      <c r="F28" s="88"/>
      <c r="G28" s="89"/>
      <c r="H28" s="90"/>
      <c r="I28" s="90"/>
      <c r="J28" s="85" t="s">
        <v>396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438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440</v>
      </c>
      <c r="B2" s="39" t="s">
        <v>441</v>
      </c>
      <c r="C2" s="40" t="s">
        <v>416</v>
      </c>
      <c r="D2" s="40" t="s">
        <v>376</v>
      </c>
      <c r="E2" s="41" t="s">
        <v>377</v>
      </c>
      <c r="F2" s="41" t="s">
        <v>378</v>
      </c>
      <c r="G2" s="42" t="s">
        <v>442</v>
      </c>
      <c r="H2" s="42" t="s">
        <v>443</v>
      </c>
      <c r="I2" s="42" t="s">
        <v>444</v>
      </c>
      <c r="J2" s="42" t="s">
        <v>443</v>
      </c>
      <c r="K2" s="42" t="s">
        <v>445</v>
      </c>
      <c r="L2" s="42" t="s">
        <v>443</v>
      </c>
      <c r="M2" s="41" t="s">
        <v>415</v>
      </c>
      <c r="N2" s="41" t="s">
        <v>387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424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424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424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424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424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424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424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424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424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424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424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424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424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424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424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424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424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424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424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424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424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424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424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424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424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424</v>
      </c>
      <c r="N28" s="27"/>
    </row>
    <row r="29" s="2" customFormat="1" ht="18.75" spans="1:14">
      <c r="A29" s="11" t="s">
        <v>437</v>
      </c>
      <c r="B29" s="12"/>
      <c r="C29" s="12"/>
      <c r="D29" s="13"/>
      <c r="E29" s="14"/>
      <c r="F29" s="52"/>
      <c r="G29" s="36"/>
      <c r="H29" s="52"/>
      <c r="I29" s="11" t="s">
        <v>446</v>
      </c>
      <c r="J29" s="12"/>
      <c r="K29" s="12"/>
      <c r="L29" s="12"/>
      <c r="M29" s="12"/>
      <c r="N29" s="19"/>
    </row>
    <row r="30" ht="53" customHeight="1" spans="1:14">
      <c r="A30" s="15" t="s">
        <v>447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448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409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449</v>
      </c>
      <c r="H2" s="4" t="s">
        <v>450</v>
      </c>
      <c r="I2" s="4" t="s">
        <v>451</v>
      </c>
      <c r="J2" s="4" t="s">
        <v>452</v>
      </c>
      <c r="K2" s="5" t="s">
        <v>415</v>
      </c>
      <c r="L2" s="5" t="s">
        <v>387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437</v>
      </c>
      <c r="B11" s="12"/>
      <c r="C11" s="35"/>
      <c r="D11" s="12"/>
      <c r="E11" s="13"/>
      <c r="F11" s="14"/>
      <c r="G11" s="36"/>
      <c r="H11" s="11" t="s">
        <v>446</v>
      </c>
      <c r="I11" s="12"/>
      <c r="J11" s="12"/>
      <c r="K11" s="12"/>
      <c r="L11" s="19"/>
    </row>
    <row r="12" ht="69" customHeight="1" spans="1:12">
      <c r="A12" s="15" t="s">
        <v>453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416</v>
      </c>
      <c r="D2" s="5" t="s">
        <v>376</v>
      </c>
      <c r="E2" s="5" t="s">
        <v>377</v>
      </c>
      <c r="F2" s="4" t="s">
        <v>455</v>
      </c>
      <c r="G2" s="4" t="s">
        <v>400</v>
      </c>
      <c r="H2" s="6" t="s">
        <v>401</v>
      </c>
      <c r="I2" s="17" t="s">
        <v>403</v>
      </c>
    </row>
    <row r="3" s="1" customFormat="1" ht="16.5" spans="1:9">
      <c r="A3" s="4"/>
      <c r="B3" s="7"/>
      <c r="C3" s="7"/>
      <c r="D3" s="7"/>
      <c r="E3" s="7"/>
      <c r="F3" s="4" t="s">
        <v>456</v>
      </c>
      <c r="G3" s="4" t="s">
        <v>404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437</v>
      </c>
      <c r="B12" s="12"/>
      <c r="C12" s="12"/>
      <c r="D12" s="13"/>
      <c r="E12" s="14"/>
      <c r="F12" s="11" t="s">
        <v>446</v>
      </c>
      <c r="G12" s="12"/>
      <c r="H12" s="13"/>
      <c r="I12" s="19"/>
    </row>
    <row r="13" ht="16.5" spans="1:9">
      <c r="A13" s="15" t="s">
        <v>457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6" t="s">
        <v>35</v>
      </c>
      <c r="C2" s="477"/>
      <c r="D2" s="477"/>
      <c r="E2" s="477"/>
      <c r="F2" s="477"/>
      <c r="G2" s="477"/>
      <c r="H2" s="477"/>
      <c r="I2" s="491"/>
    </row>
    <row r="3" ht="27.95" customHeight="1" spans="2:9">
      <c r="B3" s="478"/>
      <c r="C3" s="479"/>
      <c r="D3" s="480" t="s">
        <v>36</v>
      </c>
      <c r="E3" s="481"/>
      <c r="F3" s="482" t="s">
        <v>37</v>
      </c>
      <c r="G3" s="483"/>
      <c r="H3" s="480" t="s">
        <v>38</v>
      </c>
      <c r="I3" s="492"/>
    </row>
    <row r="4" ht="27.95" customHeight="1" spans="2:9">
      <c r="B4" s="478" t="s">
        <v>39</v>
      </c>
      <c r="C4" s="479" t="s">
        <v>40</v>
      </c>
      <c r="D4" s="479" t="s">
        <v>41</v>
      </c>
      <c r="E4" s="479" t="s">
        <v>42</v>
      </c>
      <c r="F4" s="484" t="s">
        <v>41</v>
      </c>
      <c r="G4" s="484" t="s">
        <v>42</v>
      </c>
      <c r="H4" s="479" t="s">
        <v>41</v>
      </c>
      <c r="I4" s="493" t="s">
        <v>42</v>
      </c>
    </row>
    <row r="5" ht="27.95" customHeight="1" spans="2:9">
      <c r="B5" s="485" t="s">
        <v>43</v>
      </c>
      <c r="C5" s="9">
        <v>13</v>
      </c>
      <c r="D5" s="9">
        <v>0</v>
      </c>
      <c r="E5" s="9">
        <v>1</v>
      </c>
      <c r="F5" s="486">
        <v>0</v>
      </c>
      <c r="G5" s="486">
        <v>1</v>
      </c>
      <c r="H5" s="9">
        <v>1</v>
      </c>
      <c r="I5" s="494">
        <v>2</v>
      </c>
    </row>
    <row r="6" ht="27.95" customHeight="1" spans="2:9">
      <c r="B6" s="485" t="s">
        <v>44</v>
      </c>
      <c r="C6" s="9">
        <v>20</v>
      </c>
      <c r="D6" s="9">
        <v>0</v>
      </c>
      <c r="E6" s="9">
        <v>1</v>
      </c>
      <c r="F6" s="486">
        <v>1</v>
      </c>
      <c r="G6" s="486">
        <v>2</v>
      </c>
      <c r="H6" s="9">
        <v>2</v>
      </c>
      <c r="I6" s="494">
        <v>3</v>
      </c>
    </row>
    <row r="7" ht="27.95" customHeight="1" spans="2:9">
      <c r="B7" s="485" t="s">
        <v>45</v>
      </c>
      <c r="C7" s="9">
        <v>32</v>
      </c>
      <c r="D7" s="9">
        <v>0</v>
      </c>
      <c r="E7" s="9">
        <v>1</v>
      </c>
      <c r="F7" s="486">
        <v>2</v>
      </c>
      <c r="G7" s="486">
        <v>3</v>
      </c>
      <c r="H7" s="9">
        <v>3</v>
      </c>
      <c r="I7" s="494">
        <v>4</v>
      </c>
    </row>
    <row r="8" ht="27.95" customHeight="1" spans="2:9">
      <c r="B8" s="485" t="s">
        <v>46</v>
      </c>
      <c r="C8" s="9">
        <v>50</v>
      </c>
      <c r="D8" s="9">
        <v>1</v>
      </c>
      <c r="E8" s="9">
        <v>2</v>
      </c>
      <c r="F8" s="486">
        <v>3</v>
      </c>
      <c r="G8" s="486">
        <v>4</v>
      </c>
      <c r="H8" s="9">
        <v>5</v>
      </c>
      <c r="I8" s="494">
        <v>6</v>
      </c>
    </row>
    <row r="9" ht="27.95" customHeight="1" spans="2:9">
      <c r="B9" s="485" t="s">
        <v>47</v>
      </c>
      <c r="C9" s="9">
        <v>80</v>
      </c>
      <c r="D9" s="9">
        <v>2</v>
      </c>
      <c r="E9" s="9">
        <v>3</v>
      </c>
      <c r="F9" s="486">
        <v>5</v>
      </c>
      <c r="G9" s="486">
        <v>6</v>
      </c>
      <c r="H9" s="9">
        <v>7</v>
      </c>
      <c r="I9" s="494">
        <v>8</v>
      </c>
    </row>
    <row r="10" ht="27.95" customHeight="1" spans="2:9">
      <c r="B10" s="485" t="s">
        <v>48</v>
      </c>
      <c r="C10" s="9">
        <v>125</v>
      </c>
      <c r="D10" s="9">
        <v>3</v>
      </c>
      <c r="E10" s="9">
        <v>4</v>
      </c>
      <c r="F10" s="486">
        <v>7</v>
      </c>
      <c r="G10" s="486">
        <v>8</v>
      </c>
      <c r="H10" s="9">
        <v>10</v>
      </c>
      <c r="I10" s="494">
        <v>11</v>
      </c>
    </row>
    <row r="11" ht="27.95" customHeight="1" spans="2:9">
      <c r="B11" s="485" t="s">
        <v>49</v>
      </c>
      <c r="C11" s="9">
        <v>200</v>
      </c>
      <c r="D11" s="9">
        <v>5</v>
      </c>
      <c r="E11" s="9">
        <v>6</v>
      </c>
      <c r="F11" s="486">
        <v>10</v>
      </c>
      <c r="G11" s="486">
        <v>11</v>
      </c>
      <c r="H11" s="9">
        <v>14</v>
      </c>
      <c r="I11" s="494">
        <v>15</v>
      </c>
    </row>
    <row r="12" ht="27.95" customHeight="1" spans="2:9">
      <c r="B12" s="487" t="s">
        <v>50</v>
      </c>
      <c r="C12" s="488">
        <v>315</v>
      </c>
      <c r="D12" s="488">
        <v>7</v>
      </c>
      <c r="E12" s="488">
        <v>8</v>
      </c>
      <c r="F12" s="489">
        <v>14</v>
      </c>
      <c r="G12" s="489">
        <v>15</v>
      </c>
      <c r="H12" s="488">
        <v>21</v>
      </c>
      <c r="I12" s="495">
        <v>22</v>
      </c>
    </row>
    <row r="14" spans="2:4">
      <c r="B14" s="490" t="s">
        <v>51</v>
      </c>
      <c r="C14" s="490"/>
      <c r="D14" s="4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workbookViewId="0">
      <selection activeCell="I2" sqref="I2:K2"/>
    </sheetView>
  </sheetViews>
  <sheetFormatPr defaultColWidth="10.375" defaultRowHeight="16.5" customHeight="1"/>
  <cols>
    <col min="1" max="1" width="11.125" style="292" customWidth="1"/>
    <col min="2" max="6" width="10.375" style="292"/>
    <col min="7" max="7" width="11.75" style="292" customWidth="1"/>
    <col min="8" max="9" width="10.375" style="292"/>
    <col min="10" max="10" width="8.875" style="292" customWidth="1"/>
    <col min="11" max="11" width="12" style="292" customWidth="1"/>
    <col min="12" max="16384" width="10.375" style="292"/>
  </cols>
  <sheetData>
    <row r="1" ht="21" spans="1:11">
      <c r="A1" s="404" t="s">
        <v>52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>
      <c r="A2" s="294" t="s">
        <v>53</v>
      </c>
      <c r="B2" s="295" t="s">
        <v>54</v>
      </c>
      <c r="C2" s="295"/>
      <c r="D2" s="296" t="s">
        <v>55</v>
      </c>
      <c r="E2" s="296"/>
      <c r="F2" s="295" t="s">
        <v>56</v>
      </c>
      <c r="G2" s="295"/>
      <c r="H2" s="297" t="s">
        <v>57</v>
      </c>
      <c r="I2" s="372" t="s">
        <v>58</v>
      </c>
      <c r="J2" s="372"/>
      <c r="K2" s="373"/>
    </row>
    <row r="3" ht="14.25" spans="1:11">
      <c r="A3" s="298" t="s">
        <v>59</v>
      </c>
      <c r="B3" s="299"/>
      <c r="C3" s="300"/>
      <c r="D3" s="301" t="s">
        <v>60</v>
      </c>
      <c r="E3" s="302"/>
      <c r="F3" s="302"/>
      <c r="G3" s="303"/>
      <c r="H3" s="405" t="s">
        <v>61</v>
      </c>
      <c r="I3" s="451"/>
      <c r="J3" s="451"/>
      <c r="K3" s="452"/>
    </row>
    <row r="4" ht="14.25" spans="1:11">
      <c r="A4" s="304" t="s">
        <v>62</v>
      </c>
      <c r="B4" s="305" t="s">
        <v>63</v>
      </c>
      <c r="C4" s="306"/>
      <c r="D4" s="304" t="s">
        <v>64</v>
      </c>
      <c r="E4" s="307"/>
      <c r="F4" s="308">
        <v>44921</v>
      </c>
      <c r="G4" s="309"/>
      <c r="H4" s="345" t="s">
        <v>65</v>
      </c>
      <c r="I4" s="453"/>
      <c r="J4" s="346" t="s">
        <v>66</v>
      </c>
      <c r="K4" s="383" t="s">
        <v>67</v>
      </c>
    </row>
    <row r="5" ht="14.25" spans="1:11">
      <c r="A5" s="310" t="s">
        <v>68</v>
      </c>
      <c r="B5" s="305" t="s">
        <v>69</v>
      </c>
      <c r="C5" s="306"/>
      <c r="D5" s="304" t="s">
        <v>70</v>
      </c>
      <c r="E5" s="307"/>
      <c r="F5" s="308">
        <v>44880</v>
      </c>
      <c r="G5" s="309"/>
      <c r="H5" s="345" t="s">
        <v>71</v>
      </c>
      <c r="I5" s="453"/>
      <c r="J5" s="346" t="s">
        <v>66</v>
      </c>
      <c r="K5" s="383" t="s">
        <v>67</v>
      </c>
    </row>
    <row r="6" ht="14.25" spans="1:11">
      <c r="A6" s="304" t="s">
        <v>72</v>
      </c>
      <c r="B6" s="311">
        <v>2</v>
      </c>
      <c r="C6" s="312">
        <v>6</v>
      </c>
      <c r="D6" s="310" t="s">
        <v>73</v>
      </c>
      <c r="E6" s="313"/>
      <c r="F6" s="314">
        <v>44910</v>
      </c>
      <c r="G6" s="315"/>
      <c r="H6" s="345" t="s">
        <v>74</v>
      </c>
      <c r="I6" s="453"/>
      <c r="J6" s="346" t="s">
        <v>66</v>
      </c>
      <c r="K6" s="383" t="s">
        <v>67</v>
      </c>
    </row>
    <row r="7" ht="14.25" spans="1:11">
      <c r="A7" s="304" t="s">
        <v>75</v>
      </c>
      <c r="B7" s="317">
        <v>2500</v>
      </c>
      <c r="C7" s="318"/>
      <c r="D7" s="310" t="s">
        <v>76</v>
      </c>
      <c r="E7" s="319"/>
      <c r="F7" s="314">
        <v>44913</v>
      </c>
      <c r="G7" s="315"/>
      <c r="H7" s="345" t="s">
        <v>77</v>
      </c>
      <c r="I7" s="453"/>
      <c r="J7" s="346" t="s">
        <v>66</v>
      </c>
      <c r="K7" s="383" t="s">
        <v>67</v>
      </c>
    </row>
    <row r="8" ht="15" spans="1:11">
      <c r="A8" s="321" t="s">
        <v>78</v>
      </c>
      <c r="B8" s="322"/>
      <c r="C8" s="323"/>
      <c r="D8" s="324" t="s">
        <v>79</v>
      </c>
      <c r="E8" s="325"/>
      <c r="F8" s="326">
        <v>44915</v>
      </c>
      <c r="G8" s="327"/>
      <c r="H8" s="406" t="s">
        <v>80</v>
      </c>
      <c r="I8" s="454"/>
      <c r="J8" s="455" t="s">
        <v>66</v>
      </c>
      <c r="K8" s="456" t="s">
        <v>67</v>
      </c>
    </row>
    <row r="9" ht="15" spans="1:11">
      <c r="A9" s="407" t="s">
        <v>81</v>
      </c>
      <c r="B9" s="408"/>
      <c r="C9" s="408"/>
      <c r="D9" s="408"/>
      <c r="E9" s="408"/>
      <c r="F9" s="408"/>
      <c r="G9" s="408"/>
      <c r="H9" s="408"/>
      <c r="I9" s="408"/>
      <c r="J9" s="408"/>
      <c r="K9" s="457"/>
    </row>
    <row r="10" ht="15" spans="1:11">
      <c r="A10" s="409" t="s">
        <v>82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58"/>
    </row>
    <row r="11" ht="14.25" spans="1:11">
      <c r="A11" s="411" t="s">
        <v>83</v>
      </c>
      <c r="B11" s="412" t="s">
        <v>84</v>
      </c>
      <c r="C11" s="413" t="s">
        <v>85</v>
      </c>
      <c r="D11" s="414"/>
      <c r="E11" s="415" t="s">
        <v>86</v>
      </c>
      <c r="F11" s="412" t="s">
        <v>84</v>
      </c>
      <c r="G11" s="413" t="s">
        <v>85</v>
      </c>
      <c r="H11" s="413" t="s">
        <v>87</v>
      </c>
      <c r="I11" s="415" t="s">
        <v>88</v>
      </c>
      <c r="J11" s="412" t="s">
        <v>84</v>
      </c>
      <c r="K11" s="459" t="s">
        <v>85</v>
      </c>
    </row>
    <row r="12" ht="14.25" spans="1:11">
      <c r="A12" s="310" t="s">
        <v>89</v>
      </c>
      <c r="B12" s="334" t="s">
        <v>84</v>
      </c>
      <c r="C12" s="305" t="s">
        <v>85</v>
      </c>
      <c r="D12" s="319"/>
      <c r="E12" s="313" t="s">
        <v>90</v>
      </c>
      <c r="F12" s="334" t="s">
        <v>84</v>
      </c>
      <c r="G12" s="305" t="s">
        <v>85</v>
      </c>
      <c r="H12" s="305" t="s">
        <v>87</v>
      </c>
      <c r="I12" s="313" t="s">
        <v>91</v>
      </c>
      <c r="J12" s="334" t="s">
        <v>84</v>
      </c>
      <c r="K12" s="306" t="s">
        <v>85</v>
      </c>
    </row>
    <row r="13" ht="14.25" spans="1:11">
      <c r="A13" s="310" t="s">
        <v>92</v>
      </c>
      <c r="B13" s="334" t="s">
        <v>84</v>
      </c>
      <c r="C13" s="305" t="s">
        <v>85</v>
      </c>
      <c r="D13" s="319"/>
      <c r="E13" s="313" t="s">
        <v>93</v>
      </c>
      <c r="F13" s="305" t="s">
        <v>94</v>
      </c>
      <c r="G13" s="305" t="s">
        <v>95</v>
      </c>
      <c r="H13" s="305" t="s">
        <v>87</v>
      </c>
      <c r="I13" s="313" t="s">
        <v>96</v>
      </c>
      <c r="J13" s="334" t="s">
        <v>84</v>
      </c>
      <c r="K13" s="306" t="s">
        <v>85</v>
      </c>
    </row>
    <row r="14" ht="15" spans="1:11">
      <c r="A14" s="324" t="s">
        <v>97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75"/>
    </row>
    <row r="15" ht="15" spans="1:11">
      <c r="A15" s="409" t="s">
        <v>98</v>
      </c>
      <c r="B15" s="410"/>
      <c r="C15" s="410"/>
      <c r="D15" s="410"/>
      <c r="E15" s="410"/>
      <c r="F15" s="410"/>
      <c r="G15" s="410"/>
      <c r="H15" s="410"/>
      <c r="I15" s="410"/>
      <c r="J15" s="410"/>
      <c r="K15" s="458"/>
    </row>
    <row r="16" ht="14.25" spans="1:11">
      <c r="A16" s="416" t="s">
        <v>99</v>
      </c>
      <c r="B16" s="413" t="s">
        <v>94</v>
      </c>
      <c r="C16" s="413" t="s">
        <v>95</v>
      </c>
      <c r="D16" s="417"/>
      <c r="E16" s="418" t="s">
        <v>100</v>
      </c>
      <c r="F16" s="413" t="s">
        <v>94</v>
      </c>
      <c r="G16" s="413" t="s">
        <v>95</v>
      </c>
      <c r="H16" s="419"/>
      <c r="I16" s="418" t="s">
        <v>101</v>
      </c>
      <c r="J16" s="413" t="s">
        <v>94</v>
      </c>
      <c r="K16" s="459" t="s">
        <v>95</v>
      </c>
    </row>
    <row r="17" customHeight="1" spans="1:22">
      <c r="A17" s="316" t="s">
        <v>102</v>
      </c>
      <c r="B17" s="305" t="s">
        <v>94</v>
      </c>
      <c r="C17" s="305" t="s">
        <v>95</v>
      </c>
      <c r="D17" s="420"/>
      <c r="E17" s="349" t="s">
        <v>103</v>
      </c>
      <c r="F17" s="305" t="s">
        <v>94</v>
      </c>
      <c r="G17" s="305" t="s">
        <v>95</v>
      </c>
      <c r="H17" s="421"/>
      <c r="I17" s="349" t="s">
        <v>104</v>
      </c>
      <c r="J17" s="305" t="s">
        <v>94</v>
      </c>
      <c r="K17" s="306" t="s">
        <v>95</v>
      </c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</row>
    <row r="18" ht="18" customHeight="1" spans="1:11">
      <c r="A18" s="422" t="s">
        <v>105</v>
      </c>
      <c r="B18" s="423"/>
      <c r="C18" s="423"/>
      <c r="D18" s="423"/>
      <c r="E18" s="423"/>
      <c r="F18" s="423"/>
      <c r="G18" s="423"/>
      <c r="H18" s="423"/>
      <c r="I18" s="423"/>
      <c r="J18" s="423"/>
      <c r="K18" s="461"/>
    </row>
    <row r="19" s="403" customFormat="1" ht="18" customHeight="1" spans="1:11">
      <c r="A19" s="409" t="s">
        <v>106</v>
      </c>
      <c r="B19" s="410"/>
      <c r="C19" s="410"/>
      <c r="D19" s="410"/>
      <c r="E19" s="410"/>
      <c r="F19" s="410"/>
      <c r="G19" s="410"/>
      <c r="H19" s="410"/>
      <c r="I19" s="410"/>
      <c r="J19" s="410"/>
      <c r="K19" s="458"/>
    </row>
    <row r="20" customHeight="1" spans="1:11">
      <c r="A20" s="424" t="s">
        <v>107</v>
      </c>
      <c r="B20" s="425"/>
      <c r="C20" s="425"/>
      <c r="D20" s="425"/>
      <c r="E20" s="425"/>
      <c r="F20" s="425"/>
      <c r="G20" s="425"/>
      <c r="H20" s="425"/>
      <c r="I20" s="425"/>
      <c r="J20" s="425"/>
      <c r="K20" s="462"/>
    </row>
    <row r="21" ht="21.75" customHeight="1" spans="1:11">
      <c r="A21" s="426" t="s">
        <v>108</v>
      </c>
      <c r="B21" s="349" t="s">
        <v>109</v>
      </c>
      <c r="C21" s="349" t="s">
        <v>110</v>
      </c>
      <c r="D21" s="349" t="s">
        <v>111</v>
      </c>
      <c r="E21" s="349" t="s">
        <v>112</v>
      </c>
      <c r="F21" s="349" t="s">
        <v>113</v>
      </c>
      <c r="G21" s="349" t="s">
        <v>114</v>
      </c>
      <c r="H21" s="349" t="s">
        <v>115</v>
      </c>
      <c r="I21" s="349" t="s">
        <v>116</v>
      </c>
      <c r="J21" s="349" t="s">
        <v>117</v>
      </c>
      <c r="K21" s="385" t="s">
        <v>118</v>
      </c>
    </row>
    <row r="22" customHeight="1" spans="1:11">
      <c r="A22" s="320" t="s">
        <v>119</v>
      </c>
      <c r="B22" s="427"/>
      <c r="C22" s="427"/>
      <c r="D22" s="427">
        <v>1</v>
      </c>
      <c r="E22" s="427">
        <v>1</v>
      </c>
      <c r="F22" s="427">
        <v>1</v>
      </c>
      <c r="G22" s="427">
        <v>1</v>
      </c>
      <c r="H22" s="427">
        <v>1</v>
      </c>
      <c r="I22" s="427">
        <v>1</v>
      </c>
      <c r="J22" s="427"/>
      <c r="K22" s="463"/>
    </row>
    <row r="23" customHeight="1" spans="1:11">
      <c r="A23" s="320" t="s">
        <v>120</v>
      </c>
      <c r="B23" s="427"/>
      <c r="C23" s="427"/>
      <c r="D23" s="427">
        <v>1</v>
      </c>
      <c r="E23" s="427">
        <v>1</v>
      </c>
      <c r="F23" s="427">
        <v>1</v>
      </c>
      <c r="G23" s="427">
        <v>1</v>
      </c>
      <c r="H23" s="427">
        <v>1</v>
      </c>
      <c r="I23" s="427">
        <v>1</v>
      </c>
      <c r="J23" s="427"/>
      <c r="K23" s="464"/>
    </row>
    <row r="24" customHeight="1" spans="1:11">
      <c r="A24" s="320"/>
      <c r="B24" s="427"/>
      <c r="C24" s="427"/>
      <c r="D24" s="427"/>
      <c r="E24" s="427"/>
      <c r="F24" s="427"/>
      <c r="G24" s="427"/>
      <c r="H24" s="427"/>
      <c r="I24" s="427"/>
      <c r="J24" s="427"/>
      <c r="K24" s="464"/>
    </row>
    <row r="25" customHeight="1" spans="1:11">
      <c r="A25" s="320"/>
      <c r="B25" s="427"/>
      <c r="C25" s="427"/>
      <c r="D25" s="427"/>
      <c r="E25" s="427"/>
      <c r="F25" s="427"/>
      <c r="G25" s="427"/>
      <c r="H25" s="427"/>
      <c r="I25" s="427"/>
      <c r="J25" s="427"/>
      <c r="K25" s="464"/>
    </row>
    <row r="26" customHeight="1" spans="1:11">
      <c r="A26" s="320"/>
      <c r="B26" s="427"/>
      <c r="C26" s="427"/>
      <c r="D26" s="427"/>
      <c r="E26" s="427"/>
      <c r="F26" s="427"/>
      <c r="G26" s="427"/>
      <c r="H26" s="427"/>
      <c r="I26" s="427"/>
      <c r="J26" s="427"/>
      <c r="K26" s="465"/>
    </row>
    <row r="27" customHeight="1" spans="1:11">
      <c r="A27" s="320"/>
      <c r="B27" s="427"/>
      <c r="C27" s="427"/>
      <c r="D27" s="427"/>
      <c r="E27" s="427"/>
      <c r="F27" s="427"/>
      <c r="G27" s="427"/>
      <c r="H27" s="427"/>
      <c r="I27" s="427"/>
      <c r="J27" s="427"/>
      <c r="K27" s="465"/>
    </row>
    <row r="28" ht="18" customHeight="1" spans="1:11">
      <c r="A28" s="428" t="s">
        <v>121</v>
      </c>
      <c r="B28" s="429"/>
      <c r="C28" s="429"/>
      <c r="D28" s="429"/>
      <c r="E28" s="429"/>
      <c r="F28" s="429"/>
      <c r="G28" s="429"/>
      <c r="H28" s="429"/>
      <c r="I28" s="429"/>
      <c r="J28" s="429"/>
      <c r="K28" s="466"/>
    </row>
    <row r="29" ht="18.75" customHeight="1" spans="1:11">
      <c r="A29" s="430" t="s">
        <v>122</v>
      </c>
      <c r="B29" s="431"/>
      <c r="C29" s="431"/>
      <c r="D29" s="431"/>
      <c r="E29" s="431"/>
      <c r="F29" s="431"/>
      <c r="G29" s="431"/>
      <c r="H29" s="431"/>
      <c r="I29" s="431"/>
      <c r="J29" s="431"/>
      <c r="K29" s="467"/>
    </row>
    <row r="30" ht="18.75" customHeight="1" spans="1:11">
      <c r="A30" s="432"/>
      <c r="B30" s="433"/>
      <c r="C30" s="433"/>
      <c r="D30" s="433"/>
      <c r="E30" s="433"/>
      <c r="F30" s="433"/>
      <c r="G30" s="433"/>
      <c r="H30" s="433"/>
      <c r="I30" s="433"/>
      <c r="J30" s="433"/>
      <c r="K30" s="468"/>
    </row>
    <row r="31" ht="18" customHeight="1" spans="1:11">
      <c r="A31" s="428" t="s">
        <v>123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66"/>
    </row>
    <row r="32" ht="14.25" spans="1:11">
      <c r="A32" s="434" t="s">
        <v>124</v>
      </c>
      <c r="B32" s="435"/>
      <c r="C32" s="435"/>
      <c r="D32" s="435"/>
      <c r="E32" s="435"/>
      <c r="F32" s="435"/>
      <c r="G32" s="435"/>
      <c r="H32" s="435"/>
      <c r="I32" s="435"/>
      <c r="J32" s="435"/>
      <c r="K32" s="469"/>
    </row>
    <row r="33" ht="15" spans="1:11">
      <c r="A33" s="195" t="s">
        <v>125</v>
      </c>
      <c r="B33" s="197"/>
      <c r="C33" s="305" t="s">
        <v>66</v>
      </c>
      <c r="D33" s="305" t="s">
        <v>67</v>
      </c>
      <c r="E33" s="436" t="s">
        <v>126</v>
      </c>
      <c r="F33" s="437"/>
      <c r="G33" s="437"/>
      <c r="H33" s="437"/>
      <c r="I33" s="437"/>
      <c r="J33" s="437"/>
      <c r="K33" s="470"/>
    </row>
    <row r="34" ht="15" spans="1:11">
      <c r="A34" s="438" t="s">
        <v>127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</row>
    <row r="35" ht="14.25" spans="1:11">
      <c r="A35" s="439" t="s">
        <v>128</v>
      </c>
      <c r="B35" s="440"/>
      <c r="C35" s="440"/>
      <c r="D35" s="440"/>
      <c r="E35" s="440"/>
      <c r="F35" s="440"/>
      <c r="G35" s="440"/>
      <c r="H35" s="440"/>
      <c r="I35" s="440"/>
      <c r="J35" s="440"/>
      <c r="K35" s="471"/>
    </row>
    <row r="36" ht="14.25" spans="1:11">
      <c r="A36" s="356" t="s">
        <v>129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88"/>
    </row>
    <row r="37" ht="14.25" spans="1:11">
      <c r="A37" s="356" t="s">
        <v>130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88"/>
    </row>
    <row r="38" ht="14.25" spans="1:1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88"/>
    </row>
    <row r="39" ht="14.25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88"/>
    </row>
    <row r="40" ht="14.25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88"/>
    </row>
    <row r="41" ht="14.25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88"/>
    </row>
    <row r="42" ht="15" spans="1:11">
      <c r="A42" s="351" t="s">
        <v>131</v>
      </c>
      <c r="B42" s="352"/>
      <c r="C42" s="352"/>
      <c r="D42" s="352"/>
      <c r="E42" s="352"/>
      <c r="F42" s="352"/>
      <c r="G42" s="352"/>
      <c r="H42" s="352"/>
      <c r="I42" s="352"/>
      <c r="J42" s="352"/>
      <c r="K42" s="386"/>
    </row>
    <row r="43" ht="15" spans="1:11">
      <c r="A43" s="409" t="s">
        <v>132</v>
      </c>
      <c r="B43" s="410"/>
      <c r="C43" s="410"/>
      <c r="D43" s="410"/>
      <c r="E43" s="410"/>
      <c r="F43" s="410"/>
      <c r="G43" s="410"/>
      <c r="H43" s="410"/>
      <c r="I43" s="410"/>
      <c r="J43" s="410"/>
      <c r="K43" s="458"/>
    </row>
    <row r="44" ht="14.25" spans="1:11">
      <c r="A44" s="416" t="s">
        <v>133</v>
      </c>
      <c r="B44" s="413" t="s">
        <v>94</v>
      </c>
      <c r="C44" s="413" t="s">
        <v>95</v>
      </c>
      <c r="D44" s="413" t="s">
        <v>87</v>
      </c>
      <c r="E44" s="418" t="s">
        <v>134</v>
      </c>
      <c r="F44" s="413" t="s">
        <v>94</v>
      </c>
      <c r="G44" s="413" t="s">
        <v>95</v>
      </c>
      <c r="H44" s="413" t="s">
        <v>87</v>
      </c>
      <c r="I44" s="418" t="s">
        <v>135</v>
      </c>
      <c r="J44" s="413" t="s">
        <v>94</v>
      </c>
      <c r="K44" s="459" t="s">
        <v>95</v>
      </c>
    </row>
    <row r="45" ht="14.25" spans="1:11">
      <c r="A45" s="316" t="s">
        <v>86</v>
      </c>
      <c r="B45" s="305" t="s">
        <v>94</v>
      </c>
      <c r="C45" s="305" t="s">
        <v>95</v>
      </c>
      <c r="D45" s="305" t="s">
        <v>87</v>
      </c>
      <c r="E45" s="349" t="s">
        <v>93</v>
      </c>
      <c r="F45" s="305" t="s">
        <v>94</v>
      </c>
      <c r="G45" s="305" t="s">
        <v>95</v>
      </c>
      <c r="H45" s="305" t="s">
        <v>87</v>
      </c>
      <c r="I45" s="349" t="s">
        <v>104</v>
      </c>
      <c r="J45" s="305" t="s">
        <v>94</v>
      </c>
      <c r="K45" s="306" t="s">
        <v>95</v>
      </c>
    </row>
    <row r="46" ht="15" spans="1:11">
      <c r="A46" s="324" t="s">
        <v>97</v>
      </c>
      <c r="B46" s="325"/>
      <c r="C46" s="325"/>
      <c r="D46" s="325"/>
      <c r="E46" s="325"/>
      <c r="F46" s="325"/>
      <c r="G46" s="325"/>
      <c r="H46" s="325"/>
      <c r="I46" s="325"/>
      <c r="J46" s="325"/>
      <c r="K46" s="375"/>
    </row>
    <row r="47" ht="15" spans="1:11">
      <c r="A47" s="438" t="s">
        <v>136</v>
      </c>
      <c r="B47" s="438"/>
      <c r="C47" s="438"/>
      <c r="D47" s="438"/>
      <c r="E47" s="438"/>
      <c r="F47" s="438"/>
      <c r="G47" s="438"/>
      <c r="H47" s="438"/>
      <c r="I47" s="438"/>
      <c r="J47" s="438"/>
      <c r="K47" s="438"/>
    </row>
    <row r="48" ht="15" spans="1:11">
      <c r="A48" s="439"/>
      <c r="B48" s="440"/>
      <c r="C48" s="440"/>
      <c r="D48" s="440"/>
      <c r="E48" s="440"/>
      <c r="F48" s="440"/>
      <c r="G48" s="440"/>
      <c r="H48" s="440"/>
      <c r="I48" s="440"/>
      <c r="J48" s="440"/>
      <c r="K48" s="471"/>
    </row>
    <row r="49" ht="15" spans="1:11">
      <c r="A49" s="441" t="s">
        <v>137</v>
      </c>
      <c r="B49" s="442" t="s">
        <v>138</v>
      </c>
      <c r="C49" s="442"/>
      <c r="D49" s="443" t="s">
        <v>139</v>
      </c>
      <c r="E49" s="444" t="s">
        <v>140</v>
      </c>
      <c r="F49" s="445" t="s">
        <v>141</v>
      </c>
      <c r="G49" s="446">
        <v>44885</v>
      </c>
      <c r="H49" s="447" t="s">
        <v>142</v>
      </c>
      <c r="I49" s="472"/>
      <c r="J49" s="473"/>
      <c r="K49" s="474"/>
    </row>
    <row r="50" ht="15" spans="1:11">
      <c r="A50" s="438" t="s">
        <v>143</v>
      </c>
      <c r="B50" s="438"/>
      <c r="C50" s="438"/>
      <c r="D50" s="438"/>
      <c r="E50" s="438"/>
      <c r="F50" s="438"/>
      <c r="G50" s="438"/>
      <c r="H50" s="438"/>
      <c r="I50" s="438"/>
      <c r="J50" s="438"/>
      <c r="K50" s="438"/>
    </row>
    <row r="51" ht="15" spans="1:11">
      <c r="A51" s="448"/>
      <c r="B51" s="449"/>
      <c r="C51" s="449"/>
      <c r="D51" s="449"/>
      <c r="E51" s="449"/>
      <c r="F51" s="449"/>
      <c r="G51" s="449"/>
      <c r="H51" s="449"/>
      <c r="I51" s="449"/>
      <c r="J51" s="449"/>
      <c r="K51" s="475"/>
    </row>
    <row r="52" ht="15" spans="1:11">
      <c r="A52" s="441" t="s">
        <v>137</v>
      </c>
      <c r="B52" s="442" t="s">
        <v>138</v>
      </c>
      <c r="C52" s="442"/>
      <c r="D52" s="443" t="s">
        <v>139</v>
      </c>
      <c r="E52" s="450"/>
      <c r="F52" s="445" t="s">
        <v>144</v>
      </c>
      <c r="G52" s="446"/>
      <c r="H52" s="447" t="s">
        <v>142</v>
      </c>
      <c r="I52" s="472"/>
      <c r="J52" s="473"/>
      <c r="K52" s="4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Q24" sqref="Q24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2.6" style="119" customWidth="1"/>
    <col min="11" max="11" width="13.7" style="119" customWidth="1"/>
    <col min="12" max="12" width="12.9" style="119" customWidth="1"/>
    <col min="13" max="13" width="16.6666666666667" style="119" customWidth="1"/>
    <col min="14" max="14" width="14.1666666666667" style="119" customWidth="1"/>
    <col min="15" max="15" width="16.3333333333333" style="119" customWidth="1"/>
    <col min="16" max="16384" width="9" style="119"/>
  </cols>
  <sheetData>
    <row r="1" s="119" customFormat="1" ht="16" customHeight="1" spans="1:15">
      <c r="A1" s="273" t="s">
        <v>145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="119" customFormat="1" ht="16" customHeight="1" spans="1:15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82"/>
      <c r="J2" s="283" t="s">
        <v>57</v>
      </c>
      <c r="K2" s="124" t="s">
        <v>58</v>
      </c>
      <c r="L2" s="124"/>
      <c r="M2" s="124"/>
      <c r="N2" s="124"/>
      <c r="O2" s="284"/>
    </row>
    <row r="3" s="119" customFormat="1" ht="16" customHeight="1" spans="1:15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53"/>
      <c r="J3" s="164" t="s">
        <v>148</v>
      </c>
      <c r="K3" s="164"/>
      <c r="L3" s="164"/>
      <c r="M3" s="164"/>
      <c r="N3" s="164"/>
      <c r="O3" s="285"/>
    </row>
    <row r="4" s="119" customFormat="1" ht="16" customHeight="1" spans="1:15">
      <c r="A4" s="126"/>
      <c r="B4" s="258" t="s">
        <v>111</v>
      </c>
      <c r="C4" s="258" t="s">
        <v>112</v>
      </c>
      <c r="D4" s="259" t="s">
        <v>113</v>
      </c>
      <c r="E4" s="258" t="s">
        <v>114</v>
      </c>
      <c r="F4" s="258" t="s">
        <v>115</v>
      </c>
      <c r="G4" s="258" t="s">
        <v>116</v>
      </c>
      <c r="H4" s="258" t="s">
        <v>149</v>
      </c>
      <c r="I4" s="153"/>
      <c r="J4" s="167" t="s">
        <v>113</v>
      </c>
      <c r="K4" s="167" t="s">
        <v>114</v>
      </c>
      <c r="L4" s="167" t="s">
        <v>115</v>
      </c>
      <c r="M4" s="167"/>
      <c r="N4" s="167"/>
      <c r="O4" s="286"/>
    </row>
    <row r="5" s="119" customFormat="1" ht="16" customHeight="1" spans="1:15">
      <c r="A5" s="126"/>
      <c r="B5" s="260" t="s">
        <v>150</v>
      </c>
      <c r="C5" s="260" t="s">
        <v>151</v>
      </c>
      <c r="D5" s="261" t="s">
        <v>152</v>
      </c>
      <c r="E5" s="260" t="s">
        <v>153</v>
      </c>
      <c r="F5" s="260" t="s">
        <v>154</v>
      </c>
      <c r="G5" s="260" t="s">
        <v>155</v>
      </c>
      <c r="H5" s="260" t="s">
        <v>156</v>
      </c>
      <c r="I5" s="153"/>
      <c r="J5" s="396" t="s">
        <v>157</v>
      </c>
      <c r="K5" s="396" t="s">
        <v>157</v>
      </c>
      <c r="L5" s="396" t="s">
        <v>157</v>
      </c>
      <c r="M5" s="396"/>
      <c r="N5" s="396"/>
      <c r="O5" s="397"/>
    </row>
    <row r="6" s="119" customFormat="1" ht="16" customHeight="1" spans="1:15">
      <c r="A6" s="262" t="s">
        <v>158</v>
      </c>
      <c r="B6" s="263">
        <f>C6-2.1</f>
        <v>97.8</v>
      </c>
      <c r="C6" s="263">
        <f>D6-2.1</f>
        <v>99.9</v>
      </c>
      <c r="D6" s="264">
        <v>102</v>
      </c>
      <c r="E6" s="263">
        <f t="shared" ref="E6:H6" si="0">D6+2.1</f>
        <v>104.1</v>
      </c>
      <c r="F6" s="263">
        <f t="shared" si="0"/>
        <v>106.2</v>
      </c>
      <c r="G6" s="263">
        <f t="shared" si="0"/>
        <v>108.3</v>
      </c>
      <c r="H6" s="263">
        <f t="shared" si="0"/>
        <v>110.4</v>
      </c>
      <c r="I6" s="153"/>
      <c r="J6" s="289" t="s">
        <v>159</v>
      </c>
      <c r="K6" s="289" t="s">
        <v>160</v>
      </c>
      <c r="L6" s="151" t="s">
        <v>161</v>
      </c>
      <c r="M6" s="172"/>
      <c r="N6" s="172"/>
      <c r="O6" s="398"/>
    </row>
    <row r="7" s="119" customFormat="1" ht="16" customHeight="1" spans="1:15">
      <c r="A7" s="262" t="s">
        <v>162</v>
      </c>
      <c r="B7" s="263">
        <f>C7-1.5</f>
        <v>71.5</v>
      </c>
      <c r="C7" s="263">
        <f>D7-1.5</f>
        <v>73</v>
      </c>
      <c r="D7" s="264">
        <v>74.5</v>
      </c>
      <c r="E7" s="263">
        <f t="shared" ref="E7:H7" si="1">D7+1.5</f>
        <v>76</v>
      </c>
      <c r="F7" s="263">
        <f t="shared" si="1"/>
        <v>77.5</v>
      </c>
      <c r="G7" s="263">
        <f t="shared" si="1"/>
        <v>79</v>
      </c>
      <c r="H7" s="263">
        <f t="shared" si="1"/>
        <v>80.5</v>
      </c>
      <c r="I7" s="153"/>
      <c r="J7" s="289" t="s">
        <v>159</v>
      </c>
      <c r="K7" s="289" t="s">
        <v>163</v>
      </c>
      <c r="L7" s="289" t="s">
        <v>164</v>
      </c>
      <c r="M7" s="151"/>
      <c r="N7" s="151"/>
      <c r="O7" s="288"/>
    </row>
    <row r="8" s="119" customFormat="1" ht="16" customHeight="1" spans="1:15">
      <c r="A8" s="262" t="s">
        <v>165</v>
      </c>
      <c r="B8" s="263">
        <f>C8-4</f>
        <v>76</v>
      </c>
      <c r="C8" s="263">
        <f>D8-4</f>
        <v>80</v>
      </c>
      <c r="D8" s="265">
        <v>84</v>
      </c>
      <c r="E8" s="263">
        <f t="shared" ref="E8:E10" si="2">D8+4</f>
        <v>88</v>
      </c>
      <c r="F8" s="263">
        <f>E8+5</f>
        <v>93</v>
      </c>
      <c r="G8" s="263">
        <f>F8+6</f>
        <v>99</v>
      </c>
      <c r="H8" s="263">
        <f>G8+6</f>
        <v>105</v>
      </c>
      <c r="I8" s="153"/>
      <c r="J8" s="289" t="s">
        <v>163</v>
      </c>
      <c r="K8" s="289" t="s">
        <v>160</v>
      </c>
      <c r="L8" s="289" t="s">
        <v>163</v>
      </c>
      <c r="M8" s="151"/>
      <c r="N8" s="151"/>
      <c r="O8" s="288"/>
    </row>
    <row r="9" s="119" customFormat="1" ht="16" customHeight="1" spans="1:15">
      <c r="A9" s="262" t="s">
        <v>166</v>
      </c>
      <c r="B9" s="263">
        <f>C9-4</f>
        <v>84</v>
      </c>
      <c r="C9" s="263">
        <f>D9-4</f>
        <v>88</v>
      </c>
      <c r="D9" s="265">
        <v>92</v>
      </c>
      <c r="E9" s="263">
        <f t="shared" si="2"/>
        <v>96</v>
      </c>
      <c r="F9" s="263">
        <f>E9+5</f>
        <v>101</v>
      </c>
      <c r="G9" s="263">
        <f>F9+6</f>
        <v>107</v>
      </c>
      <c r="H9" s="263">
        <f>G9+6</f>
        <v>113</v>
      </c>
      <c r="I9" s="153"/>
      <c r="J9" s="289" t="s">
        <v>167</v>
      </c>
      <c r="K9" s="289" t="s">
        <v>167</v>
      </c>
      <c r="L9" s="289" t="s">
        <v>163</v>
      </c>
      <c r="M9" s="172"/>
      <c r="N9" s="172"/>
      <c r="O9" s="398"/>
    </row>
    <row r="10" s="119" customFormat="1" ht="16" customHeight="1" spans="1:15">
      <c r="A10" s="262" t="s">
        <v>168</v>
      </c>
      <c r="B10" s="266">
        <f>C10-3.6</f>
        <v>100.8</v>
      </c>
      <c r="C10" s="266">
        <f>D10-3.6</f>
        <v>104.4</v>
      </c>
      <c r="D10" s="267">
        <v>108</v>
      </c>
      <c r="E10" s="266">
        <f t="shared" si="2"/>
        <v>112</v>
      </c>
      <c r="F10" s="266">
        <f t="shared" ref="F10:H10" si="3">E10+4</f>
        <v>116</v>
      </c>
      <c r="G10" s="266">
        <f t="shared" si="3"/>
        <v>120</v>
      </c>
      <c r="H10" s="266">
        <f t="shared" si="3"/>
        <v>124</v>
      </c>
      <c r="I10" s="153"/>
      <c r="J10" s="289" t="s">
        <v>169</v>
      </c>
      <c r="K10" s="289" t="s">
        <v>170</v>
      </c>
      <c r="L10" s="151" t="s">
        <v>171</v>
      </c>
      <c r="M10" s="172"/>
      <c r="N10" s="172"/>
      <c r="O10" s="398"/>
    </row>
    <row r="11" s="119" customFormat="1" ht="16" customHeight="1" spans="1:15">
      <c r="A11" s="262" t="s">
        <v>172</v>
      </c>
      <c r="B11" s="263">
        <f>C11-2.3/2</f>
        <v>30.7</v>
      </c>
      <c r="C11" s="263">
        <f>D11-2.3/2</f>
        <v>31.85</v>
      </c>
      <c r="D11" s="264">
        <v>33</v>
      </c>
      <c r="E11" s="263">
        <f t="shared" ref="E11:H11" si="4">D11+2.6/2</f>
        <v>34.3</v>
      </c>
      <c r="F11" s="263">
        <f t="shared" si="4"/>
        <v>35.6</v>
      </c>
      <c r="G11" s="263">
        <f t="shared" si="4"/>
        <v>36.9</v>
      </c>
      <c r="H11" s="263">
        <f t="shared" si="4"/>
        <v>38.2</v>
      </c>
      <c r="I11" s="153"/>
      <c r="J11" s="151" t="s">
        <v>173</v>
      </c>
      <c r="K11" s="151" t="s">
        <v>174</v>
      </c>
      <c r="L11" s="151" t="s">
        <v>175</v>
      </c>
      <c r="M11" s="172"/>
      <c r="N11" s="172"/>
      <c r="O11" s="398"/>
    </row>
    <row r="12" s="119" customFormat="1" ht="16" customHeight="1" spans="1:15">
      <c r="A12" s="262" t="s">
        <v>176</v>
      </c>
      <c r="B12" s="263">
        <f>C12-0.7</f>
        <v>22.1</v>
      </c>
      <c r="C12" s="263">
        <f>D12-0.7</f>
        <v>22.8</v>
      </c>
      <c r="D12" s="264">
        <v>23.5</v>
      </c>
      <c r="E12" s="263">
        <f>D12+0.7</f>
        <v>24.2</v>
      </c>
      <c r="F12" s="263">
        <f>E12+0.7</f>
        <v>24.9</v>
      </c>
      <c r="G12" s="263">
        <f>F12+0.9</f>
        <v>25.8</v>
      </c>
      <c r="H12" s="263">
        <f>G12+0.9</f>
        <v>26.7</v>
      </c>
      <c r="I12" s="153"/>
      <c r="J12" s="151" t="s">
        <v>177</v>
      </c>
      <c r="K12" s="151" t="s">
        <v>178</v>
      </c>
      <c r="L12" s="151" t="s">
        <v>179</v>
      </c>
      <c r="M12" s="172"/>
      <c r="N12" s="172"/>
      <c r="O12" s="398"/>
    </row>
    <row r="13" s="119" customFormat="1" ht="16" customHeight="1" spans="1:15">
      <c r="A13" s="262" t="s">
        <v>180</v>
      </c>
      <c r="B13" s="263">
        <f>C13-0.5</f>
        <v>13.5</v>
      </c>
      <c r="C13" s="263">
        <f>D13-0.5</f>
        <v>14</v>
      </c>
      <c r="D13" s="264">
        <v>14.5</v>
      </c>
      <c r="E13" s="263">
        <f>D13+0.5</f>
        <v>15</v>
      </c>
      <c r="F13" s="263">
        <f>E13+0.5</f>
        <v>15.5</v>
      </c>
      <c r="G13" s="263">
        <f>F13+0.7</f>
        <v>16.2</v>
      </c>
      <c r="H13" s="263">
        <f t="shared" ref="H13:H15" si="5">G13+0.7</f>
        <v>16.9</v>
      </c>
      <c r="I13" s="153"/>
      <c r="J13" s="151" t="s">
        <v>177</v>
      </c>
      <c r="K13" s="151" t="s">
        <v>177</v>
      </c>
      <c r="L13" s="151" t="s">
        <v>181</v>
      </c>
      <c r="M13" s="172"/>
      <c r="N13" s="172"/>
      <c r="O13" s="398"/>
    </row>
    <row r="14" s="119" customFormat="1" ht="16" customHeight="1" spans="1:15">
      <c r="A14" s="262" t="s">
        <v>182</v>
      </c>
      <c r="B14" s="263">
        <f>C14-0.5</f>
        <v>19</v>
      </c>
      <c r="C14" s="263">
        <f>D14-0.5</f>
        <v>19.5</v>
      </c>
      <c r="D14" s="264">
        <v>20</v>
      </c>
      <c r="E14" s="263">
        <f>D14+0.5</f>
        <v>20.5</v>
      </c>
      <c r="F14" s="263">
        <f>E14+0.5</f>
        <v>21</v>
      </c>
      <c r="G14" s="263">
        <f>F14+0.7</f>
        <v>21.7</v>
      </c>
      <c r="H14" s="263">
        <f t="shared" si="5"/>
        <v>22.4</v>
      </c>
      <c r="I14" s="153"/>
      <c r="J14" s="289" t="s">
        <v>163</v>
      </c>
      <c r="K14" s="289" t="s">
        <v>163</v>
      </c>
      <c r="L14" s="151" t="s">
        <v>183</v>
      </c>
      <c r="M14" s="172"/>
      <c r="N14" s="172"/>
      <c r="O14" s="398"/>
    </row>
    <row r="15" s="119" customFormat="1" ht="16" customHeight="1" spans="1:15">
      <c r="A15" s="262" t="s">
        <v>184</v>
      </c>
      <c r="B15" s="263">
        <f>C15-0.7</f>
        <v>27.2</v>
      </c>
      <c r="C15" s="263">
        <f>D15-0.6</f>
        <v>27.9</v>
      </c>
      <c r="D15" s="264">
        <v>28.5</v>
      </c>
      <c r="E15" s="263">
        <f>D15+0.6</f>
        <v>29.1</v>
      </c>
      <c r="F15" s="263">
        <f>E15+0.7</f>
        <v>29.8</v>
      </c>
      <c r="G15" s="263">
        <f>F15+0.6</f>
        <v>30.4</v>
      </c>
      <c r="H15" s="263">
        <f t="shared" si="5"/>
        <v>31.1</v>
      </c>
      <c r="I15" s="153"/>
      <c r="J15" s="151" t="s">
        <v>177</v>
      </c>
      <c r="K15" s="151" t="s">
        <v>177</v>
      </c>
      <c r="L15" s="151" t="s">
        <v>181</v>
      </c>
      <c r="M15" s="172"/>
      <c r="N15" s="172"/>
      <c r="O15" s="398"/>
    </row>
    <row r="16" s="119" customFormat="1" ht="16" customHeight="1" spans="1:15">
      <c r="A16" s="262" t="s">
        <v>185</v>
      </c>
      <c r="B16" s="263">
        <f>C16-0.9</f>
        <v>40.2</v>
      </c>
      <c r="C16" s="263">
        <f>D16-0.9</f>
        <v>41.1</v>
      </c>
      <c r="D16" s="264">
        <v>42</v>
      </c>
      <c r="E16" s="263">
        <f t="shared" ref="E16:H16" si="6">D16+1.1</f>
        <v>43.1</v>
      </c>
      <c r="F16" s="263">
        <f t="shared" si="6"/>
        <v>44.2</v>
      </c>
      <c r="G16" s="263">
        <f t="shared" si="6"/>
        <v>45.3</v>
      </c>
      <c r="H16" s="263">
        <f t="shared" si="6"/>
        <v>46.4</v>
      </c>
      <c r="I16" s="153"/>
      <c r="J16" s="289" t="s">
        <v>163</v>
      </c>
      <c r="K16" s="289" t="s">
        <v>163</v>
      </c>
      <c r="L16" s="151" t="s">
        <v>183</v>
      </c>
      <c r="M16" s="172"/>
      <c r="N16" s="172"/>
      <c r="O16" s="398"/>
    </row>
    <row r="17" s="119" customFormat="1" ht="16" customHeight="1" spans="1:15">
      <c r="A17" s="262" t="s">
        <v>186</v>
      </c>
      <c r="B17" s="263">
        <f t="shared" ref="B17:B19" si="7">D17-0.5</f>
        <v>14.5</v>
      </c>
      <c r="C17" s="263">
        <f t="shared" ref="C17:H17" si="8">B17</f>
        <v>14.5</v>
      </c>
      <c r="D17" s="264">
        <v>15</v>
      </c>
      <c r="E17" s="263">
        <f t="shared" si="8"/>
        <v>15</v>
      </c>
      <c r="F17" s="263">
        <f t="shared" ref="F17:F19" si="9">D17+1.5</f>
        <v>16.5</v>
      </c>
      <c r="G17" s="263">
        <f t="shared" si="8"/>
        <v>16.5</v>
      </c>
      <c r="H17" s="263">
        <f t="shared" si="8"/>
        <v>16.5</v>
      </c>
      <c r="I17" s="153"/>
      <c r="J17" s="151" t="s">
        <v>177</v>
      </c>
      <c r="K17" s="151" t="s">
        <v>177</v>
      </c>
      <c r="L17" s="151" t="s">
        <v>181</v>
      </c>
      <c r="M17" s="172"/>
      <c r="N17" s="172"/>
      <c r="O17" s="398"/>
    </row>
    <row r="18" s="119" customFormat="1" ht="16" customHeight="1" spans="1:15">
      <c r="A18" s="262" t="s">
        <v>187</v>
      </c>
      <c r="B18" s="263">
        <f t="shared" si="7"/>
        <v>16.5</v>
      </c>
      <c r="C18" s="263">
        <f t="shared" ref="C18:H18" si="10">B18</f>
        <v>16.5</v>
      </c>
      <c r="D18" s="264">
        <v>17</v>
      </c>
      <c r="E18" s="263">
        <f t="shared" si="10"/>
        <v>17</v>
      </c>
      <c r="F18" s="263">
        <f t="shared" si="9"/>
        <v>18.5</v>
      </c>
      <c r="G18" s="263">
        <f t="shared" si="10"/>
        <v>18.5</v>
      </c>
      <c r="H18" s="263">
        <f t="shared" si="10"/>
        <v>18.5</v>
      </c>
      <c r="I18" s="153"/>
      <c r="J18" s="289" t="s">
        <v>163</v>
      </c>
      <c r="K18" s="289" t="s">
        <v>163</v>
      </c>
      <c r="L18" s="151" t="s">
        <v>183</v>
      </c>
      <c r="M18" s="172"/>
      <c r="N18" s="172"/>
      <c r="O18" s="398"/>
    </row>
    <row r="19" s="119" customFormat="1" ht="16" customHeight="1" spans="1:15">
      <c r="A19" s="262" t="s">
        <v>188</v>
      </c>
      <c r="B19" s="263">
        <f t="shared" si="7"/>
        <v>14</v>
      </c>
      <c r="C19" s="263">
        <f t="shared" ref="C19:H19" si="11">B19</f>
        <v>14</v>
      </c>
      <c r="D19" s="264">
        <v>14.5</v>
      </c>
      <c r="E19" s="263">
        <f t="shared" si="11"/>
        <v>14.5</v>
      </c>
      <c r="F19" s="263">
        <f t="shared" si="9"/>
        <v>16</v>
      </c>
      <c r="G19" s="263">
        <f t="shared" si="11"/>
        <v>16</v>
      </c>
      <c r="H19" s="263">
        <f t="shared" si="11"/>
        <v>16</v>
      </c>
      <c r="I19" s="153"/>
      <c r="J19" s="151" t="s">
        <v>177</v>
      </c>
      <c r="K19" s="151" t="s">
        <v>177</v>
      </c>
      <c r="L19" s="151" t="s">
        <v>181</v>
      </c>
      <c r="M19" s="172"/>
      <c r="N19" s="172"/>
      <c r="O19" s="398"/>
    </row>
    <row r="20" s="119" customFormat="1" ht="16" customHeight="1" spans="1:15">
      <c r="A20" s="268" t="s">
        <v>189</v>
      </c>
      <c r="B20" s="263">
        <v>18.5</v>
      </c>
      <c r="C20" s="263">
        <v>18.5</v>
      </c>
      <c r="D20" s="264">
        <v>19</v>
      </c>
      <c r="E20" s="263">
        <v>19</v>
      </c>
      <c r="F20" s="263">
        <v>20.5</v>
      </c>
      <c r="G20" s="263">
        <v>20.5</v>
      </c>
      <c r="H20" s="263">
        <v>20.5</v>
      </c>
      <c r="I20" s="153"/>
      <c r="J20" s="151" t="s">
        <v>177</v>
      </c>
      <c r="K20" s="151" t="s">
        <v>177</v>
      </c>
      <c r="L20" s="151" t="s">
        <v>177</v>
      </c>
      <c r="M20" s="172"/>
      <c r="N20" s="172"/>
      <c r="O20" s="398"/>
    </row>
    <row r="21" s="119" customFormat="1" ht="16" customHeight="1" spans="1:15">
      <c r="A21" s="268" t="s">
        <v>190</v>
      </c>
      <c r="B21" s="263">
        <v>16</v>
      </c>
      <c r="C21" s="263">
        <v>16</v>
      </c>
      <c r="D21" s="264">
        <v>16.5</v>
      </c>
      <c r="E21" s="263">
        <v>16.5</v>
      </c>
      <c r="F21" s="263">
        <v>18</v>
      </c>
      <c r="G21" s="263">
        <v>18</v>
      </c>
      <c r="H21" s="263">
        <v>18</v>
      </c>
      <c r="I21" s="153"/>
      <c r="J21" s="151" t="s">
        <v>177</v>
      </c>
      <c r="K21" s="151" t="s">
        <v>177</v>
      </c>
      <c r="L21" s="151" t="s">
        <v>177</v>
      </c>
      <c r="M21" s="172"/>
      <c r="N21" s="172"/>
      <c r="O21" s="398"/>
    </row>
    <row r="22" s="119" customFormat="1" ht="16" customHeight="1" spans="1:15">
      <c r="A22" s="269" t="s">
        <v>191</v>
      </c>
      <c r="B22" s="266">
        <f>C22</f>
        <v>4.5</v>
      </c>
      <c r="C22" s="266">
        <f>D22</f>
        <v>4.5</v>
      </c>
      <c r="D22" s="267">
        <v>4.5</v>
      </c>
      <c r="E22" s="270">
        <f t="shared" ref="E22:H22" si="12">D22</f>
        <v>4.5</v>
      </c>
      <c r="F22" s="270">
        <f t="shared" si="12"/>
        <v>4.5</v>
      </c>
      <c r="G22" s="270">
        <f t="shared" si="12"/>
        <v>4.5</v>
      </c>
      <c r="H22" s="270">
        <f t="shared" si="12"/>
        <v>4.5</v>
      </c>
      <c r="I22" s="153"/>
      <c r="J22" s="151" t="s">
        <v>177</v>
      </c>
      <c r="K22" s="151" t="s">
        <v>177</v>
      </c>
      <c r="L22" s="151" t="s">
        <v>177</v>
      </c>
      <c r="M22" s="172"/>
      <c r="N22" s="172"/>
      <c r="O22" s="398"/>
    </row>
    <row r="23" s="119" customFormat="1" ht="16" customHeight="1" spans="1:15">
      <c r="A23" s="269" t="s">
        <v>192</v>
      </c>
      <c r="B23" s="266">
        <f>C23</f>
        <v>4.5</v>
      </c>
      <c r="C23" s="266">
        <f>D23</f>
        <v>4.5</v>
      </c>
      <c r="D23" s="267">
        <v>4.5</v>
      </c>
      <c r="E23" s="270">
        <f t="shared" ref="E23:H23" si="13">D23</f>
        <v>4.5</v>
      </c>
      <c r="F23" s="270">
        <f t="shared" si="13"/>
        <v>4.5</v>
      </c>
      <c r="G23" s="270">
        <f t="shared" si="13"/>
        <v>4.5</v>
      </c>
      <c r="H23" s="270">
        <f t="shared" si="13"/>
        <v>4.5</v>
      </c>
      <c r="I23" s="153"/>
      <c r="J23" s="151" t="s">
        <v>177</v>
      </c>
      <c r="K23" s="151" t="s">
        <v>177</v>
      </c>
      <c r="L23" s="151" t="s">
        <v>177</v>
      </c>
      <c r="M23" s="172"/>
      <c r="N23" s="172"/>
      <c r="O23" s="398"/>
    </row>
    <row r="24" s="119" customFormat="1" ht="16" customHeight="1" spans="1:15">
      <c r="A24" s="279"/>
      <c r="B24" s="280"/>
      <c r="C24" s="280"/>
      <c r="D24" s="281"/>
      <c r="E24" s="280"/>
      <c r="F24" s="280"/>
      <c r="G24" s="280"/>
      <c r="H24" s="280"/>
      <c r="I24" s="399"/>
      <c r="J24" s="400"/>
      <c r="K24" s="400"/>
      <c r="L24" s="401"/>
      <c r="M24" s="400"/>
      <c r="N24" s="400"/>
      <c r="O24" s="402"/>
    </row>
    <row r="25" s="119" customFormat="1" ht="14.25" spans="1:15">
      <c r="A25" s="157" t="s">
        <v>193</v>
      </c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="119" customFormat="1" ht="14.25" spans="1:15">
      <c r="A26" s="119" t="s">
        <v>194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="119" customFormat="1" ht="14.25" spans="1:14">
      <c r="A27" s="158"/>
      <c r="B27" s="158"/>
      <c r="C27" s="158"/>
      <c r="D27" s="158"/>
      <c r="E27" s="158"/>
      <c r="F27" s="158"/>
      <c r="G27" s="158"/>
      <c r="H27" s="158"/>
      <c r="I27" s="158"/>
      <c r="J27" s="157" t="s">
        <v>195</v>
      </c>
      <c r="K27" s="291"/>
      <c r="L27" s="157" t="s">
        <v>196</v>
      </c>
      <c r="M27" s="157"/>
      <c r="N27" s="157" t="s">
        <v>197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22" sqref="P22"/>
    </sheetView>
  </sheetViews>
  <sheetFormatPr defaultColWidth="10" defaultRowHeight="16.5" customHeight="1"/>
  <cols>
    <col min="1" max="1" width="10.875" style="292" customWidth="1"/>
    <col min="2" max="16384" width="10" style="292"/>
  </cols>
  <sheetData>
    <row r="1" ht="22.5" customHeight="1" spans="1:11">
      <c r="A1" s="293" t="s">
        <v>198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ht="17.25" customHeight="1" spans="1:11">
      <c r="A2" s="294" t="s">
        <v>53</v>
      </c>
      <c r="B2" s="295"/>
      <c r="C2" s="295"/>
      <c r="D2" s="296" t="s">
        <v>55</v>
      </c>
      <c r="E2" s="296"/>
      <c r="F2" s="295"/>
      <c r="G2" s="295"/>
      <c r="H2" s="297" t="s">
        <v>57</v>
      </c>
      <c r="I2" s="372" t="s">
        <v>58</v>
      </c>
      <c r="J2" s="372"/>
      <c r="K2" s="373"/>
    </row>
    <row r="3" customHeight="1" spans="1:11">
      <c r="A3" s="298" t="s">
        <v>59</v>
      </c>
      <c r="B3" s="299"/>
      <c r="C3" s="300"/>
      <c r="D3" s="301" t="s">
        <v>60</v>
      </c>
      <c r="E3" s="302"/>
      <c r="F3" s="302"/>
      <c r="G3" s="303"/>
      <c r="H3" s="301" t="s">
        <v>61</v>
      </c>
      <c r="I3" s="302"/>
      <c r="J3" s="302"/>
      <c r="K3" s="303"/>
    </row>
    <row r="4" customHeight="1" spans="1:11">
      <c r="A4" s="304" t="s">
        <v>62</v>
      </c>
      <c r="B4" s="305" t="s">
        <v>63</v>
      </c>
      <c r="C4" s="306"/>
      <c r="D4" s="304" t="s">
        <v>64</v>
      </c>
      <c r="E4" s="307"/>
      <c r="F4" s="308">
        <v>44921</v>
      </c>
      <c r="G4" s="309"/>
      <c r="H4" s="304" t="s">
        <v>199</v>
      </c>
      <c r="I4" s="307"/>
      <c r="J4" s="305" t="s">
        <v>66</v>
      </c>
      <c r="K4" s="306" t="s">
        <v>67</v>
      </c>
    </row>
    <row r="5" customHeight="1" spans="1:11">
      <c r="A5" s="310" t="s">
        <v>68</v>
      </c>
      <c r="B5" s="305" t="s">
        <v>69</v>
      </c>
      <c r="C5" s="306"/>
      <c r="D5" s="304" t="s">
        <v>70</v>
      </c>
      <c r="E5" s="307"/>
      <c r="F5" s="308">
        <v>44880</v>
      </c>
      <c r="G5" s="309"/>
      <c r="H5" s="304" t="s">
        <v>200</v>
      </c>
      <c r="I5" s="307"/>
      <c r="J5" s="305" t="s">
        <v>66</v>
      </c>
      <c r="K5" s="306" t="s">
        <v>67</v>
      </c>
    </row>
    <row r="6" customHeight="1" spans="1:11">
      <c r="A6" s="304" t="s">
        <v>72</v>
      </c>
      <c r="B6" s="311">
        <v>2</v>
      </c>
      <c r="C6" s="312">
        <v>6</v>
      </c>
      <c r="D6" s="310" t="s">
        <v>73</v>
      </c>
      <c r="E6" s="313"/>
      <c r="F6" s="314">
        <v>44910</v>
      </c>
      <c r="G6" s="315"/>
      <c r="H6" s="316" t="s">
        <v>201</v>
      </c>
      <c r="I6" s="349"/>
      <c r="J6" s="349"/>
      <c r="K6" s="374"/>
    </row>
    <row r="7" customHeight="1" spans="1:11">
      <c r="A7" s="304" t="s">
        <v>75</v>
      </c>
      <c r="B7" s="317">
        <v>2500</v>
      </c>
      <c r="C7" s="318"/>
      <c r="D7" s="310" t="s">
        <v>76</v>
      </c>
      <c r="E7" s="319"/>
      <c r="F7" s="314">
        <v>44913</v>
      </c>
      <c r="G7" s="315"/>
      <c r="H7" s="320"/>
      <c r="I7" s="305"/>
      <c r="J7" s="305"/>
      <c r="K7" s="306"/>
    </row>
    <row r="8" customHeight="1" spans="1:11">
      <c r="A8" s="321" t="s">
        <v>78</v>
      </c>
      <c r="B8" s="322"/>
      <c r="C8" s="323"/>
      <c r="D8" s="324" t="s">
        <v>79</v>
      </c>
      <c r="E8" s="325"/>
      <c r="F8" s="326">
        <v>44915</v>
      </c>
      <c r="G8" s="327"/>
      <c r="H8" s="324"/>
      <c r="I8" s="325"/>
      <c r="J8" s="325"/>
      <c r="K8" s="375"/>
    </row>
    <row r="9" customHeight="1" spans="1:11">
      <c r="A9" s="328" t="s">
        <v>202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customHeight="1" spans="1:11">
      <c r="A10" s="329" t="s">
        <v>83</v>
      </c>
      <c r="B10" s="330" t="s">
        <v>84</v>
      </c>
      <c r="C10" s="331" t="s">
        <v>85</v>
      </c>
      <c r="D10" s="332"/>
      <c r="E10" s="333" t="s">
        <v>88</v>
      </c>
      <c r="F10" s="330" t="s">
        <v>84</v>
      </c>
      <c r="G10" s="331" t="s">
        <v>85</v>
      </c>
      <c r="H10" s="330"/>
      <c r="I10" s="333" t="s">
        <v>86</v>
      </c>
      <c r="J10" s="330" t="s">
        <v>84</v>
      </c>
      <c r="K10" s="376" t="s">
        <v>85</v>
      </c>
    </row>
    <row r="11" customHeight="1" spans="1:11">
      <c r="A11" s="310" t="s">
        <v>89</v>
      </c>
      <c r="B11" s="334" t="s">
        <v>84</v>
      </c>
      <c r="C11" s="305" t="s">
        <v>85</v>
      </c>
      <c r="D11" s="319"/>
      <c r="E11" s="313" t="s">
        <v>91</v>
      </c>
      <c r="F11" s="334" t="s">
        <v>84</v>
      </c>
      <c r="G11" s="305" t="s">
        <v>85</v>
      </c>
      <c r="H11" s="334"/>
      <c r="I11" s="313" t="s">
        <v>96</v>
      </c>
      <c r="J11" s="334" t="s">
        <v>84</v>
      </c>
      <c r="K11" s="306" t="s">
        <v>85</v>
      </c>
    </row>
    <row r="12" customHeight="1" spans="1:11">
      <c r="A12" s="324" t="s">
        <v>193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75"/>
    </row>
    <row r="13" customHeight="1" spans="1:11">
      <c r="A13" s="335" t="s">
        <v>203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  <row r="14" customHeight="1" spans="1:11">
      <c r="A14" s="336" t="s">
        <v>204</v>
      </c>
      <c r="B14" s="337"/>
      <c r="C14" s="337"/>
      <c r="D14" s="337"/>
      <c r="E14" s="337"/>
      <c r="F14" s="337"/>
      <c r="G14" s="337"/>
      <c r="H14" s="337"/>
      <c r="I14" s="377"/>
      <c r="J14" s="377"/>
      <c r="K14" s="378"/>
    </row>
    <row r="15" customHeight="1" spans="1:11">
      <c r="A15" s="338"/>
      <c r="B15" s="339"/>
      <c r="C15" s="339"/>
      <c r="D15" s="340"/>
      <c r="E15" s="341"/>
      <c r="F15" s="339"/>
      <c r="G15" s="339"/>
      <c r="H15" s="340"/>
      <c r="I15" s="379"/>
      <c r="J15" s="380"/>
      <c r="K15" s="381"/>
    </row>
    <row r="16" customHeight="1" spans="1:11">
      <c r="A16" s="342"/>
      <c r="B16" s="343"/>
      <c r="C16" s="343"/>
      <c r="D16" s="343"/>
      <c r="E16" s="343"/>
      <c r="F16" s="343"/>
      <c r="G16" s="343"/>
      <c r="H16" s="343"/>
      <c r="I16" s="343"/>
      <c r="J16" s="343"/>
      <c r="K16" s="382"/>
    </row>
    <row r="17" customHeight="1" spans="1:11">
      <c r="A17" s="335" t="s">
        <v>205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</row>
    <row r="18" customHeight="1" spans="1:11">
      <c r="A18" s="336" t="s">
        <v>206</v>
      </c>
      <c r="B18" s="337"/>
      <c r="C18" s="337"/>
      <c r="D18" s="337"/>
      <c r="E18" s="337"/>
      <c r="F18" s="337"/>
      <c r="G18" s="337"/>
      <c r="H18" s="337"/>
      <c r="I18" s="377"/>
      <c r="J18" s="377"/>
      <c r="K18" s="378"/>
    </row>
    <row r="19" customHeight="1" spans="1:11">
      <c r="A19" s="338"/>
      <c r="B19" s="339"/>
      <c r="C19" s="339"/>
      <c r="D19" s="340"/>
      <c r="E19" s="341"/>
      <c r="F19" s="339"/>
      <c r="G19" s="339"/>
      <c r="H19" s="340"/>
      <c r="I19" s="379"/>
      <c r="J19" s="380"/>
      <c r="K19" s="381"/>
    </row>
    <row r="20" customHeight="1" spans="1:1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82"/>
    </row>
    <row r="21" customHeight="1" spans="1:11">
      <c r="A21" s="344" t="s">
        <v>123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customHeight="1" spans="1:11">
      <c r="A22" s="183" t="s">
        <v>124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8"/>
    </row>
    <row r="23" customHeight="1" spans="1:11">
      <c r="A23" s="195" t="s">
        <v>125</v>
      </c>
      <c r="B23" s="197"/>
      <c r="C23" s="305" t="s">
        <v>66</v>
      </c>
      <c r="D23" s="305" t="s">
        <v>67</v>
      </c>
      <c r="E23" s="194"/>
      <c r="F23" s="194"/>
      <c r="G23" s="194"/>
      <c r="H23" s="194"/>
      <c r="I23" s="194"/>
      <c r="J23" s="194"/>
      <c r="K23" s="242"/>
    </row>
    <row r="24" customHeight="1" spans="1:11">
      <c r="A24" s="345" t="s">
        <v>207</v>
      </c>
      <c r="B24" s="346"/>
      <c r="C24" s="346"/>
      <c r="D24" s="346"/>
      <c r="E24" s="346"/>
      <c r="F24" s="346"/>
      <c r="G24" s="346"/>
      <c r="H24" s="346"/>
      <c r="I24" s="346"/>
      <c r="J24" s="346"/>
      <c r="K24" s="383"/>
    </row>
    <row r="25" customHeight="1" spans="1:11">
      <c r="A25" s="347"/>
      <c r="B25" s="348"/>
      <c r="C25" s="348"/>
      <c r="D25" s="348"/>
      <c r="E25" s="348"/>
      <c r="F25" s="348"/>
      <c r="G25" s="348"/>
      <c r="H25" s="348"/>
      <c r="I25" s="348"/>
      <c r="J25" s="348"/>
      <c r="K25" s="384"/>
    </row>
    <row r="26" customHeight="1" spans="1:11">
      <c r="A26" s="328" t="s">
        <v>132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customHeight="1" spans="1:11">
      <c r="A27" s="298" t="s">
        <v>133</v>
      </c>
      <c r="B27" s="331" t="s">
        <v>94</v>
      </c>
      <c r="C27" s="331" t="s">
        <v>95</v>
      </c>
      <c r="D27" s="331" t="s">
        <v>87</v>
      </c>
      <c r="E27" s="299" t="s">
        <v>134</v>
      </c>
      <c r="F27" s="331" t="s">
        <v>94</v>
      </c>
      <c r="G27" s="331" t="s">
        <v>95</v>
      </c>
      <c r="H27" s="331" t="s">
        <v>87</v>
      </c>
      <c r="I27" s="299" t="s">
        <v>135</v>
      </c>
      <c r="J27" s="331" t="s">
        <v>94</v>
      </c>
      <c r="K27" s="376" t="s">
        <v>95</v>
      </c>
    </row>
    <row r="28" customHeight="1" spans="1:11">
      <c r="A28" s="316" t="s">
        <v>86</v>
      </c>
      <c r="B28" s="305" t="s">
        <v>94</v>
      </c>
      <c r="C28" s="305" t="s">
        <v>95</v>
      </c>
      <c r="D28" s="305" t="s">
        <v>87</v>
      </c>
      <c r="E28" s="349" t="s">
        <v>93</v>
      </c>
      <c r="F28" s="305" t="s">
        <v>94</v>
      </c>
      <c r="G28" s="305" t="s">
        <v>95</v>
      </c>
      <c r="H28" s="305" t="s">
        <v>87</v>
      </c>
      <c r="I28" s="349" t="s">
        <v>104</v>
      </c>
      <c r="J28" s="305" t="s">
        <v>94</v>
      </c>
      <c r="K28" s="306" t="s">
        <v>95</v>
      </c>
    </row>
    <row r="29" customHeight="1" spans="1:11">
      <c r="A29" s="304" t="s">
        <v>97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85"/>
    </row>
    <row r="30" customHeight="1" spans="1:11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86"/>
    </row>
    <row r="31" customHeight="1" spans="1:11">
      <c r="A31" s="353" t="s">
        <v>208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</row>
    <row r="32" ht="17.25" customHeight="1" spans="1:11">
      <c r="A32" s="354" t="s">
        <v>209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87"/>
    </row>
    <row r="33" ht="17.25" customHeight="1" spans="1:11">
      <c r="A33" s="356" t="s">
        <v>210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88"/>
    </row>
    <row r="34" ht="17.25" customHeight="1" spans="1:1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88"/>
    </row>
    <row r="35" ht="17.25" customHeight="1" spans="1:11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88"/>
    </row>
    <row r="36" ht="17.25" customHeight="1" spans="1:1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88"/>
    </row>
    <row r="37" ht="17.25" customHeight="1" spans="1:11">
      <c r="A37" s="356"/>
      <c r="B37" s="357"/>
      <c r="C37" s="357"/>
      <c r="D37" s="357"/>
      <c r="E37" s="357"/>
      <c r="F37" s="357"/>
      <c r="G37" s="357"/>
      <c r="H37" s="357"/>
      <c r="I37" s="357"/>
      <c r="J37" s="357"/>
      <c r="K37" s="388"/>
    </row>
    <row r="38" ht="17.25" customHeight="1" spans="1:1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88"/>
    </row>
    <row r="39" ht="17.25" customHeight="1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88"/>
    </row>
    <row r="40" ht="17.25" customHeight="1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88"/>
    </row>
    <row r="41" ht="17.25" customHeight="1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88"/>
    </row>
    <row r="42" ht="17.25" customHeight="1" spans="1:1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88"/>
    </row>
    <row r="43" ht="17.25" customHeight="1" spans="1:11">
      <c r="A43" s="351" t="s">
        <v>131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86"/>
    </row>
    <row r="44" customHeight="1" spans="1:11">
      <c r="A44" s="353" t="s">
        <v>211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</row>
    <row r="45" ht="18" customHeight="1" spans="1:11">
      <c r="A45" s="358" t="s">
        <v>193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89"/>
    </row>
    <row r="46" ht="18" customHeight="1" spans="1:11">
      <c r="A46" s="358"/>
      <c r="B46" s="359"/>
      <c r="C46" s="359"/>
      <c r="D46" s="359"/>
      <c r="E46" s="359"/>
      <c r="F46" s="359"/>
      <c r="G46" s="359"/>
      <c r="H46" s="359"/>
      <c r="I46" s="359"/>
      <c r="J46" s="359"/>
      <c r="K46" s="389"/>
    </row>
    <row r="47" ht="18" customHeight="1" spans="1:11">
      <c r="A47" s="347"/>
      <c r="B47" s="348"/>
      <c r="C47" s="348"/>
      <c r="D47" s="348"/>
      <c r="E47" s="348"/>
      <c r="F47" s="348"/>
      <c r="G47" s="348"/>
      <c r="H47" s="348"/>
      <c r="I47" s="348"/>
      <c r="J47" s="348"/>
      <c r="K47" s="384"/>
    </row>
    <row r="48" ht="21" customHeight="1" spans="1:11">
      <c r="A48" s="360" t="s">
        <v>137</v>
      </c>
      <c r="B48" s="361" t="s">
        <v>138</v>
      </c>
      <c r="C48" s="361"/>
      <c r="D48" s="362" t="s">
        <v>139</v>
      </c>
      <c r="E48" s="363"/>
      <c r="F48" s="362" t="s">
        <v>141</v>
      </c>
      <c r="G48" s="364">
        <v>11.2</v>
      </c>
      <c r="H48" s="365" t="s">
        <v>142</v>
      </c>
      <c r="I48" s="365"/>
      <c r="J48" s="361"/>
      <c r="K48" s="390"/>
    </row>
    <row r="49" customHeight="1" spans="1:11">
      <c r="A49" s="366" t="s">
        <v>143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91"/>
    </row>
    <row r="50" customHeight="1" spans="1:11">
      <c r="A50" s="368"/>
      <c r="B50" s="369"/>
      <c r="C50" s="369"/>
      <c r="D50" s="369"/>
      <c r="E50" s="369"/>
      <c r="F50" s="369"/>
      <c r="G50" s="369"/>
      <c r="H50" s="369"/>
      <c r="I50" s="369"/>
      <c r="J50" s="369"/>
      <c r="K50" s="392"/>
    </row>
    <row r="51" customHeight="1" spans="1:11">
      <c r="A51" s="370"/>
      <c r="B51" s="371"/>
      <c r="C51" s="371"/>
      <c r="D51" s="371"/>
      <c r="E51" s="371"/>
      <c r="F51" s="371"/>
      <c r="G51" s="371"/>
      <c r="H51" s="371"/>
      <c r="I51" s="371"/>
      <c r="J51" s="371"/>
      <c r="K51" s="393"/>
    </row>
    <row r="52" ht="21" customHeight="1" spans="1:11">
      <c r="A52" s="360" t="s">
        <v>137</v>
      </c>
      <c r="B52" s="361" t="s">
        <v>138</v>
      </c>
      <c r="C52" s="361"/>
      <c r="D52" s="362" t="s">
        <v>139</v>
      </c>
      <c r="E52" s="362"/>
      <c r="F52" s="362" t="s">
        <v>141</v>
      </c>
      <c r="G52" s="362"/>
      <c r="H52" s="365" t="s">
        <v>142</v>
      </c>
      <c r="I52" s="365"/>
      <c r="J52" s="394"/>
      <c r="K52" s="39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T7" sqref="T7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73" t="s">
        <v>145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82"/>
      <c r="J2" s="283" t="s">
        <v>57</v>
      </c>
      <c r="K2" s="124" t="s">
        <v>58</v>
      </c>
      <c r="L2" s="124"/>
      <c r="M2" s="124"/>
      <c r="N2" s="124"/>
      <c r="O2" s="124"/>
      <c r="P2" s="284"/>
    </row>
    <row r="3" s="119" customFormat="1" ht="16" customHeight="1" spans="1:16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53"/>
      <c r="J3" s="164" t="s">
        <v>148</v>
      </c>
      <c r="K3" s="164"/>
      <c r="L3" s="164"/>
      <c r="M3" s="164"/>
      <c r="N3" s="164"/>
      <c r="O3" s="164"/>
      <c r="P3" s="285"/>
    </row>
    <row r="4" s="119" customFormat="1" ht="16" customHeight="1" spans="1:16">
      <c r="A4" s="126"/>
      <c r="B4" s="258" t="s">
        <v>111</v>
      </c>
      <c r="C4" s="258" t="s">
        <v>112</v>
      </c>
      <c r="D4" s="259" t="s">
        <v>113</v>
      </c>
      <c r="E4" s="258" t="s">
        <v>114</v>
      </c>
      <c r="F4" s="258" t="s">
        <v>115</v>
      </c>
      <c r="G4" s="258" t="s">
        <v>116</v>
      </c>
      <c r="H4" s="258" t="s">
        <v>149</v>
      </c>
      <c r="I4" s="153"/>
      <c r="J4" s="167" t="s">
        <v>120</v>
      </c>
      <c r="K4" s="167" t="s">
        <v>119</v>
      </c>
      <c r="L4" s="167" t="s">
        <v>120</v>
      </c>
      <c r="M4" s="167" t="s">
        <v>119</v>
      </c>
      <c r="N4" s="167" t="s">
        <v>120</v>
      </c>
      <c r="O4" s="167" t="s">
        <v>119</v>
      </c>
      <c r="P4" s="286"/>
    </row>
    <row r="5" s="119" customFormat="1" ht="16" customHeight="1" spans="1:16">
      <c r="A5" s="126"/>
      <c r="B5" s="260" t="s">
        <v>150</v>
      </c>
      <c r="C5" s="260" t="s">
        <v>151</v>
      </c>
      <c r="D5" s="261" t="s">
        <v>152</v>
      </c>
      <c r="E5" s="260" t="s">
        <v>153</v>
      </c>
      <c r="F5" s="260" t="s">
        <v>154</v>
      </c>
      <c r="G5" s="260" t="s">
        <v>155</v>
      </c>
      <c r="H5" s="260" t="s">
        <v>156</v>
      </c>
      <c r="I5" s="153"/>
      <c r="J5" s="128" t="s">
        <v>212</v>
      </c>
      <c r="K5" s="129" t="s">
        <v>213</v>
      </c>
      <c r="L5" s="129" t="s">
        <v>214</v>
      </c>
      <c r="M5" s="129" t="s">
        <v>215</v>
      </c>
      <c r="N5" s="129" t="s">
        <v>216</v>
      </c>
      <c r="O5" s="129" t="s">
        <v>217</v>
      </c>
      <c r="P5" s="287" t="s">
        <v>117</v>
      </c>
    </row>
    <row r="6" s="119" customFormat="1" ht="16" customHeight="1" spans="1:16">
      <c r="A6" s="262" t="s">
        <v>158</v>
      </c>
      <c r="B6" s="263">
        <f>C6-2.1</f>
        <v>97.8</v>
      </c>
      <c r="C6" s="263">
        <f>D6-2.1</f>
        <v>99.9</v>
      </c>
      <c r="D6" s="264">
        <v>102</v>
      </c>
      <c r="E6" s="263">
        <f t="shared" ref="E6:H6" si="0">D6+2.1</f>
        <v>104.1</v>
      </c>
      <c r="F6" s="263">
        <f t="shared" si="0"/>
        <v>106.2</v>
      </c>
      <c r="G6" s="263">
        <f t="shared" si="0"/>
        <v>108.3</v>
      </c>
      <c r="H6" s="263">
        <f t="shared" si="0"/>
        <v>110.4</v>
      </c>
      <c r="I6" s="153"/>
      <c r="J6" s="151" t="s">
        <v>218</v>
      </c>
      <c r="K6" s="151" t="s">
        <v>219</v>
      </c>
      <c r="L6" s="151" t="s">
        <v>220</v>
      </c>
      <c r="M6" s="151" t="s">
        <v>221</v>
      </c>
      <c r="N6" s="151" t="s">
        <v>222</v>
      </c>
      <c r="O6" s="151" t="s">
        <v>223</v>
      </c>
      <c r="P6" s="288"/>
    </row>
    <row r="7" s="119" customFormat="1" ht="16" customHeight="1" spans="1:16">
      <c r="A7" s="262" t="s">
        <v>162</v>
      </c>
      <c r="B7" s="263">
        <f>C7-1.5</f>
        <v>71.5</v>
      </c>
      <c r="C7" s="263">
        <f>D7-1.5</f>
        <v>73</v>
      </c>
      <c r="D7" s="264">
        <v>74.5</v>
      </c>
      <c r="E7" s="263">
        <f t="shared" ref="E7:H7" si="1">D7+1.5</f>
        <v>76</v>
      </c>
      <c r="F7" s="263">
        <f t="shared" si="1"/>
        <v>77.5</v>
      </c>
      <c r="G7" s="263">
        <f t="shared" si="1"/>
        <v>79</v>
      </c>
      <c r="H7" s="263">
        <f t="shared" si="1"/>
        <v>80.5</v>
      </c>
      <c r="I7" s="153"/>
      <c r="J7" s="151" t="s">
        <v>224</v>
      </c>
      <c r="K7" s="151" t="s">
        <v>225</v>
      </c>
      <c r="L7" s="151" t="s">
        <v>226</v>
      </c>
      <c r="M7" s="151" t="s">
        <v>227</v>
      </c>
      <c r="N7" s="151" t="s">
        <v>228</v>
      </c>
      <c r="O7" s="151" t="s">
        <v>229</v>
      </c>
      <c r="P7" s="288"/>
    </row>
    <row r="8" s="119" customFormat="1" ht="16" customHeight="1" spans="1:16">
      <c r="A8" s="262" t="s">
        <v>165</v>
      </c>
      <c r="B8" s="263">
        <f>C8-4</f>
        <v>76</v>
      </c>
      <c r="C8" s="263">
        <f>D8-4</f>
        <v>80</v>
      </c>
      <c r="D8" s="265">
        <v>84</v>
      </c>
      <c r="E8" s="263">
        <f t="shared" ref="E8:E10" si="2">D8+4</f>
        <v>88</v>
      </c>
      <c r="F8" s="263">
        <f>E8+5</f>
        <v>93</v>
      </c>
      <c r="G8" s="263">
        <f>F8+6</f>
        <v>99</v>
      </c>
      <c r="H8" s="263">
        <f>G8+6</f>
        <v>105</v>
      </c>
      <c r="I8" s="153"/>
      <c r="J8" s="289" t="s">
        <v>230</v>
      </c>
      <c r="K8" s="151" t="s">
        <v>231</v>
      </c>
      <c r="L8" s="151" t="s">
        <v>177</v>
      </c>
      <c r="M8" s="289" t="s">
        <v>230</v>
      </c>
      <c r="N8" s="289" t="s">
        <v>163</v>
      </c>
      <c r="O8" s="289" t="s">
        <v>160</v>
      </c>
      <c r="P8" s="288"/>
    </row>
    <row r="9" s="119" customFormat="1" ht="16" customHeight="1" spans="1:16">
      <c r="A9" s="262" t="s">
        <v>166</v>
      </c>
      <c r="B9" s="263">
        <f>C9-4</f>
        <v>84</v>
      </c>
      <c r="C9" s="263">
        <f>D9-4</f>
        <v>88</v>
      </c>
      <c r="D9" s="265">
        <v>92</v>
      </c>
      <c r="E9" s="263">
        <f t="shared" si="2"/>
        <v>96</v>
      </c>
      <c r="F9" s="263">
        <f>E9+5</f>
        <v>101</v>
      </c>
      <c r="G9" s="263">
        <f>F9+6</f>
        <v>107</v>
      </c>
      <c r="H9" s="263">
        <f>G9+6</f>
        <v>113</v>
      </c>
      <c r="I9" s="153"/>
      <c r="J9" s="151" t="s">
        <v>218</v>
      </c>
      <c r="K9" s="151" t="s">
        <v>232</v>
      </c>
      <c r="L9" s="151" t="s">
        <v>161</v>
      </c>
      <c r="M9" s="151" t="s">
        <v>183</v>
      </c>
      <c r="N9" s="289" t="s">
        <v>233</v>
      </c>
      <c r="O9" s="289" t="s">
        <v>233</v>
      </c>
      <c r="P9" s="288"/>
    </row>
    <row r="10" s="119" customFormat="1" ht="16" customHeight="1" spans="1:16">
      <c r="A10" s="262" t="s">
        <v>168</v>
      </c>
      <c r="B10" s="266">
        <f>C10-3.6</f>
        <v>100.8</v>
      </c>
      <c r="C10" s="266">
        <f>D10-3.6</f>
        <v>104.4</v>
      </c>
      <c r="D10" s="267">
        <v>108</v>
      </c>
      <c r="E10" s="266">
        <f t="shared" si="2"/>
        <v>112</v>
      </c>
      <c r="F10" s="266">
        <f t="shared" ref="F10:H10" si="3">E10+4</f>
        <v>116</v>
      </c>
      <c r="G10" s="266">
        <f t="shared" si="3"/>
        <v>120</v>
      </c>
      <c r="H10" s="266">
        <f t="shared" si="3"/>
        <v>124</v>
      </c>
      <c r="I10" s="153"/>
      <c r="J10" s="151" t="s">
        <v>234</v>
      </c>
      <c r="K10" s="151" t="s">
        <v>171</v>
      </c>
      <c r="L10" s="151" t="s">
        <v>224</v>
      </c>
      <c r="M10" s="151" t="s">
        <v>218</v>
      </c>
      <c r="N10" s="151" t="s">
        <v>235</v>
      </c>
      <c r="O10" s="151" t="s">
        <v>236</v>
      </c>
      <c r="P10" s="288"/>
    </row>
    <row r="11" s="119" customFormat="1" ht="16" customHeight="1" spans="1:16">
      <c r="A11" s="262" t="s">
        <v>172</v>
      </c>
      <c r="B11" s="263">
        <f>C11-2.3/2</f>
        <v>30.7</v>
      </c>
      <c r="C11" s="263">
        <f>D11-2.3/2</f>
        <v>31.85</v>
      </c>
      <c r="D11" s="264">
        <v>33</v>
      </c>
      <c r="E11" s="263">
        <f t="shared" ref="E11:H11" si="4">D11+2.6/2</f>
        <v>34.3</v>
      </c>
      <c r="F11" s="263">
        <f t="shared" si="4"/>
        <v>35.6</v>
      </c>
      <c r="G11" s="263">
        <f t="shared" si="4"/>
        <v>36.9</v>
      </c>
      <c r="H11" s="263">
        <f t="shared" si="4"/>
        <v>38.2</v>
      </c>
      <c r="I11" s="153"/>
      <c r="J11" s="151" t="s">
        <v>237</v>
      </c>
      <c r="K11" s="151" t="s">
        <v>238</v>
      </c>
      <c r="L11" s="151" t="s">
        <v>183</v>
      </c>
      <c r="M11" s="151" t="s">
        <v>239</v>
      </c>
      <c r="N11" s="151" t="s">
        <v>240</v>
      </c>
      <c r="O11" s="151" t="s">
        <v>241</v>
      </c>
      <c r="P11" s="288"/>
    </row>
    <row r="12" s="119" customFormat="1" ht="16" customHeight="1" spans="1:16">
      <c r="A12" s="262" t="s">
        <v>176</v>
      </c>
      <c r="B12" s="263">
        <f>C12-0.7</f>
        <v>22.1</v>
      </c>
      <c r="C12" s="263">
        <f>D12-0.7</f>
        <v>22.8</v>
      </c>
      <c r="D12" s="264">
        <v>23.5</v>
      </c>
      <c r="E12" s="263">
        <f>D12+0.7</f>
        <v>24.2</v>
      </c>
      <c r="F12" s="263">
        <f>E12+0.7</f>
        <v>24.9</v>
      </c>
      <c r="G12" s="263">
        <f>F12+0.9</f>
        <v>25.8</v>
      </c>
      <c r="H12" s="263">
        <f>G12+0.9</f>
        <v>26.7</v>
      </c>
      <c r="I12" s="153"/>
      <c r="J12" s="151" t="s">
        <v>177</v>
      </c>
      <c r="K12" s="151" t="s">
        <v>242</v>
      </c>
      <c r="L12" s="151" t="s">
        <v>243</v>
      </c>
      <c r="M12" s="151" t="s">
        <v>173</v>
      </c>
      <c r="N12" s="151" t="s">
        <v>244</v>
      </c>
      <c r="O12" s="151" t="s">
        <v>245</v>
      </c>
      <c r="P12" s="288"/>
    </row>
    <row r="13" s="119" customFormat="1" ht="16" customHeight="1" spans="1:16">
      <c r="A13" s="262" t="s">
        <v>180</v>
      </c>
      <c r="B13" s="263">
        <f>C13-0.5</f>
        <v>13.5</v>
      </c>
      <c r="C13" s="263">
        <f>D13-0.5</f>
        <v>14</v>
      </c>
      <c r="D13" s="264">
        <v>14.5</v>
      </c>
      <c r="E13" s="263">
        <f>D13+0.5</f>
        <v>15</v>
      </c>
      <c r="F13" s="263">
        <f>E13+0.5</f>
        <v>15.5</v>
      </c>
      <c r="G13" s="263">
        <f>F13+0.7</f>
        <v>16.2</v>
      </c>
      <c r="H13" s="263">
        <f t="shared" ref="H13:H15" si="5">G13+0.7</f>
        <v>16.9</v>
      </c>
      <c r="I13" s="153"/>
      <c r="J13" s="151" t="s">
        <v>246</v>
      </c>
      <c r="K13" s="151" t="s">
        <v>247</v>
      </c>
      <c r="L13" s="151" t="s">
        <v>248</v>
      </c>
      <c r="M13" s="151" t="s">
        <v>249</v>
      </c>
      <c r="N13" s="151" t="s">
        <v>250</v>
      </c>
      <c r="O13" s="151" t="s">
        <v>251</v>
      </c>
      <c r="P13" s="288"/>
    </row>
    <row r="14" s="119" customFormat="1" ht="16" customHeight="1" spans="1:16">
      <c r="A14" s="262" t="s">
        <v>182</v>
      </c>
      <c r="B14" s="263">
        <f>C14-0.5</f>
        <v>19</v>
      </c>
      <c r="C14" s="263">
        <f>D14-0.5</f>
        <v>19.5</v>
      </c>
      <c r="D14" s="264">
        <v>20</v>
      </c>
      <c r="E14" s="263">
        <f>D14+0.5</f>
        <v>20.5</v>
      </c>
      <c r="F14" s="263">
        <f>E14+0.5</f>
        <v>21</v>
      </c>
      <c r="G14" s="263">
        <f>F14+0.7</f>
        <v>21.7</v>
      </c>
      <c r="H14" s="263">
        <f t="shared" si="5"/>
        <v>22.4</v>
      </c>
      <c r="I14" s="153"/>
      <c r="J14" s="151" t="s">
        <v>252</v>
      </c>
      <c r="K14" s="151" t="s">
        <v>253</v>
      </c>
      <c r="L14" s="151" t="s">
        <v>183</v>
      </c>
      <c r="M14" s="151" t="s">
        <v>254</v>
      </c>
      <c r="N14" s="151" t="s">
        <v>255</v>
      </c>
      <c r="O14" s="151" t="s">
        <v>256</v>
      </c>
      <c r="P14" s="288"/>
    </row>
    <row r="15" s="119" customFormat="1" ht="16" customHeight="1" spans="1:16">
      <c r="A15" s="262" t="s">
        <v>184</v>
      </c>
      <c r="B15" s="263">
        <f>C15-0.7</f>
        <v>27.2</v>
      </c>
      <c r="C15" s="263">
        <f>D15-0.6</f>
        <v>27.9</v>
      </c>
      <c r="D15" s="264">
        <v>28.5</v>
      </c>
      <c r="E15" s="263">
        <f>D15+0.6</f>
        <v>29.1</v>
      </c>
      <c r="F15" s="263">
        <f>E15+0.7</f>
        <v>29.8</v>
      </c>
      <c r="G15" s="263">
        <f>F15+0.6</f>
        <v>30.4</v>
      </c>
      <c r="H15" s="263">
        <f t="shared" si="5"/>
        <v>31.1</v>
      </c>
      <c r="I15" s="153"/>
      <c r="J15" s="151" t="s">
        <v>177</v>
      </c>
      <c r="K15" s="151" t="s">
        <v>242</v>
      </c>
      <c r="L15" s="151" t="s">
        <v>243</v>
      </c>
      <c r="M15" s="151" t="s">
        <v>173</v>
      </c>
      <c r="N15" s="151" t="s">
        <v>244</v>
      </c>
      <c r="O15" s="151" t="s">
        <v>245</v>
      </c>
      <c r="P15" s="288"/>
    </row>
    <row r="16" s="119" customFormat="1" ht="16" customHeight="1" spans="1:16">
      <c r="A16" s="262" t="s">
        <v>185</v>
      </c>
      <c r="B16" s="263">
        <f>C16-0.9</f>
        <v>40.2</v>
      </c>
      <c r="C16" s="263">
        <f>D16-0.9</f>
        <v>41.1</v>
      </c>
      <c r="D16" s="264">
        <v>42</v>
      </c>
      <c r="E16" s="263">
        <f t="shared" ref="E16:H16" si="6">D16+1.1</f>
        <v>43.1</v>
      </c>
      <c r="F16" s="263">
        <f t="shared" si="6"/>
        <v>44.2</v>
      </c>
      <c r="G16" s="263">
        <f t="shared" si="6"/>
        <v>45.3</v>
      </c>
      <c r="H16" s="263">
        <f t="shared" si="6"/>
        <v>46.4</v>
      </c>
      <c r="I16" s="153"/>
      <c r="J16" s="151" t="s">
        <v>177</v>
      </c>
      <c r="K16" s="151" t="s">
        <v>177</v>
      </c>
      <c r="L16" s="151" t="s">
        <v>177</v>
      </c>
      <c r="M16" s="151" t="s">
        <v>177</v>
      </c>
      <c r="N16" s="151" t="s">
        <v>177</v>
      </c>
      <c r="O16" s="151" t="s">
        <v>177</v>
      </c>
      <c r="P16" s="288"/>
    </row>
    <row r="17" s="119" customFormat="1" ht="16" customHeight="1" spans="1:16">
      <c r="A17" s="262" t="s">
        <v>186</v>
      </c>
      <c r="B17" s="263">
        <f t="shared" ref="B17:B19" si="7">D17-0.5</f>
        <v>14.5</v>
      </c>
      <c r="C17" s="263">
        <f t="shared" ref="C17:H17" si="8">B17</f>
        <v>14.5</v>
      </c>
      <c r="D17" s="264">
        <v>15</v>
      </c>
      <c r="E17" s="263">
        <f t="shared" si="8"/>
        <v>15</v>
      </c>
      <c r="F17" s="263">
        <f t="shared" ref="F17:F19" si="9">D17+1.5</f>
        <v>16.5</v>
      </c>
      <c r="G17" s="263">
        <f t="shared" si="8"/>
        <v>16.5</v>
      </c>
      <c r="H17" s="263">
        <f t="shared" si="8"/>
        <v>16.5</v>
      </c>
      <c r="I17" s="153"/>
      <c r="J17" s="151" t="s">
        <v>177</v>
      </c>
      <c r="K17" s="151" t="s">
        <v>177</v>
      </c>
      <c r="L17" s="151" t="s">
        <v>177</v>
      </c>
      <c r="M17" s="151" t="s">
        <v>177</v>
      </c>
      <c r="N17" s="151" t="s">
        <v>177</v>
      </c>
      <c r="O17" s="151" t="s">
        <v>177</v>
      </c>
      <c r="P17" s="288"/>
    </row>
    <row r="18" s="119" customFormat="1" ht="16" customHeight="1" spans="1:16">
      <c r="A18" s="262" t="s">
        <v>187</v>
      </c>
      <c r="B18" s="263">
        <f t="shared" si="7"/>
        <v>16.5</v>
      </c>
      <c r="C18" s="263">
        <f t="shared" ref="C18:H18" si="10">B18</f>
        <v>16.5</v>
      </c>
      <c r="D18" s="264">
        <v>17</v>
      </c>
      <c r="E18" s="263">
        <f t="shared" si="10"/>
        <v>17</v>
      </c>
      <c r="F18" s="263">
        <f t="shared" si="9"/>
        <v>18.5</v>
      </c>
      <c r="G18" s="263">
        <f t="shared" si="10"/>
        <v>18.5</v>
      </c>
      <c r="H18" s="263">
        <f t="shared" si="10"/>
        <v>18.5</v>
      </c>
      <c r="I18" s="153"/>
      <c r="J18" s="151" t="s">
        <v>177</v>
      </c>
      <c r="K18" s="151" t="s">
        <v>177</v>
      </c>
      <c r="L18" s="151" t="s">
        <v>177</v>
      </c>
      <c r="M18" s="151" t="s">
        <v>177</v>
      </c>
      <c r="N18" s="151" t="s">
        <v>177</v>
      </c>
      <c r="O18" s="151" t="s">
        <v>177</v>
      </c>
      <c r="P18" s="288"/>
    </row>
    <row r="19" s="119" customFormat="1" ht="16" customHeight="1" spans="1:16">
      <c r="A19" s="262" t="s">
        <v>188</v>
      </c>
      <c r="B19" s="263">
        <f t="shared" si="7"/>
        <v>14</v>
      </c>
      <c r="C19" s="263">
        <f t="shared" ref="C19:H19" si="11">B19</f>
        <v>14</v>
      </c>
      <c r="D19" s="264">
        <v>14.5</v>
      </c>
      <c r="E19" s="263">
        <f t="shared" si="11"/>
        <v>14.5</v>
      </c>
      <c r="F19" s="263">
        <f t="shared" si="9"/>
        <v>16</v>
      </c>
      <c r="G19" s="263">
        <f t="shared" si="11"/>
        <v>16</v>
      </c>
      <c r="H19" s="263">
        <f t="shared" si="11"/>
        <v>16</v>
      </c>
      <c r="I19" s="153"/>
      <c r="J19" s="151" t="s">
        <v>177</v>
      </c>
      <c r="K19" s="151" t="s">
        <v>177</v>
      </c>
      <c r="L19" s="151" t="s">
        <v>177</v>
      </c>
      <c r="M19" s="151" t="s">
        <v>177</v>
      </c>
      <c r="N19" s="151" t="s">
        <v>177</v>
      </c>
      <c r="O19" s="151" t="s">
        <v>177</v>
      </c>
      <c r="P19" s="288"/>
    </row>
    <row r="20" s="119" customFormat="1" ht="16" customHeight="1" spans="1:16">
      <c r="A20" s="268" t="s">
        <v>189</v>
      </c>
      <c r="B20" s="263">
        <v>18.5</v>
      </c>
      <c r="C20" s="263">
        <v>18.5</v>
      </c>
      <c r="D20" s="264">
        <v>19</v>
      </c>
      <c r="E20" s="263">
        <v>19</v>
      </c>
      <c r="F20" s="263">
        <v>20.5</v>
      </c>
      <c r="G20" s="263">
        <v>20.5</v>
      </c>
      <c r="H20" s="263">
        <v>20.5</v>
      </c>
      <c r="I20" s="153"/>
      <c r="J20" s="151" t="s">
        <v>177</v>
      </c>
      <c r="K20" s="151" t="s">
        <v>177</v>
      </c>
      <c r="L20" s="151" t="s">
        <v>177</v>
      </c>
      <c r="M20" s="151" t="s">
        <v>177</v>
      </c>
      <c r="N20" s="151" t="s">
        <v>177</v>
      </c>
      <c r="O20" s="151" t="s">
        <v>177</v>
      </c>
      <c r="P20" s="288"/>
    </row>
    <row r="21" s="119" customFormat="1" ht="16" customHeight="1" spans="1:16">
      <c r="A21" s="268" t="s">
        <v>190</v>
      </c>
      <c r="B21" s="263">
        <v>16</v>
      </c>
      <c r="C21" s="263">
        <v>16</v>
      </c>
      <c r="D21" s="264">
        <v>16.5</v>
      </c>
      <c r="E21" s="263">
        <v>16.5</v>
      </c>
      <c r="F21" s="263">
        <v>18</v>
      </c>
      <c r="G21" s="263">
        <v>18</v>
      </c>
      <c r="H21" s="263">
        <v>18</v>
      </c>
      <c r="I21" s="153"/>
      <c r="J21" s="151" t="s">
        <v>177</v>
      </c>
      <c r="K21" s="151" t="s">
        <v>177</v>
      </c>
      <c r="L21" s="151" t="s">
        <v>177</v>
      </c>
      <c r="M21" s="151" t="s">
        <v>177</v>
      </c>
      <c r="N21" s="151" t="s">
        <v>177</v>
      </c>
      <c r="O21" s="151" t="s">
        <v>177</v>
      </c>
      <c r="P21" s="288"/>
    </row>
    <row r="22" s="119" customFormat="1" ht="16" customHeight="1" spans="1:16">
      <c r="A22" s="269" t="s">
        <v>191</v>
      </c>
      <c r="B22" s="266">
        <f>C22</f>
        <v>4.5</v>
      </c>
      <c r="C22" s="266">
        <f>D22</f>
        <v>4.5</v>
      </c>
      <c r="D22" s="267">
        <v>4.5</v>
      </c>
      <c r="E22" s="270">
        <f t="shared" ref="E22:H22" si="12">D22</f>
        <v>4.5</v>
      </c>
      <c r="F22" s="270">
        <f t="shared" si="12"/>
        <v>4.5</v>
      </c>
      <c r="G22" s="270">
        <f t="shared" si="12"/>
        <v>4.5</v>
      </c>
      <c r="H22" s="270">
        <f t="shared" si="12"/>
        <v>4.5</v>
      </c>
      <c r="I22" s="153"/>
      <c r="J22" s="151" t="s">
        <v>181</v>
      </c>
      <c r="K22" s="151" t="s">
        <v>181</v>
      </c>
      <c r="L22" s="151" t="s">
        <v>177</v>
      </c>
      <c r="M22" s="151" t="s">
        <v>177</v>
      </c>
      <c r="N22" s="151" t="s">
        <v>177</v>
      </c>
      <c r="O22" s="151" t="s">
        <v>177</v>
      </c>
      <c r="P22" s="288"/>
    </row>
    <row r="23" s="119" customFormat="1" ht="16" customHeight="1" spans="1:16">
      <c r="A23" s="269" t="s">
        <v>192</v>
      </c>
      <c r="B23" s="266">
        <f>C23</f>
        <v>4.5</v>
      </c>
      <c r="C23" s="266">
        <f>D23</f>
        <v>4.5</v>
      </c>
      <c r="D23" s="267">
        <v>4.5</v>
      </c>
      <c r="E23" s="270">
        <f t="shared" ref="E23:H23" si="13">D23</f>
        <v>4.5</v>
      </c>
      <c r="F23" s="270">
        <f t="shared" si="13"/>
        <v>4.5</v>
      </c>
      <c r="G23" s="270">
        <f t="shared" si="13"/>
        <v>4.5</v>
      </c>
      <c r="H23" s="270">
        <f t="shared" si="13"/>
        <v>4.5</v>
      </c>
      <c r="I23" s="153"/>
      <c r="J23" s="151" t="s">
        <v>181</v>
      </c>
      <c r="K23" s="151" t="s">
        <v>181</v>
      </c>
      <c r="L23" s="151" t="s">
        <v>177</v>
      </c>
      <c r="M23" s="151" t="s">
        <v>177</v>
      </c>
      <c r="N23" s="151" t="s">
        <v>177</v>
      </c>
      <c r="O23" s="151" t="s">
        <v>177</v>
      </c>
      <c r="P23" s="288"/>
    </row>
    <row r="24" s="119" customFormat="1" ht="16" customHeight="1" spans="1:16">
      <c r="A24" s="128"/>
      <c r="B24" s="144"/>
      <c r="C24" s="144"/>
      <c r="D24" s="144"/>
      <c r="E24" s="144"/>
      <c r="F24" s="144"/>
      <c r="G24" s="144"/>
      <c r="H24" s="144"/>
      <c r="I24" s="153"/>
      <c r="J24" s="151"/>
      <c r="K24" s="151"/>
      <c r="L24" s="151"/>
      <c r="M24" s="151"/>
      <c r="N24" s="151"/>
      <c r="O24" s="151"/>
      <c r="P24" s="288"/>
    </row>
    <row r="25" s="119" customFormat="1" ht="16" customHeight="1" spans="1:16">
      <c r="A25" s="275"/>
      <c r="B25" s="276"/>
      <c r="C25" s="276"/>
      <c r="D25" s="276"/>
      <c r="E25" s="276"/>
      <c r="F25" s="276"/>
      <c r="G25" s="276"/>
      <c r="H25" s="276"/>
      <c r="I25" s="153"/>
      <c r="J25" s="151"/>
      <c r="K25" s="151"/>
      <c r="L25" s="151"/>
      <c r="M25" s="151"/>
      <c r="N25" s="151"/>
      <c r="O25" s="151"/>
      <c r="P25" s="288"/>
    </row>
    <row r="26" s="119" customFormat="1" ht="16" customHeight="1" spans="1:16">
      <c r="A26" s="275"/>
      <c r="B26" s="277"/>
      <c r="C26" s="277"/>
      <c r="D26" s="278"/>
      <c r="E26" s="277"/>
      <c r="F26" s="277"/>
      <c r="G26" s="277"/>
      <c r="H26" s="277"/>
      <c r="I26" s="153"/>
      <c r="J26" s="151"/>
      <c r="K26" s="151"/>
      <c r="L26" s="151"/>
      <c r="M26" s="151"/>
      <c r="N26" s="151"/>
      <c r="O26" s="151"/>
      <c r="P26" s="288"/>
    </row>
    <row r="27" s="119" customFormat="1" ht="16" customHeight="1" spans="1:16">
      <c r="A27" s="279"/>
      <c r="B27" s="280"/>
      <c r="C27" s="280"/>
      <c r="D27" s="281"/>
      <c r="E27" s="280"/>
      <c r="F27" s="280"/>
      <c r="G27" s="280"/>
      <c r="H27" s="280"/>
      <c r="I27" s="153"/>
      <c r="J27" s="151"/>
      <c r="K27" s="151"/>
      <c r="L27" s="151"/>
      <c r="M27" s="151"/>
      <c r="N27" s="151"/>
      <c r="O27" s="151"/>
      <c r="P27" s="288"/>
    </row>
    <row r="28" s="119" customFormat="1" ht="16" customHeight="1" spans="1:16">
      <c r="A28" s="128"/>
      <c r="B28" s="132"/>
      <c r="C28" s="132"/>
      <c r="D28" s="133"/>
      <c r="E28" s="134"/>
      <c r="F28" s="132"/>
      <c r="G28" s="134"/>
      <c r="H28" s="132"/>
      <c r="I28" s="153"/>
      <c r="J28" s="151"/>
      <c r="K28" s="151"/>
      <c r="L28" s="151"/>
      <c r="M28" s="151"/>
      <c r="N28" s="151"/>
      <c r="O28" s="151"/>
      <c r="P28" s="288"/>
    </row>
    <row r="29" s="119" customFormat="1" ht="16" customHeight="1" spans="1:16">
      <c r="A29" s="143"/>
      <c r="B29" s="144"/>
      <c r="C29" s="144"/>
      <c r="D29" s="144"/>
      <c r="E29" s="144"/>
      <c r="F29" s="144"/>
      <c r="G29" s="144"/>
      <c r="H29" s="144"/>
      <c r="I29" s="153"/>
      <c r="J29" s="172"/>
      <c r="K29" s="151"/>
      <c r="L29" s="151"/>
      <c r="M29" s="151"/>
      <c r="N29" s="151"/>
      <c r="O29" s="151"/>
      <c r="P29" s="288"/>
    </row>
    <row r="30" s="119" customFormat="1" ht="14.25" spans="1:16">
      <c r="A30" s="157" t="s">
        <v>193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</row>
    <row r="31" s="119" customFormat="1" ht="14.25" spans="1:16">
      <c r="A31" s="119" t="s">
        <v>194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</row>
    <row r="32" s="119" customFormat="1" ht="14.25" spans="1:15">
      <c r="A32" s="158"/>
      <c r="B32" s="158"/>
      <c r="C32" s="158"/>
      <c r="D32" s="158"/>
      <c r="E32" s="158"/>
      <c r="F32" s="158"/>
      <c r="G32" s="158"/>
      <c r="H32" s="158"/>
      <c r="I32" s="158"/>
      <c r="J32" s="157" t="s">
        <v>257</v>
      </c>
      <c r="K32" s="290">
        <v>44885</v>
      </c>
      <c r="L32" s="291"/>
      <c r="M32" s="157" t="s">
        <v>196</v>
      </c>
      <c r="N32" s="157"/>
      <c r="O32" s="157" t="s">
        <v>197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2" sqref="A2:H2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258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9"/>
      <c r="J3" s="164" t="s">
        <v>148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8" t="s">
        <v>111</v>
      </c>
      <c r="C4" s="258" t="s">
        <v>112</v>
      </c>
      <c r="D4" s="259" t="s">
        <v>113</v>
      </c>
      <c r="E4" s="258" t="s">
        <v>114</v>
      </c>
      <c r="F4" s="258" t="s">
        <v>115</v>
      </c>
      <c r="G4" s="258" t="s">
        <v>116</v>
      </c>
      <c r="H4" s="258" t="s">
        <v>149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259</v>
      </c>
    </row>
    <row r="5" s="119" customFormat="1" ht="29.1" customHeight="1" spans="1:17">
      <c r="A5" s="126"/>
      <c r="B5" s="260" t="s">
        <v>150</v>
      </c>
      <c r="C5" s="260" t="s">
        <v>151</v>
      </c>
      <c r="D5" s="261" t="s">
        <v>152</v>
      </c>
      <c r="E5" s="260" t="s">
        <v>153</v>
      </c>
      <c r="F5" s="260" t="s">
        <v>154</v>
      </c>
      <c r="G5" s="260" t="s">
        <v>155</v>
      </c>
      <c r="H5" s="260" t="s">
        <v>156</v>
      </c>
      <c r="I5" s="149"/>
      <c r="J5" s="167"/>
      <c r="K5" s="170" t="s">
        <v>260</v>
      </c>
      <c r="L5" s="170" t="s">
        <v>261</v>
      </c>
      <c r="M5" s="170" t="s">
        <v>262</v>
      </c>
      <c r="N5" s="170" t="s">
        <v>263</v>
      </c>
      <c r="O5" s="170" t="s">
        <v>264</v>
      </c>
      <c r="P5" s="170" t="s">
        <v>265</v>
      </c>
      <c r="Q5" s="170" t="s">
        <v>266</v>
      </c>
    </row>
    <row r="6" s="119" customFormat="1" ht="29.1" customHeight="1" spans="1:17">
      <c r="A6" s="262" t="s">
        <v>158</v>
      </c>
      <c r="B6" s="263">
        <f>C6-2.1</f>
        <v>97.8</v>
      </c>
      <c r="C6" s="263">
        <f>D6-2.1</f>
        <v>99.9</v>
      </c>
      <c r="D6" s="264">
        <v>102</v>
      </c>
      <c r="E6" s="263">
        <f t="shared" ref="E6:H6" si="0">D6+2.1</f>
        <v>104.1</v>
      </c>
      <c r="F6" s="263">
        <f t="shared" si="0"/>
        <v>106.2</v>
      </c>
      <c r="G6" s="263">
        <f t="shared" si="0"/>
        <v>108.3</v>
      </c>
      <c r="H6" s="263">
        <f t="shared" si="0"/>
        <v>110.4</v>
      </c>
      <c r="I6" s="149"/>
      <c r="J6" s="262" t="s">
        <v>158</v>
      </c>
      <c r="K6" s="172" t="s">
        <v>267</v>
      </c>
      <c r="L6" s="172" t="s">
        <v>267</v>
      </c>
      <c r="M6" s="172" t="s">
        <v>268</v>
      </c>
      <c r="N6" s="172" t="s">
        <v>267</v>
      </c>
      <c r="O6" s="172" t="s">
        <v>268</v>
      </c>
      <c r="P6" s="172" t="s">
        <v>267</v>
      </c>
      <c r="Q6" s="172"/>
    </row>
    <row r="7" s="119" customFormat="1" ht="29.1" customHeight="1" spans="1:17">
      <c r="A7" s="262" t="s">
        <v>162</v>
      </c>
      <c r="B7" s="263">
        <f>C7-1.5</f>
        <v>71.5</v>
      </c>
      <c r="C7" s="263">
        <f>D7-1.5</f>
        <v>73</v>
      </c>
      <c r="D7" s="264">
        <v>74.5</v>
      </c>
      <c r="E7" s="263">
        <f t="shared" ref="E7:H7" si="1">D7+1.5</f>
        <v>76</v>
      </c>
      <c r="F7" s="263">
        <f t="shared" si="1"/>
        <v>77.5</v>
      </c>
      <c r="G7" s="263">
        <f t="shared" si="1"/>
        <v>79</v>
      </c>
      <c r="H7" s="263">
        <f t="shared" si="1"/>
        <v>80.5</v>
      </c>
      <c r="I7" s="149"/>
      <c r="J7" s="262" t="s">
        <v>162</v>
      </c>
      <c r="K7" s="172" t="s">
        <v>267</v>
      </c>
      <c r="L7" s="272" t="s">
        <v>269</v>
      </c>
      <c r="M7" s="172" t="s">
        <v>267</v>
      </c>
      <c r="N7" s="272" t="s">
        <v>269</v>
      </c>
      <c r="O7" s="172" t="s">
        <v>267</v>
      </c>
      <c r="P7" s="272" t="s">
        <v>269</v>
      </c>
      <c r="Q7" s="172"/>
    </row>
    <row r="8" s="119" customFormat="1" ht="29.1" customHeight="1" spans="1:17">
      <c r="A8" s="262" t="s">
        <v>165</v>
      </c>
      <c r="B8" s="263">
        <f>C8-4</f>
        <v>76</v>
      </c>
      <c r="C8" s="263">
        <f>D8-4</f>
        <v>80</v>
      </c>
      <c r="D8" s="265">
        <v>84</v>
      </c>
      <c r="E8" s="263">
        <f t="shared" ref="E8:E10" si="2">D8+4</f>
        <v>88</v>
      </c>
      <c r="F8" s="263">
        <f>E8+5</f>
        <v>93</v>
      </c>
      <c r="G8" s="263">
        <f>F8+6</f>
        <v>99</v>
      </c>
      <c r="H8" s="263">
        <f>G8+6</f>
        <v>105</v>
      </c>
      <c r="I8" s="149"/>
      <c r="J8" s="262" t="s">
        <v>165</v>
      </c>
      <c r="K8" s="172" t="s">
        <v>267</v>
      </c>
      <c r="L8" s="172" t="s">
        <v>267</v>
      </c>
      <c r="M8" s="172" t="s">
        <v>267</v>
      </c>
      <c r="N8" s="172" t="s">
        <v>268</v>
      </c>
      <c r="O8" s="172" t="s">
        <v>268</v>
      </c>
      <c r="P8" s="172" t="s">
        <v>268</v>
      </c>
      <c r="Q8" s="151"/>
    </row>
    <row r="9" s="119" customFormat="1" ht="29.1" customHeight="1" spans="1:17">
      <c r="A9" s="262" t="s">
        <v>166</v>
      </c>
      <c r="B9" s="263">
        <f>C9-4</f>
        <v>84</v>
      </c>
      <c r="C9" s="263">
        <f>D9-4</f>
        <v>88</v>
      </c>
      <c r="D9" s="265">
        <v>92</v>
      </c>
      <c r="E9" s="263">
        <f t="shared" si="2"/>
        <v>96</v>
      </c>
      <c r="F9" s="263">
        <f>E9+5</f>
        <v>101</v>
      </c>
      <c r="G9" s="263">
        <f>F9+6</f>
        <v>107</v>
      </c>
      <c r="H9" s="263">
        <f>G9+6</f>
        <v>113</v>
      </c>
      <c r="I9" s="149"/>
      <c r="J9" s="262" t="s">
        <v>166</v>
      </c>
      <c r="K9" s="151" t="s">
        <v>270</v>
      </c>
      <c r="L9" s="172" t="s">
        <v>267</v>
      </c>
      <c r="M9" s="151" t="s">
        <v>270</v>
      </c>
      <c r="N9" s="172" t="s">
        <v>267</v>
      </c>
      <c r="O9" s="151" t="s">
        <v>270</v>
      </c>
      <c r="P9" s="172" t="s">
        <v>267</v>
      </c>
      <c r="Q9" s="172"/>
    </row>
    <row r="10" s="119" customFormat="1" ht="29.1" customHeight="1" spans="1:17">
      <c r="A10" s="262" t="s">
        <v>168</v>
      </c>
      <c r="B10" s="266">
        <f>C10-3.6</f>
        <v>100.8</v>
      </c>
      <c r="C10" s="266">
        <f>D10-3.6</f>
        <v>104.4</v>
      </c>
      <c r="D10" s="267">
        <v>108</v>
      </c>
      <c r="E10" s="266">
        <f t="shared" si="2"/>
        <v>112</v>
      </c>
      <c r="F10" s="266">
        <f t="shared" ref="F10:H10" si="3">E10+4</f>
        <v>116</v>
      </c>
      <c r="G10" s="266">
        <f t="shared" si="3"/>
        <v>120</v>
      </c>
      <c r="H10" s="266">
        <f t="shared" si="3"/>
        <v>124</v>
      </c>
      <c r="I10" s="149"/>
      <c r="J10" s="262" t="s">
        <v>168</v>
      </c>
      <c r="K10" s="172" t="s">
        <v>271</v>
      </c>
      <c r="L10" s="173" t="s">
        <v>272</v>
      </c>
      <c r="M10" s="172" t="s">
        <v>271</v>
      </c>
      <c r="N10" s="172" t="s">
        <v>267</v>
      </c>
      <c r="O10" s="172" t="s">
        <v>271</v>
      </c>
      <c r="P10" s="172" t="s">
        <v>267</v>
      </c>
      <c r="Q10" s="151"/>
    </row>
    <row r="11" s="119" customFormat="1" ht="29.1" customHeight="1" spans="1:17">
      <c r="A11" s="262" t="s">
        <v>172</v>
      </c>
      <c r="B11" s="263">
        <f>C11-2.3/2</f>
        <v>30.7</v>
      </c>
      <c r="C11" s="263">
        <f>D11-2.3/2</f>
        <v>31.85</v>
      </c>
      <c r="D11" s="264">
        <v>33</v>
      </c>
      <c r="E11" s="263">
        <f t="shared" ref="E11:H11" si="4">D11+2.6/2</f>
        <v>34.3</v>
      </c>
      <c r="F11" s="263">
        <f t="shared" si="4"/>
        <v>35.6</v>
      </c>
      <c r="G11" s="263">
        <f t="shared" si="4"/>
        <v>36.9</v>
      </c>
      <c r="H11" s="263">
        <f t="shared" si="4"/>
        <v>38.2</v>
      </c>
      <c r="I11" s="149"/>
      <c r="J11" s="262" t="s">
        <v>172</v>
      </c>
      <c r="K11" s="151" t="s">
        <v>273</v>
      </c>
      <c r="L11" s="172" t="s">
        <v>267</v>
      </c>
      <c r="M11" s="151" t="s">
        <v>273</v>
      </c>
      <c r="N11" s="172" t="s">
        <v>267</v>
      </c>
      <c r="O11" s="151" t="s">
        <v>273</v>
      </c>
      <c r="P11" s="173" t="s">
        <v>274</v>
      </c>
      <c r="Q11" s="151"/>
    </row>
    <row r="12" s="119" customFormat="1" ht="29.1" customHeight="1" spans="1:17">
      <c r="A12" s="262" t="s">
        <v>176</v>
      </c>
      <c r="B12" s="263">
        <f>C12-0.7</f>
        <v>22.1</v>
      </c>
      <c r="C12" s="263">
        <f>D12-0.7</f>
        <v>22.8</v>
      </c>
      <c r="D12" s="264">
        <v>23.5</v>
      </c>
      <c r="E12" s="263">
        <f>D12+0.7</f>
        <v>24.2</v>
      </c>
      <c r="F12" s="263">
        <f>E12+0.7</f>
        <v>24.9</v>
      </c>
      <c r="G12" s="263">
        <f>F12+0.9</f>
        <v>25.8</v>
      </c>
      <c r="H12" s="263">
        <f>G12+0.9</f>
        <v>26.7</v>
      </c>
      <c r="I12" s="149"/>
      <c r="J12" s="262" t="s">
        <v>176</v>
      </c>
      <c r="K12" s="151" t="s">
        <v>275</v>
      </c>
      <c r="L12" s="172" t="s">
        <v>267</v>
      </c>
      <c r="M12" s="151" t="s">
        <v>275</v>
      </c>
      <c r="N12" s="173" t="s">
        <v>276</v>
      </c>
      <c r="O12" s="151" t="s">
        <v>275</v>
      </c>
      <c r="P12" s="173" t="s">
        <v>276</v>
      </c>
      <c r="Q12" s="151"/>
    </row>
    <row r="13" s="119" customFormat="1" ht="29.1" customHeight="1" spans="1:17">
      <c r="A13" s="262" t="s">
        <v>180</v>
      </c>
      <c r="B13" s="263">
        <f>C13-0.5</f>
        <v>13.5</v>
      </c>
      <c r="C13" s="263">
        <f>D13-0.5</f>
        <v>14</v>
      </c>
      <c r="D13" s="264">
        <v>14.5</v>
      </c>
      <c r="E13" s="263">
        <f>D13+0.5</f>
        <v>15</v>
      </c>
      <c r="F13" s="263">
        <f>E13+0.5</f>
        <v>15.5</v>
      </c>
      <c r="G13" s="263">
        <f>F13+0.7</f>
        <v>16.2</v>
      </c>
      <c r="H13" s="263">
        <f t="shared" ref="H13:H15" si="5">G13+0.7</f>
        <v>16.9</v>
      </c>
      <c r="I13" s="149"/>
      <c r="J13" s="262" t="s">
        <v>180</v>
      </c>
      <c r="K13" s="172" t="s">
        <v>267</v>
      </c>
      <c r="L13" s="173" t="s">
        <v>277</v>
      </c>
      <c r="M13" s="172" t="s">
        <v>267</v>
      </c>
      <c r="N13" s="172" t="s">
        <v>267</v>
      </c>
      <c r="O13" s="172" t="s">
        <v>267</v>
      </c>
      <c r="P13" s="173" t="s">
        <v>277</v>
      </c>
      <c r="Q13" s="151"/>
    </row>
    <row r="14" s="119" customFormat="1" ht="29.1" customHeight="1" spans="1:17">
      <c r="A14" s="262" t="s">
        <v>182</v>
      </c>
      <c r="B14" s="263">
        <f>C14-0.5</f>
        <v>19</v>
      </c>
      <c r="C14" s="263">
        <f>D14-0.5</f>
        <v>19.5</v>
      </c>
      <c r="D14" s="264">
        <v>20</v>
      </c>
      <c r="E14" s="263">
        <f>D14+0.5</f>
        <v>20.5</v>
      </c>
      <c r="F14" s="263">
        <f>E14+0.5</f>
        <v>21</v>
      </c>
      <c r="G14" s="263">
        <f>F14+0.7</f>
        <v>21.7</v>
      </c>
      <c r="H14" s="263">
        <f t="shared" si="5"/>
        <v>22.4</v>
      </c>
      <c r="I14" s="149"/>
      <c r="J14" s="262" t="s">
        <v>182</v>
      </c>
      <c r="K14" s="151" t="s">
        <v>278</v>
      </c>
      <c r="L14" s="173" t="s">
        <v>279</v>
      </c>
      <c r="M14" s="151" t="s">
        <v>278</v>
      </c>
      <c r="N14" s="172" t="s">
        <v>267</v>
      </c>
      <c r="O14" s="151" t="s">
        <v>278</v>
      </c>
      <c r="P14" s="173" t="s">
        <v>279</v>
      </c>
      <c r="Q14" s="151"/>
    </row>
    <row r="15" s="119" customFormat="1" ht="29.1" customHeight="1" spans="1:17">
      <c r="A15" s="262" t="s">
        <v>184</v>
      </c>
      <c r="B15" s="263">
        <f>C15-0.7</f>
        <v>27.2</v>
      </c>
      <c r="C15" s="263">
        <f>D15-0.6</f>
        <v>27.9</v>
      </c>
      <c r="D15" s="264">
        <v>28.5</v>
      </c>
      <c r="E15" s="263">
        <f>D15+0.6</f>
        <v>29.1</v>
      </c>
      <c r="F15" s="263">
        <f>E15+0.7</f>
        <v>29.8</v>
      </c>
      <c r="G15" s="263">
        <f>F15+0.6</f>
        <v>30.4</v>
      </c>
      <c r="H15" s="263">
        <f t="shared" si="5"/>
        <v>31.1</v>
      </c>
      <c r="I15" s="149"/>
      <c r="J15" s="262" t="s">
        <v>184</v>
      </c>
      <c r="K15" s="151" t="s">
        <v>270</v>
      </c>
      <c r="L15" s="172" t="s">
        <v>267</v>
      </c>
      <c r="M15" s="151" t="s">
        <v>270</v>
      </c>
      <c r="N15" s="172" t="s">
        <v>267</v>
      </c>
      <c r="O15" s="151" t="s">
        <v>270</v>
      </c>
      <c r="P15" s="172" t="s">
        <v>267</v>
      </c>
      <c r="Q15" s="151"/>
    </row>
    <row r="16" s="119" customFormat="1" ht="29.1" customHeight="1" spans="1:17">
      <c r="A16" s="262" t="s">
        <v>185</v>
      </c>
      <c r="B16" s="263">
        <f>C16-0.9</f>
        <v>40.2</v>
      </c>
      <c r="C16" s="263">
        <f>D16-0.9</f>
        <v>41.1</v>
      </c>
      <c r="D16" s="264">
        <v>42</v>
      </c>
      <c r="E16" s="263">
        <f t="shared" ref="E16:H16" si="6">D16+1.1</f>
        <v>43.1</v>
      </c>
      <c r="F16" s="263">
        <f t="shared" si="6"/>
        <v>44.2</v>
      </c>
      <c r="G16" s="263">
        <f t="shared" si="6"/>
        <v>45.3</v>
      </c>
      <c r="H16" s="263">
        <f t="shared" si="6"/>
        <v>46.4</v>
      </c>
      <c r="I16" s="149"/>
      <c r="J16" s="262" t="s">
        <v>185</v>
      </c>
      <c r="K16" s="172" t="s">
        <v>267</v>
      </c>
      <c r="L16" s="172" t="s">
        <v>267</v>
      </c>
      <c r="M16" s="172" t="s">
        <v>267</v>
      </c>
      <c r="N16" s="172" t="s">
        <v>267</v>
      </c>
      <c r="O16" s="172" t="s">
        <v>267</v>
      </c>
      <c r="P16" s="172" t="s">
        <v>267</v>
      </c>
      <c r="Q16" s="151"/>
    </row>
    <row r="17" s="119" customFormat="1" ht="29.1" customHeight="1" spans="1:17">
      <c r="A17" s="262" t="s">
        <v>186</v>
      </c>
      <c r="B17" s="263">
        <f t="shared" ref="B17:B19" si="7">D17-0.5</f>
        <v>14.5</v>
      </c>
      <c r="C17" s="263">
        <f t="shared" ref="C17:H17" si="8">B17</f>
        <v>14.5</v>
      </c>
      <c r="D17" s="264">
        <v>15</v>
      </c>
      <c r="E17" s="263">
        <f t="shared" si="8"/>
        <v>15</v>
      </c>
      <c r="F17" s="263">
        <f t="shared" ref="F17:F19" si="9">D17+1.5</f>
        <v>16.5</v>
      </c>
      <c r="G17" s="263">
        <f t="shared" si="8"/>
        <v>16.5</v>
      </c>
      <c r="H17" s="263">
        <f t="shared" si="8"/>
        <v>16.5</v>
      </c>
      <c r="I17" s="149"/>
      <c r="J17" s="262" t="s">
        <v>186</v>
      </c>
      <c r="K17" s="172" t="s">
        <v>267</v>
      </c>
      <c r="L17" s="172" t="s">
        <v>267</v>
      </c>
      <c r="M17" s="172" t="s">
        <v>267</v>
      </c>
      <c r="N17" s="172" t="s">
        <v>267</v>
      </c>
      <c r="O17" s="172" t="s">
        <v>267</v>
      </c>
      <c r="P17" s="172" t="s">
        <v>267</v>
      </c>
      <c r="Q17" s="151"/>
    </row>
    <row r="18" s="119" customFormat="1" ht="29.1" customHeight="1" spans="1:17">
      <c r="A18" s="262" t="s">
        <v>187</v>
      </c>
      <c r="B18" s="263">
        <f t="shared" si="7"/>
        <v>16.5</v>
      </c>
      <c r="C18" s="263">
        <f t="shared" ref="C18:H18" si="10">B18</f>
        <v>16.5</v>
      </c>
      <c r="D18" s="264">
        <v>17</v>
      </c>
      <c r="E18" s="263">
        <f t="shared" si="10"/>
        <v>17</v>
      </c>
      <c r="F18" s="263">
        <f t="shared" si="9"/>
        <v>18.5</v>
      </c>
      <c r="G18" s="263">
        <f t="shared" si="10"/>
        <v>18.5</v>
      </c>
      <c r="H18" s="263">
        <f t="shared" si="10"/>
        <v>18.5</v>
      </c>
      <c r="I18" s="149"/>
      <c r="J18" s="262" t="s">
        <v>187</v>
      </c>
      <c r="K18" s="172" t="s">
        <v>267</v>
      </c>
      <c r="L18" s="172" t="s">
        <v>267</v>
      </c>
      <c r="M18" s="172" t="s">
        <v>267</v>
      </c>
      <c r="N18" s="172" t="s">
        <v>267</v>
      </c>
      <c r="O18" s="172" t="s">
        <v>280</v>
      </c>
      <c r="P18" s="172" t="s">
        <v>267</v>
      </c>
      <c r="Q18" s="151"/>
    </row>
    <row r="19" s="119" customFormat="1" ht="29.1" customHeight="1" spans="1:17">
      <c r="A19" s="262" t="s">
        <v>188</v>
      </c>
      <c r="B19" s="263">
        <f t="shared" si="7"/>
        <v>14</v>
      </c>
      <c r="C19" s="263">
        <f t="shared" ref="C19:H19" si="11">B19</f>
        <v>14</v>
      </c>
      <c r="D19" s="264">
        <v>14.5</v>
      </c>
      <c r="E19" s="263">
        <f t="shared" si="11"/>
        <v>14.5</v>
      </c>
      <c r="F19" s="263">
        <f t="shared" si="9"/>
        <v>16</v>
      </c>
      <c r="G19" s="263">
        <f t="shared" si="11"/>
        <v>16</v>
      </c>
      <c r="H19" s="263">
        <f t="shared" si="11"/>
        <v>16</v>
      </c>
      <c r="I19" s="149"/>
      <c r="J19" s="262" t="s">
        <v>188</v>
      </c>
      <c r="K19" s="172" t="s">
        <v>267</v>
      </c>
      <c r="L19" s="172" t="s">
        <v>267</v>
      </c>
      <c r="M19" s="172" t="s">
        <v>267</v>
      </c>
      <c r="N19" s="172" t="s">
        <v>267</v>
      </c>
      <c r="O19" s="172" t="s">
        <v>267</v>
      </c>
      <c r="P19" s="172" t="s">
        <v>267</v>
      </c>
      <c r="Q19" s="151"/>
    </row>
    <row r="20" s="119" customFormat="1" ht="29.1" customHeight="1" spans="1:17">
      <c r="A20" s="268" t="s">
        <v>189</v>
      </c>
      <c r="B20" s="263">
        <v>18.5</v>
      </c>
      <c r="C20" s="263">
        <v>18.5</v>
      </c>
      <c r="D20" s="264">
        <v>19</v>
      </c>
      <c r="E20" s="263">
        <v>19</v>
      </c>
      <c r="F20" s="263">
        <v>20.5</v>
      </c>
      <c r="G20" s="263">
        <v>20.5</v>
      </c>
      <c r="H20" s="263">
        <v>20.5</v>
      </c>
      <c r="I20" s="149"/>
      <c r="J20" s="268" t="s">
        <v>189</v>
      </c>
      <c r="K20" s="172" t="s">
        <v>267</v>
      </c>
      <c r="L20" s="172" t="s">
        <v>267</v>
      </c>
      <c r="M20" s="172" t="s">
        <v>267</v>
      </c>
      <c r="N20" s="172" t="s">
        <v>267</v>
      </c>
      <c r="O20" s="172" t="s">
        <v>267</v>
      </c>
      <c r="P20" s="172" t="s">
        <v>267</v>
      </c>
      <c r="Q20" s="151"/>
    </row>
    <row r="21" s="119" customFormat="1" ht="29.1" customHeight="1" spans="1:17">
      <c r="A21" s="268" t="s">
        <v>190</v>
      </c>
      <c r="B21" s="263">
        <v>16</v>
      </c>
      <c r="C21" s="263">
        <v>16</v>
      </c>
      <c r="D21" s="264">
        <v>16.5</v>
      </c>
      <c r="E21" s="263">
        <v>16.5</v>
      </c>
      <c r="F21" s="263">
        <v>18</v>
      </c>
      <c r="G21" s="263">
        <v>18</v>
      </c>
      <c r="H21" s="263">
        <v>18</v>
      </c>
      <c r="I21" s="149"/>
      <c r="J21" s="268" t="s">
        <v>190</v>
      </c>
      <c r="K21" s="172" t="s">
        <v>267</v>
      </c>
      <c r="L21" s="172" t="s">
        <v>267</v>
      </c>
      <c r="M21" s="172" t="s">
        <v>267</v>
      </c>
      <c r="N21" s="172" t="s">
        <v>267</v>
      </c>
      <c r="O21" s="172" t="s">
        <v>267</v>
      </c>
      <c r="P21" s="172" t="s">
        <v>267</v>
      </c>
      <c r="Q21" s="151"/>
    </row>
    <row r="22" s="119" customFormat="1" ht="29.1" customHeight="1" spans="1:17">
      <c r="A22" s="269" t="s">
        <v>191</v>
      </c>
      <c r="B22" s="266">
        <f>C22</f>
        <v>4.5</v>
      </c>
      <c r="C22" s="266">
        <f>D22</f>
        <v>4.5</v>
      </c>
      <c r="D22" s="267">
        <v>4.5</v>
      </c>
      <c r="E22" s="270">
        <f t="shared" ref="E22:H22" si="12">D22</f>
        <v>4.5</v>
      </c>
      <c r="F22" s="270">
        <f t="shared" si="12"/>
        <v>4.5</v>
      </c>
      <c r="G22" s="270">
        <f t="shared" si="12"/>
        <v>4.5</v>
      </c>
      <c r="H22" s="270">
        <f t="shared" si="12"/>
        <v>4.5</v>
      </c>
      <c r="I22" s="149"/>
      <c r="J22" s="269" t="s">
        <v>191</v>
      </c>
      <c r="K22" s="172" t="s">
        <v>267</v>
      </c>
      <c r="L22" s="172" t="s">
        <v>267</v>
      </c>
      <c r="M22" s="172" t="s">
        <v>267</v>
      </c>
      <c r="N22" s="172" t="s">
        <v>267</v>
      </c>
      <c r="O22" s="172" t="s">
        <v>267</v>
      </c>
      <c r="P22" s="172" t="s">
        <v>267</v>
      </c>
      <c r="Q22" s="151"/>
    </row>
    <row r="23" s="119" customFormat="1" ht="29.1" customHeight="1" spans="1:17">
      <c r="A23" s="269" t="s">
        <v>192</v>
      </c>
      <c r="B23" s="266">
        <f>C23</f>
        <v>4.5</v>
      </c>
      <c r="C23" s="266">
        <f>D23</f>
        <v>4.5</v>
      </c>
      <c r="D23" s="267">
        <v>4.5</v>
      </c>
      <c r="E23" s="270">
        <f t="shared" ref="E23:H23" si="13">D23</f>
        <v>4.5</v>
      </c>
      <c r="F23" s="270">
        <f t="shared" si="13"/>
        <v>4.5</v>
      </c>
      <c r="G23" s="270">
        <f t="shared" si="13"/>
        <v>4.5</v>
      </c>
      <c r="H23" s="270">
        <f t="shared" si="13"/>
        <v>4.5</v>
      </c>
      <c r="I23" s="149"/>
      <c r="J23" s="269" t="s">
        <v>192</v>
      </c>
      <c r="K23" s="172" t="s">
        <v>267</v>
      </c>
      <c r="L23" s="172" t="s">
        <v>267</v>
      </c>
      <c r="M23" s="172" t="s">
        <v>267</v>
      </c>
      <c r="N23" s="172" t="s">
        <v>267</v>
      </c>
      <c r="O23" s="172" t="s">
        <v>267</v>
      </c>
      <c r="P23" s="172" t="s">
        <v>267</v>
      </c>
      <c r="Q23" s="151"/>
    </row>
    <row r="24" s="119" customFormat="1" ht="29.1" customHeight="1" spans="1:17">
      <c r="A24" s="128"/>
      <c r="B24" s="132"/>
      <c r="C24" s="132"/>
      <c r="D24" s="133"/>
      <c r="E24" s="134"/>
      <c r="F24" s="132"/>
      <c r="G24" s="134"/>
      <c r="H24" s="132"/>
      <c r="I24" s="149"/>
      <c r="J24" s="129"/>
      <c r="K24" s="151"/>
      <c r="L24" s="173"/>
      <c r="M24" s="151"/>
      <c r="N24" s="172"/>
      <c r="O24" s="151"/>
      <c r="P24" s="173"/>
      <c r="Q24" s="151"/>
    </row>
    <row r="25" s="119" customFormat="1" ht="29.1" customHeight="1" spans="1:17">
      <c r="A25" s="143"/>
      <c r="B25" s="144"/>
      <c r="C25" s="144"/>
      <c r="D25" s="144"/>
      <c r="E25" s="144"/>
      <c r="F25" s="144"/>
      <c r="G25" s="144"/>
      <c r="H25" s="144"/>
      <c r="I25" s="149"/>
      <c r="J25" s="151"/>
      <c r="K25" s="151"/>
      <c r="L25" s="151"/>
      <c r="M25" s="151"/>
      <c r="N25" s="151"/>
      <c r="O25" s="151"/>
      <c r="P25" s="151"/>
      <c r="Q25" s="151"/>
    </row>
    <row r="26" s="119" customFormat="1" ht="29.1" customHeight="1" spans="1:17">
      <c r="A26" s="153"/>
      <c r="B26" s="154"/>
      <c r="C26" s="155"/>
      <c r="D26" s="155"/>
      <c r="E26" s="156"/>
      <c r="F26" s="156"/>
      <c r="G26" s="154"/>
      <c r="H26" s="149"/>
      <c r="I26" s="149"/>
      <c r="J26" s="154"/>
      <c r="K26" s="154"/>
      <c r="L26" s="151"/>
      <c r="M26" s="154"/>
      <c r="N26" s="154"/>
      <c r="O26" s="154"/>
      <c r="P26" s="154"/>
      <c r="Q26" s="154"/>
    </row>
    <row r="27" s="119" customFormat="1" ht="14.25" spans="1:17">
      <c r="A27" s="157" t="s">
        <v>193</v>
      </c>
      <c r="D27" s="158"/>
      <c r="E27" s="158"/>
      <c r="F27" s="158"/>
      <c r="G27" s="158"/>
      <c r="H27" s="158"/>
      <c r="I27" s="158"/>
      <c r="J27" s="158"/>
      <c r="K27" s="175"/>
      <c r="L27" s="175"/>
      <c r="M27" s="175"/>
      <c r="N27" s="175"/>
      <c r="O27" s="175"/>
      <c r="P27" s="175"/>
      <c r="Q27" s="175"/>
    </row>
    <row r="28" s="119" customFormat="1" ht="14.25" spans="1:17">
      <c r="A28" s="119" t="s">
        <v>194</v>
      </c>
      <c r="B28" s="158"/>
      <c r="C28" s="158"/>
      <c r="D28" s="158"/>
      <c r="E28" s="158"/>
      <c r="F28" s="158"/>
      <c r="G28" s="158"/>
      <c r="H28" s="158"/>
      <c r="I28" s="158"/>
      <c r="J28" s="157" t="s">
        <v>281</v>
      </c>
      <c r="K28" s="176"/>
      <c r="L28" s="176" t="s">
        <v>196</v>
      </c>
      <c r="M28" s="176"/>
      <c r="N28" s="176" t="s">
        <v>282</v>
      </c>
      <c r="O28" s="176"/>
      <c r="P28" s="176"/>
      <c r="Q28" s="120"/>
    </row>
    <row r="29" s="119" customFormat="1" customHeight="1" spans="1:17">
      <c r="A29" s="158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N15" sqref="N15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0.5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86" t="s">
        <v>63</v>
      </c>
      <c r="F2" s="187" t="s">
        <v>284</v>
      </c>
      <c r="G2" s="188" t="s">
        <v>69</v>
      </c>
      <c r="H2" s="188"/>
      <c r="I2" s="218" t="s">
        <v>57</v>
      </c>
      <c r="J2" s="188" t="s">
        <v>285</v>
      </c>
      <c r="K2" s="241"/>
    </row>
    <row r="3" s="179" customFormat="1" ht="27" customHeight="1" spans="1:11">
      <c r="A3" s="189" t="s">
        <v>75</v>
      </c>
      <c r="B3" s="190">
        <v>2500</v>
      </c>
      <c r="C3" s="190"/>
      <c r="D3" s="191" t="s">
        <v>286</v>
      </c>
      <c r="E3" s="192" t="s">
        <v>287</v>
      </c>
      <c r="F3" s="193"/>
      <c r="G3" s="193"/>
      <c r="H3" s="194" t="s">
        <v>288</v>
      </c>
      <c r="I3" s="194"/>
      <c r="J3" s="194"/>
      <c r="K3" s="242"/>
    </row>
    <row r="4" s="179" customFormat="1" spans="1:11">
      <c r="A4" s="195" t="s">
        <v>72</v>
      </c>
      <c r="B4" s="196">
        <v>2</v>
      </c>
      <c r="C4" s="196">
        <v>6</v>
      </c>
      <c r="D4" s="197" t="s">
        <v>289</v>
      </c>
      <c r="E4" s="198" t="s">
        <v>290</v>
      </c>
      <c r="F4" s="198"/>
      <c r="G4" s="198"/>
      <c r="H4" s="197" t="s">
        <v>291</v>
      </c>
      <c r="I4" s="197"/>
      <c r="J4" s="211" t="s">
        <v>66</v>
      </c>
      <c r="K4" s="243" t="s">
        <v>67</v>
      </c>
    </row>
    <row r="5" s="179" customFormat="1" spans="1:11">
      <c r="A5" s="195" t="s">
        <v>292</v>
      </c>
      <c r="B5" s="190">
        <v>1</v>
      </c>
      <c r="C5" s="190"/>
      <c r="D5" s="191" t="s">
        <v>293</v>
      </c>
      <c r="E5" s="191" t="s">
        <v>294</v>
      </c>
      <c r="F5" s="191" t="s">
        <v>295</v>
      </c>
      <c r="G5" s="191" t="s">
        <v>296</v>
      </c>
      <c r="H5" s="197" t="s">
        <v>297</v>
      </c>
      <c r="I5" s="197"/>
      <c r="J5" s="211" t="s">
        <v>66</v>
      </c>
      <c r="K5" s="243" t="s">
        <v>67</v>
      </c>
    </row>
    <row r="6" s="179" customFormat="1" ht="15" spans="1:11">
      <c r="A6" s="199" t="s">
        <v>298</v>
      </c>
      <c r="B6" s="200">
        <v>80</v>
      </c>
      <c r="C6" s="200"/>
      <c r="D6" s="201" t="s">
        <v>299</v>
      </c>
      <c r="E6" s="202"/>
      <c r="F6" s="271">
        <v>1016</v>
      </c>
      <c r="G6" s="201"/>
      <c r="H6" s="204" t="s">
        <v>300</v>
      </c>
      <c r="I6" s="204"/>
      <c r="J6" s="203" t="s">
        <v>66</v>
      </c>
      <c r="K6" s="244" t="s">
        <v>67</v>
      </c>
    </row>
    <row r="7" s="179" customFormat="1" ht="15" spans="1:11">
      <c r="A7" s="205"/>
      <c r="B7" s="206"/>
      <c r="C7" s="206"/>
      <c r="D7" s="205"/>
      <c r="E7" s="206"/>
      <c r="F7" s="207"/>
      <c r="G7" s="205"/>
      <c r="H7" s="207"/>
      <c r="I7" s="206"/>
      <c r="J7" s="206"/>
      <c r="K7" s="206"/>
    </row>
    <row r="8" s="179" customFormat="1" spans="1:11">
      <c r="A8" s="208" t="s">
        <v>301</v>
      </c>
      <c r="B8" s="187" t="s">
        <v>302</v>
      </c>
      <c r="C8" s="187" t="s">
        <v>303</v>
      </c>
      <c r="D8" s="187" t="s">
        <v>304</v>
      </c>
      <c r="E8" s="187" t="s">
        <v>305</v>
      </c>
      <c r="F8" s="187" t="s">
        <v>306</v>
      </c>
      <c r="G8" s="209" t="s">
        <v>307</v>
      </c>
      <c r="H8" s="210"/>
      <c r="I8" s="210"/>
      <c r="J8" s="210"/>
      <c r="K8" s="245"/>
    </row>
    <row r="9" s="179" customFormat="1" spans="1:11">
      <c r="A9" s="195" t="s">
        <v>308</v>
      </c>
      <c r="B9" s="197"/>
      <c r="C9" s="211" t="s">
        <v>66</v>
      </c>
      <c r="D9" s="211" t="s">
        <v>67</v>
      </c>
      <c r="E9" s="191" t="s">
        <v>309</v>
      </c>
      <c r="F9" s="212" t="s">
        <v>310</v>
      </c>
      <c r="G9" s="213"/>
      <c r="H9" s="214"/>
      <c r="I9" s="214"/>
      <c r="J9" s="214"/>
      <c r="K9" s="246"/>
    </row>
    <row r="10" s="179" customFormat="1" spans="1:11">
      <c r="A10" s="195" t="s">
        <v>311</v>
      </c>
      <c r="B10" s="197"/>
      <c r="C10" s="211" t="s">
        <v>66</v>
      </c>
      <c r="D10" s="211" t="s">
        <v>67</v>
      </c>
      <c r="E10" s="191" t="s">
        <v>312</v>
      </c>
      <c r="F10" s="212" t="s">
        <v>313</v>
      </c>
      <c r="G10" s="213" t="s">
        <v>314</v>
      </c>
      <c r="H10" s="214"/>
      <c r="I10" s="214"/>
      <c r="J10" s="214"/>
      <c r="K10" s="246"/>
    </row>
    <row r="11" s="179" customFormat="1" spans="1:11">
      <c r="A11" s="215" t="s">
        <v>202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47"/>
    </row>
    <row r="12" s="179" customFormat="1" spans="1:11">
      <c r="A12" s="189" t="s">
        <v>88</v>
      </c>
      <c r="B12" s="211" t="s">
        <v>84</v>
      </c>
      <c r="C12" s="211" t="s">
        <v>85</v>
      </c>
      <c r="D12" s="212"/>
      <c r="E12" s="191" t="s">
        <v>86</v>
      </c>
      <c r="F12" s="211" t="s">
        <v>84</v>
      </c>
      <c r="G12" s="211" t="s">
        <v>85</v>
      </c>
      <c r="H12" s="211"/>
      <c r="I12" s="191" t="s">
        <v>315</v>
      </c>
      <c r="J12" s="211" t="s">
        <v>84</v>
      </c>
      <c r="K12" s="243" t="s">
        <v>85</v>
      </c>
    </row>
    <row r="13" s="179" customFormat="1" spans="1:11">
      <c r="A13" s="189" t="s">
        <v>91</v>
      </c>
      <c r="B13" s="211" t="s">
        <v>84</v>
      </c>
      <c r="C13" s="211" t="s">
        <v>85</v>
      </c>
      <c r="D13" s="212"/>
      <c r="E13" s="191" t="s">
        <v>96</v>
      </c>
      <c r="F13" s="211" t="s">
        <v>84</v>
      </c>
      <c r="G13" s="211" t="s">
        <v>85</v>
      </c>
      <c r="H13" s="211"/>
      <c r="I13" s="191" t="s">
        <v>316</v>
      </c>
      <c r="J13" s="211" t="s">
        <v>84</v>
      </c>
      <c r="K13" s="243" t="s">
        <v>85</v>
      </c>
    </row>
    <row r="14" s="179" customFormat="1" ht="15" spans="1:11">
      <c r="A14" s="199" t="s">
        <v>317</v>
      </c>
      <c r="B14" s="203" t="s">
        <v>84</v>
      </c>
      <c r="C14" s="203" t="s">
        <v>85</v>
      </c>
      <c r="D14" s="202"/>
      <c r="E14" s="201" t="s">
        <v>318</v>
      </c>
      <c r="F14" s="203" t="s">
        <v>84</v>
      </c>
      <c r="G14" s="203" t="s">
        <v>85</v>
      </c>
      <c r="H14" s="203"/>
      <c r="I14" s="201" t="s">
        <v>319</v>
      </c>
      <c r="J14" s="203" t="s">
        <v>84</v>
      </c>
      <c r="K14" s="244" t="s">
        <v>85</v>
      </c>
    </row>
    <row r="15" s="179" customFormat="1" ht="15" spans="1:11">
      <c r="A15" s="205"/>
      <c r="B15" s="217"/>
      <c r="C15" s="217"/>
      <c r="D15" s="206"/>
      <c r="E15" s="205"/>
      <c r="F15" s="217"/>
      <c r="G15" s="217"/>
      <c r="H15" s="217"/>
      <c r="I15" s="205"/>
      <c r="J15" s="217"/>
      <c r="K15" s="217"/>
    </row>
    <row r="16" s="180" customFormat="1" spans="1:11">
      <c r="A16" s="183" t="s">
        <v>320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8"/>
    </row>
    <row r="17" s="179" customFormat="1" spans="1:11">
      <c r="A17" s="195" t="s">
        <v>321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49"/>
    </row>
    <row r="18" s="179" customFormat="1" spans="1:11">
      <c r="A18" s="195" t="s">
        <v>322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49"/>
    </row>
    <row r="19" s="179" customFormat="1" spans="1:11">
      <c r="A19" s="219" t="s">
        <v>323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43"/>
    </row>
    <row r="20" s="179" customFormat="1" spans="1:11">
      <c r="A20" s="220" t="s">
        <v>324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50"/>
    </row>
    <row r="21" s="179" customFormat="1" spans="1:11">
      <c r="A21" s="220"/>
      <c r="B21" s="221"/>
      <c r="C21" s="221"/>
      <c r="D21" s="221"/>
      <c r="E21" s="221"/>
      <c r="F21" s="221"/>
      <c r="G21" s="221"/>
      <c r="H21" s="221"/>
      <c r="I21" s="221"/>
      <c r="J21" s="221"/>
      <c r="K21" s="250"/>
    </row>
    <row r="22" s="179" customFormat="1" spans="1:11">
      <c r="A22" s="220" t="s">
        <v>325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0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50"/>
    </row>
    <row r="24" s="179" customFormat="1" spans="1:11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51"/>
    </row>
    <row r="25" s="179" customFormat="1" spans="1:11">
      <c r="A25" s="195" t="s">
        <v>125</v>
      </c>
      <c r="B25" s="197"/>
      <c r="C25" s="211" t="s">
        <v>66</v>
      </c>
      <c r="D25" s="211" t="s">
        <v>67</v>
      </c>
      <c r="E25" s="194"/>
      <c r="F25" s="194"/>
      <c r="G25" s="194"/>
      <c r="H25" s="194"/>
      <c r="I25" s="194"/>
      <c r="J25" s="194"/>
      <c r="K25" s="242"/>
    </row>
    <row r="26" s="179" customFormat="1" ht="15" spans="1:11">
      <c r="A26" s="224" t="s">
        <v>326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52"/>
    </row>
    <row r="27" s="179" customFormat="1" ht="15" spans="1:11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="179" customFormat="1" spans="1:11">
      <c r="A28" s="227" t="s">
        <v>327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53"/>
    </row>
    <row r="29" s="179" customFormat="1" spans="1:11">
      <c r="A29" s="229" t="s">
        <v>328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54"/>
    </row>
    <row r="30" s="179" customFormat="1" ht="17.25" customHeight="1" spans="1:1">
      <c r="A30" s="179" t="s">
        <v>329</v>
      </c>
    </row>
    <row r="31" s="179" customFormat="1" ht="17.25" customHeight="1" spans="1:1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54"/>
    </row>
    <row r="32" s="179" customFormat="1" ht="17.25" customHeight="1" spans="1:1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54"/>
    </row>
    <row r="33" s="179" customFormat="1" ht="17.25" customHeight="1" spans="1:11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54"/>
    </row>
    <row r="34" s="179" customFormat="1" ht="17.25" customHeight="1" spans="1:11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54"/>
    </row>
    <row r="35" s="179" customFormat="1" ht="17.25" customHeight="1" spans="1:1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54"/>
    </row>
    <row r="36" s="179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50"/>
    </row>
    <row r="37" s="179" customFormat="1" ht="17.25" customHeight="1" spans="1:11">
      <c r="A37" s="231"/>
      <c r="B37" s="221"/>
      <c r="C37" s="221"/>
      <c r="D37" s="221"/>
      <c r="E37" s="221"/>
      <c r="F37" s="221"/>
      <c r="G37" s="221"/>
      <c r="H37" s="221"/>
      <c r="I37" s="221"/>
      <c r="J37" s="221"/>
      <c r="K37" s="250"/>
    </row>
    <row r="38" s="179" customFormat="1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5"/>
    </row>
    <row r="39" s="179" customFormat="1" ht="18.75" customHeight="1" spans="1:11">
      <c r="A39" s="234" t="s">
        <v>330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56"/>
    </row>
    <row r="40" s="181" customFormat="1" ht="18.75" customHeight="1" spans="1:11">
      <c r="A40" s="195" t="s">
        <v>331</v>
      </c>
      <c r="B40" s="197"/>
      <c r="C40" s="197"/>
      <c r="D40" s="194" t="s">
        <v>332</v>
      </c>
      <c r="E40" s="194"/>
      <c r="F40" s="236" t="s">
        <v>333</v>
      </c>
      <c r="G40" s="237"/>
      <c r="H40" s="197" t="s">
        <v>334</v>
      </c>
      <c r="I40" s="197"/>
      <c r="J40" s="197" t="s">
        <v>335</v>
      </c>
      <c r="K40" s="249"/>
    </row>
    <row r="41" s="179" customFormat="1" ht="18.75" customHeight="1" spans="1:13">
      <c r="A41" s="195" t="s">
        <v>193</v>
      </c>
      <c r="B41" s="197"/>
      <c r="C41" s="197"/>
      <c r="D41" s="197"/>
      <c r="E41" s="197"/>
      <c r="F41" s="197"/>
      <c r="G41" s="197"/>
      <c r="H41" s="197"/>
      <c r="I41" s="197"/>
      <c r="J41" s="197"/>
      <c r="K41" s="249"/>
      <c r="M41" s="181"/>
    </row>
    <row r="42" s="179" customFormat="1" ht="30.95" customHeight="1" spans="1:11">
      <c r="A42" s="195"/>
      <c r="B42" s="197"/>
      <c r="C42" s="197"/>
      <c r="D42" s="197"/>
      <c r="E42" s="197"/>
      <c r="F42" s="197"/>
      <c r="G42" s="197"/>
      <c r="H42" s="197"/>
      <c r="I42" s="197"/>
      <c r="J42" s="197"/>
      <c r="K42" s="249"/>
    </row>
    <row r="43" s="179" customFormat="1" ht="18.75" customHeight="1" spans="1:11">
      <c r="A43" s="195"/>
      <c r="B43" s="197"/>
      <c r="C43" s="197"/>
      <c r="D43" s="197"/>
      <c r="E43" s="197"/>
      <c r="F43" s="197"/>
      <c r="G43" s="197"/>
      <c r="H43" s="197"/>
      <c r="I43" s="197"/>
      <c r="J43" s="197"/>
      <c r="K43" s="249"/>
    </row>
    <row r="44" s="179" customFormat="1" ht="32.1" customHeight="1" spans="1:11">
      <c r="A44" s="199" t="s">
        <v>137</v>
      </c>
      <c r="B44" s="238" t="s">
        <v>336</v>
      </c>
      <c r="C44" s="238"/>
      <c r="D44" s="201" t="s">
        <v>337</v>
      </c>
      <c r="E44" s="202"/>
      <c r="F44" s="201" t="s">
        <v>141</v>
      </c>
      <c r="G44" s="239">
        <v>12.1</v>
      </c>
      <c r="H44" s="240" t="s">
        <v>142</v>
      </c>
      <c r="I44" s="240"/>
      <c r="J44" s="238"/>
      <c r="K44" s="257"/>
    </row>
    <row r="45" s="179" customFormat="1" ht="16.5" customHeight="1"/>
    <row r="46" s="179" customFormat="1" ht="16.5" customHeight="1"/>
    <row r="47" s="17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11" workbookViewId="0">
      <selection activeCell="A2" sqref="A2:H2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59"/>
      <c r="L1" s="159"/>
      <c r="M1" s="159"/>
      <c r="N1" s="159"/>
      <c r="O1" s="159"/>
      <c r="P1" s="159"/>
      <c r="Q1" s="159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60"/>
      <c r="J2" s="161" t="s">
        <v>57</v>
      </c>
      <c r="K2" s="162" t="s">
        <v>58</v>
      </c>
      <c r="L2" s="162"/>
      <c r="M2" s="162"/>
      <c r="N2" s="162"/>
      <c r="O2" s="163"/>
      <c r="P2" s="163"/>
      <c r="Q2" s="177"/>
    </row>
    <row r="3" s="119" customFormat="1" ht="29.1" customHeight="1" spans="1:17">
      <c r="A3" s="126" t="s">
        <v>146</v>
      </c>
      <c r="B3" s="127" t="s">
        <v>147</v>
      </c>
      <c r="C3" s="127"/>
      <c r="D3" s="127"/>
      <c r="E3" s="127"/>
      <c r="F3" s="127"/>
      <c r="G3" s="127"/>
      <c r="H3" s="127"/>
      <c r="I3" s="149"/>
      <c r="J3" s="164" t="s">
        <v>148</v>
      </c>
      <c r="K3" s="165"/>
      <c r="L3" s="165"/>
      <c r="M3" s="165"/>
      <c r="N3" s="165"/>
      <c r="O3" s="166"/>
      <c r="P3" s="166"/>
      <c r="Q3" s="178"/>
    </row>
    <row r="4" s="119" customFormat="1" ht="29.1" customHeight="1" spans="1:17">
      <c r="A4" s="126"/>
      <c r="B4" s="258" t="s">
        <v>111</v>
      </c>
      <c r="C4" s="258" t="s">
        <v>112</v>
      </c>
      <c r="D4" s="259" t="s">
        <v>113</v>
      </c>
      <c r="E4" s="258" t="s">
        <v>114</v>
      </c>
      <c r="F4" s="258" t="s">
        <v>115</v>
      </c>
      <c r="G4" s="258" t="s">
        <v>116</v>
      </c>
      <c r="H4" s="258" t="s">
        <v>149</v>
      </c>
      <c r="I4" s="149"/>
      <c r="J4" s="167"/>
      <c r="K4" s="168" t="s">
        <v>111</v>
      </c>
      <c r="L4" s="168" t="s">
        <v>112</v>
      </c>
      <c r="M4" s="169" t="s">
        <v>113</v>
      </c>
      <c r="N4" s="168" t="s">
        <v>114</v>
      </c>
      <c r="O4" s="168" t="s">
        <v>115</v>
      </c>
      <c r="P4" s="168" t="s">
        <v>116</v>
      </c>
      <c r="Q4" s="154" t="s">
        <v>259</v>
      </c>
    </row>
    <row r="5" s="119" customFormat="1" ht="29.1" customHeight="1" spans="1:17">
      <c r="A5" s="126"/>
      <c r="B5" s="260" t="s">
        <v>150</v>
      </c>
      <c r="C5" s="260" t="s">
        <v>151</v>
      </c>
      <c r="D5" s="261" t="s">
        <v>152</v>
      </c>
      <c r="E5" s="260" t="s">
        <v>153</v>
      </c>
      <c r="F5" s="260" t="s">
        <v>154</v>
      </c>
      <c r="G5" s="260" t="s">
        <v>155</v>
      </c>
      <c r="H5" s="260" t="s">
        <v>156</v>
      </c>
      <c r="I5" s="149"/>
      <c r="J5" s="167"/>
      <c r="K5" s="170" t="s">
        <v>260</v>
      </c>
      <c r="L5" s="170" t="s">
        <v>261</v>
      </c>
      <c r="M5" s="170" t="s">
        <v>262</v>
      </c>
      <c r="N5" s="170" t="s">
        <v>263</v>
      </c>
      <c r="O5" s="170" t="s">
        <v>264</v>
      </c>
      <c r="P5" s="170" t="s">
        <v>265</v>
      </c>
      <c r="Q5" s="170" t="s">
        <v>266</v>
      </c>
    </row>
    <row r="6" s="119" customFormat="1" ht="29.1" customHeight="1" spans="1:17">
      <c r="A6" s="262" t="s">
        <v>158</v>
      </c>
      <c r="B6" s="263">
        <f>C6-2.1</f>
        <v>97.8</v>
      </c>
      <c r="C6" s="263">
        <f>D6-2.1</f>
        <v>99.9</v>
      </c>
      <c r="D6" s="264">
        <v>102</v>
      </c>
      <c r="E6" s="263">
        <f t="shared" ref="E6:H6" si="0">D6+2.1</f>
        <v>104.1</v>
      </c>
      <c r="F6" s="263">
        <f t="shared" si="0"/>
        <v>106.2</v>
      </c>
      <c r="G6" s="263">
        <f t="shared" si="0"/>
        <v>108.3</v>
      </c>
      <c r="H6" s="263">
        <f t="shared" si="0"/>
        <v>110.4</v>
      </c>
      <c r="I6" s="149"/>
      <c r="J6" s="262" t="s">
        <v>158</v>
      </c>
      <c r="K6" s="172" t="s">
        <v>267</v>
      </c>
      <c r="L6" s="172" t="s">
        <v>267</v>
      </c>
      <c r="M6" s="172" t="s">
        <v>267</v>
      </c>
      <c r="N6" s="172" t="s">
        <v>267</v>
      </c>
      <c r="O6" s="172" t="s">
        <v>267</v>
      </c>
      <c r="P6" s="172" t="s">
        <v>267</v>
      </c>
      <c r="Q6" s="172"/>
    </row>
    <row r="7" s="119" customFormat="1" ht="29.1" customHeight="1" spans="1:17">
      <c r="A7" s="262" t="s">
        <v>162</v>
      </c>
      <c r="B7" s="263">
        <f>C7-1.5</f>
        <v>71.5</v>
      </c>
      <c r="C7" s="263">
        <f>D7-1.5</f>
        <v>73</v>
      </c>
      <c r="D7" s="264">
        <v>74.5</v>
      </c>
      <c r="E7" s="263">
        <f t="shared" ref="E7:H7" si="1">D7+1.5</f>
        <v>76</v>
      </c>
      <c r="F7" s="263">
        <f t="shared" si="1"/>
        <v>77.5</v>
      </c>
      <c r="G7" s="263">
        <f t="shared" si="1"/>
        <v>79</v>
      </c>
      <c r="H7" s="263">
        <f t="shared" si="1"/>
        <v>80.5</v>
      </c>
      <c r="I7" s="149"/>
      <c r="J7" s="262" t="s">
        <v>162</v>
      </c>
      <c r="K7" s="172" t="s">
        <v>267</v>
      </c>
      <c r="L7" s="172" t="s">
        <v>267</v>
      </c>
      <c r="M7" s="172" t="s">
        <v>267</v>
      </c>
      <c r="N7" s="172" t="s">
        <v>267</v>
      </c>
      <c r="O7" s="172" t="s">
        <v>267</v>
      </c>
      <c r="P7" s="172" t="s">
        <v>267</v>
      </c>
      <c r="Q7" s="172"/>
    </row>
    <row r="8" s="119" customFormat="1" ht="29.1" customHeight="1" spans="1:17">
      <c r="A8" s="262" t="s">
        <v>165</v>
      </c>
      <c r="B8" s="263">
        <f>C8-4</f>
        <v>76</v>
      </c>
      <c r="C8" s="263">
        <f>D8-4</f>
        <v>80</v>
      </c>
      <c r="D8" s="265">
        <v>84</v>
      </c>
      <c r="E8" s="263">
        <f t="shared" ref="E8:E10" si="2">D8+4</f>
        <v>88</v>
      </c>
      <c r="F8" s="263">
        <f>E8+5</f>
        <v>93</v>
      </c>
      <c r="G8" s="263">
        <f>F8+6</f>
        <v>99</v>
      </c>
      <c r="H8" s="263">
        <f>G8+6</f>
        <v>105</v>
      </c>
      <c r="I8" s="149"/>
      <c r="J8" s="262" t="s">
        <v>165</v>
      </c>
      <c r="K8" s="172" t="s">
        <v>267</v>
      </c>
      <c r="L8" s="151" t="s">
        <v>275</v>
      </c>
      <c r="M8" s="172" t="s">
        <v>267</v>
      </c>
      <c r="N8" s="172" t="s">
        <v>267</v>
      </c>
      <c r="O8" s="173" t="s">
        <v>338</v>
      </c>
      <c r="P8" s="173" t="s">
        <v>271</v>
      </c>
      <c r="Q8" s="151"/>
    </row>
    <row r="9" s="119" customFormat="1" ht="29.1" customHeight="1" spans="1:17">
      <c r="A9" s="262" t="s">
        <v>166</v>
      </c>
      <c r="B9" s="263">
        <f>C9-4</f>
        <v>84</v>
      </c>
      <c r="C9" s="263">
        <f>D9-4</f>
        <v>88</v>
      </c>
      <c r="D9" s="265">
        <v>92</v>
      </c>
      <c r="E9" s="263">
        <f t="shared" si="2"/>
        <v>96</v>
      </c>
      <c r="F9" s="263">
        <f>E9+5</f>
        <v>101</v>
      </c>
      <c r="G9" s="263">
        <f>F9+6</f>
        <v>107</v>
      </c>
      <c r="H9" s="263">
        <f>G9+6</f>
        <v>113</v>
      </c>
      <c r="I9" s="149"/>
      <c r="J9" s="262" t="s">
        <v>166</v>
      </c>
      <c r="K9" s="151" t="s">
        <v>270</v>
      </c>
      <c r="L9" s="172" t="s">
        <v>339</v>
      </c>
      <c r="M9" s="172" t="s">
        <v>267</v>
      </c>
      <c r="N9" s="172" t="s">
        <v>267</v>
      </c>
      <c r="O9" s="172" t="s">
        <v>267</v>
      </c>
      <c r="P9" s="172" t="s">
        <v>267</v>
      </c>
      <c r="Q9" s="172"/>
    </row>
    <row r="10" s="119" customFormat="1" ht="29.1" customHeight="1" spans="1:17">
      <c r="A10" s="262" t="s">
        <v>168</v>
      </c>
      <c r="B10" s="266">
        <f>C10-3.6</f>
        <v>100.8</v>
      </c>
      <c r="C10" s="266">
        <f>D10-3.6</f>
        <v>104.4</v>
      </c>
      <c r="D10" s="267">
        <v>108</v>
      </c>
      <c r="E10" s="266">
        <f t="shared" si="2"/>
        <v>112</v>
      </c>
      <c r="F10" s="266">
        <f t="shared" ref="F10:H10" si="3">E10+4</f>
        <v>116</v>
      </c>
      <c r="G10" s="266">
        <f t="shared" si="3"/>
        <v>120</v>
      </c>
      <c r="H10" s="266">
        <f t="shared" si="3"/>
        <v>124</v>
      </c>
      <c r="I10" s="149"/>
      <c r="J10" s="262" t="s">
        <v>168</v>
      </c>
      <c r="K10" s="172" t="s">
        <v>340</v>
      </c>
      <c r="L10" s="172" t="s">
        <v>339</v>
      </c>
      <c r="M10" s="172" t="s">
        <v>267</v>
      </c>
      <c r="N10" s="172" t="s">
        <v>267</v>
      </c>
      <c r="O10" s="172" t="s">
        <v>339</v>
      </c>
      <c r="P10" s="172" t="s">
        <v>339</v>
      </c>
      <c r="Q10" s="151"/>
    </row>
    <row r="11" s="119" customFormat="1" ht="29.1" customHeight="1" spans="1:17">
      <c r="A11" s="262" t="s">
        <v>172</v>
      </c>
      <c r="B11" s="263">
        <f>C11-2.3/2</f>
        <v>30.7</v>
      </c>
      <c r="C11" s="263">
        <f>D11-2.3/2</f>
        <v>31.85</v>
      </c>
      <c r="D11" s="264">
        <v>33</v>
      </c>
      <c r="E11" s="263">
        <f t="shared" ref="E11:H11" si="4">D11+2.6/2</f>
        <v>34.3</v>
      </c>
      <c r="F11" s="263">
        <f t="shared" si="4"/>
        <v>35.6</v>
      </c>
      <c r="G11" s="263">
        <f t="shared" si="4"/>
        <v>36.9</v>
      </c>
      <c r="H11" s="263">
        <f t="shared" si="4"/>
        <v>38.2</v>
      </c>
      <c r="I11" s="149"/>
      <c r="J11" s="262" t="s">
        <v>172</v>
      </c>
      <c r="K11" s="172" t="s">
        <v>267</v>
      </c>
      <c r="L11" s="172" t="s">
        <v>267</v>
      </c>
      <c r="M11" s="151" t="s">
        <v>340</v>
      </c>
      <c r="N11" s="172" t="s">
        <v>267</v>
      </c>
      <c r="O11" s="151" t="s">
        <v>275</v>
      </c>
      <c r="P11" s="151" t="s">
        <v>275</v>
      </c>
      <c r="Q11" s="151"/>
    </row>
    <row r="12" s="119" customFormat="1" ht="29.1" customHeight="1" spans="1:17">
      <c r="A12" s="262" t="s">
        <v>176</v>
      </c>
      <c r="B12" s="263">
        <f>C12-0.7</f>
        <v>22.1</v>
      </c>
      <c r="C12" s="263">
        <f>D12-0.7</f>
        <v>22.8</v>
      </c>
      <c r="D12" s="264">
        <v>23.5</v>
      </c>
      <c r="E12" s="263">
        <f>D12+0.7</f>
        <v>24.2</v>
      </c>
      <c r="F12" s="263">
        <f>E12+0.7</f>
        <v>24.9</v>
      </c>
      <c r="G12" s="263">
        <f>F12+0.9</f>
        <v>25.8</v>
      </c>
      <c r="H12" s="263">
        <f>G12+0.9</f>
        <v>26.7</v>
      </c>
      <c r="I12" s="149"/>
      <c r="J12" s="262" t="s">
        <v>176</v>
      </c>
      <c r="K12" s="151" t="s">
        <v>275</v>
      </c>
      <c r="L12" s="172" t="s">
        <v>275</v>
      </c>
      <c r="M12" s="151" t="s">
        <v>275</v>
      </c>
      <c r="N12" s="151" t="s">
        <v>275</v>
      </c>
      <c r="O12" s="151" t="s">
        <v>275</v>
      </c>
      <c r="P12" s="151" t="s">
        <v>275</v>
      </c>
      <c r="Q12" s="151"/>
    </row>
    <row r="13" s="119" customFormat="1" ht="29.1" customHeight="1" spans="1:17">
      <c r="A13" s="262" t="s">
        <v>180</v>
      </c>
      <c r="B13" s="263">
        <f>C13-0.5</f>
        <v>13.5</v>
      </c>
      <c r="C13" s="263">
        <f>D13-0.5</f>
        <v>14</v>
      </c>
      <c r="D13" s="264">
        <v>14.5</v>
      </c>
      <c r="E13" s="263">
        <f>D13+0.5</f>
        <v>15</v>
      </c>
      <c r="F13" s="263">
        <f>E13+0.5</f>
        <v>15.5</v>
      </c>
      <c r="G13" s="263">
        <f>F13+0.7</f>
        <v>16.2</v>
      </c>
      <c r="H13" s="263">
        <f t="shared" ref="H13:H15" si="5">G13+0.7</f>
        <v>16.9</v>
      </c>
      <c r="I13" s="149"/>
      <c r="J13" s="262" t="s">
        <v>180</v>
      </c>
      <c r="K13" s="172" t="s">
        <v>267</v>
      </c>
      <c r="L13" s="151" t="s">
        <v>275</v>
      </c>
      <c r="M13" s="172" t="s">
        <v>267</v>
      </c>
      <c r="N13" s="151" t="s">
        <v>275</v>
      </c>
      <c r="O13" s="172" t="s">
        <v>267</v>
      </c>
      <c r="P13" s="172" t="s">
        <v>267</v>
      </c>
      <c r="Q13" s="151"/>
    </row>
    <row r="14" s="119" customFormat="1" ht="29.1" customHeight="1" spans="1:17">
      <c r="A14" s="262" t="s">
        <v>182</v>
      </c>
      <c r="B14" s="263">
        <f>C14-0.5</f>
        <v>19</v>
      </c>
      <c r="C14" s="263">
        <f>D14-0.5</f>
        <v>19.5</v>
      </c>
      <c r="D14" s="264">
        <v>20</v>
      </c>
      <c r="E14" s="263">
        <f>D14+0.5</f>
        <v>20.5</v>
      </c>
      <c r="F14" s="263">
        <f>E14+0.5</f>
        <v>21</v>
      </c>
      <c r="G14" s="263">
        <f>F14+0.7</f>
        <v>21.7</v>
      </c>
      <c r="H14" s="263">
        <f t="shared" si="5"/>
        <v>22.4</v>
      </c>
      <c r="I14" s="149"/>
      <c r="J14" s="262" t="s">
        <v>182</v>
      </c>
      <c r="K14" s="151" t="s">
        <v>278</v>
      </c>
      <c r="L14" s="172" t="s">
        <v>267</v>
      </c>
      <c r="M14" s="172" t="s">
        <v>267</v>
      </c>
      <c r="N14" s="172" t="s">
        <v>267</v>
      </c>
      <c r="O14" s="151" t="s">
        <v>275</v>
      </c>
      <c r="P14" s="151" t="s">
        <v>275</v>
      </c>
      <c r="Q14" s="151"/>
    </row>
    <row r="15" s="119" customFormat="1" ht="29.1" customHeight="1" spans="1:17">
      <c r="A15" s="262" t="s">
        <v>184</v>
      </c>
      <c r="B15" s="263">
        <f>C15-0.7</f>
        <v>27.2</v>
      </c>
      <c r="C15" s="263">
        <f>D15-0.6</f>
        <v>27.9</v>
      </c>
      <c r="D15" s="264">
        <v>28.5</v>
      </c>
      <c r="E15" s="263">
        <f>D15+0.6</f>
        <v>29.1</v>
      </c>
      <c r="F15" s="263">
        <f>E15+0.7</f>
        <v>29.8</v>
      </c>
      <c r="G15" s="263">
        <f>F15+0.6</f>
        <v>30.4</v>
      </c>
      <c r="H15" s="263">
        <f t="shared" si="5"/>
        <v>31.1</v>
      </c>
      <c r="I15" s="149"/>
      <c r="J15" s="262" t="s">
        <v>184</v>
      </c>
      <c r="K15" s="172" t="s">
        <v>267</v>
      </c>
      <c r="L15" s="172" t="s">
        <v>275</v>
      </c>
      <c r="M15" s="172" t="s">
        <v>267</v>
      </c>
      <c r="N15" s="172" t="s">
        <v>267</v>
      </c>
      <c r="O15" s="151" t="s">
        <v>275</v>
      </c>
      <c r="P15" s="172" t="s">
        <v>267</v>
      </c>
      <c r="Q15" s="151"/>
    </row>
    <row r="16" s="119" customFormat="1" ht="29.1" customHeight="1" spans="1:17">
      <c r="A16" s="262" t="s">
        <v>185</v>
      </c>
      <c r="B16" s="263">
        <f>C16-0.9</f>
        <v>40.2</v>
      </c>
      <c r="C16" s="263">
        <f>D16-0.9</f>
        <v>41.1</v>
      </c>
      <c r="D16" s="264">
        <v>42</v>
      </c>
      <c r="E16" s="263">
        <f t="shared" ref="E16:H16" si="6">D16+1.1</f>
        <v>43.1</v>
      </c>
      <c r="F16" s="263">
        <f t="shared" si="6"/>
        <v>44.2</v>
      </c>
      <c r="G16" s="263">
        <f t="shared" si="6"/>
        <v>45.3</v>
      </c>
      <c r="H16" s="263">
        <f t="shared" si="6"/>
        <v>46.4</v>
      </c>
      <c r="I16" s="149"/>
      <c r="J16" s="262" t="s">
        <v>185</v>
      </c>
      <c r="K16" s="172" t="s">
        <v>267</v>
      </c>
      <c r="L16" s="172" t="s">
        <v>275</v>
      </c>
      <c r="M16" s="172" t="s">
        <v>267</v>
      </c>
      <c r="N16" s="172" t="s">
        <v>267</v>
      </c>
      <c r="O16" s="172" t="s">
        <v>267</v>
      </c>
      <c r="P16" s="151" t="s">
        <v>275</v>
      </c>
      <c r="Q16" s="151"/>
    </row>
    <row r="17" s="119" customFormat="1" ht="29.1" customHeight="1" spans="1:17">
      <c r="A17" s="262" t="s">
        <v>186</v>
      </c>
      <c r="B17" s="263">
        <f t="shared" ref="B17:B19" si="7">D17-0.5</f>
        <v>14.5</v>
      </c>
      <c r="C17" s="263">
        <f t="shared" ref="C17:H17" si="8">B17</f>
        <v>14.5</v>
      </c>
      <c r="D17" s="264">
        <v>15</v>
      </c>
      <c r="E17" s="263">
        <f t="shared" si="8"/>
        <v>15</v>
      </c>
      <c r="F17" s="263">
        <f t="shared" ref="F17:F19" si="9">D17+1.5</f>
        <v>16.5</v>
      </c>
      <c r="G17" s="263">
        <f t="shared" si="8"/>
        <v>16.5</v>
      </c>
      <c r="H17" s="263">
        <f t="shared" si="8"/>
        <v>16.5</v>
      </c>
      <c r="I17" s="149"/>
      <c r="J17" s="262" t="s">
        <v>186</v>
      </c>
      <c r="K17" s="172" t="s">
        <v>267</v>
      </c>
      <c r="L17" s="172" t="s">
        <v>267</v>
      </c>
      <c r="M17" s="172" t="s">
        <v>267</v>
      </c>
      <c r="N17" s="172" t="s">
        <v>267</v>
      </c>
      <c r="O17" s="172" t="s">
        <v>267</v>
      </c>
      <c r="P17" s="172" t="s">
        <v>267</v>
      </c>
      <c r="Q17" s="151"/>
    </row>
    <row r="18" s="119" customFormat="1" ht="29.1" customHeight="1" spans="1:17">
      <c r="A18" s="262" t="s">
        <v>187</v>
      </c>
      <c r="B18" s="263">
        <f t="shared" si="7"/>
        <v>16.5</v>
      </c>
      <c r="C18" s="263">
        <f t="shared" ref="C18:H18" si="10">B18</f>
        <v>16.5</v>
      </c>
      <c r="D18" s="264">
        <v>17</v>
      </c>
      <c r="E18" s="263">
        <f t="shared" si="10"/>
        <v>17</v>
      </c>
      <c r="F18" s="263">
        <f t="shared" si="9"/>
        <v>18.5</v>
      </c>
      <c r="G18" s="263">
        <f t="shared" si="10"/>
        <v>18.5</v>
      </c>
      <c r="H18" s="263">
        <f t="shared" si="10"/>
        <v>18.5</v>
      </c>
      <c r="I18" s="149"/>
      <c r="J18" s="262" t="s">
        <v>187</v>
      </c>
      <c r="K18" s="172" t="s">
        <v>267</v>
      </c>
      <c r="L18" s="172" t="s">
        <v>275</v>
      </c>
      <c r="M18" s="172" t="s">
        <v>267</v>
      </c>
      <c r="N18" s="172" t="s">
        <v>267</v>
      </c>
      <c r="O18" s="172" t="s">
        <v>267</v>
      </c>
      <c r="P18" s="151" t="s">
        <v>275</v>
      </c>
      <c r="Q18" s="151"/>
    </row>
    <row r="19" s="119" customFormat="1" ht="29.1" customHeight="1" spans="1:17">
      <c r="A19" s="262" t="s">
        <v>188</v>
      </c>
      <c r="B19" s="263">
        <f t="shared" si="7"/>
        <v>14</v>
      </c>
      <c r="C19" s="263">
        <f t="shared" ref="C19:H19" si="11">B19</f>
        <v>14</v>
      </c>
      <c r="D19" s="264">
        <v>14.5</v>
      </c>
      <c r="E19" s="263">
        <f t="shared" si="11"/>
        <v>14.5</v>
      </c>
      <c r="F19" s="263">
        <f t="shared" si="9"/>
        <v>16</v>
      </c>
      <c r="G19" s="263">
        <f t="shared" si="11"/>
        <v>16</v>
      </c>
      <c r="H19" s="263">
        <f t="shared" si="11"/>
        <v>16</v>
      </c>
      <c r="I19" s="149"/>
      <c r="J19" s="262" t="s">
        <v>188</v>
      </c>
      <c r="K19" s="172" t="s">
        <v>267</v>
      </c>
      <c r="L19" s="172" t="s">
        <v>275</v>
      </c>
      <c r="M19" s="172" t="s">
        <v>267</v>
      </c>
      <c r="N19" s="172" t="s">
        <v>267</v>
      </c>
      <c r="O19" s="151" t="s">
        <v>275</v>
      </c>
      <c r="P19" s="172" t="s">
        <v>267</v>
      </c>
      <c r="Q19" s="151"/>
    </row>
    <row r="20" s="119" customFormat="1" ht="29.1" customHeight="1" spans="1:17">
      <c r="A20" s="268" t="s">
        <v>189</v>
      </c>
      <c r="B20" s="263">
        <v>18.5</v>
      </c>
      <c r="C20" s="263">
        <v>18.5</v>
      </c>
      <c r="D20" s="264">
        <v>19</v>
      </c>
      <c r="E20" s="263">
        <v>19</v>
      </c>
      <c r="F20" s="263">
        <v>20.5</v>
      </c>
      <c r="G20" s="263">
        <v>20.5</v>
      </c>
      <c r="H20" s="263">
        <v>20.5</v>
      </c>
      <c r="I20" s="149"/>
      <c r="J20" s="268" t="s">
        <v>189</v>
      </c>
      <c r="K20" s="172" t="s">
        <v>267</v>
      </c>
      <c r="L20" s="172" t="s">
        <v>275</v>
      </c>
      <c r="M20" s="172" t="s">
        <v>267</v>
      </c>
      <c r="N20" s="172" t="s">
        <v>267</v>
      </c>
      <c r="O20" s="172" t="s">
        <v>267</v>
      </c>
      <c r="P20" s="151" t="s">
        <v>275</v>
      </c>
      <c r="Q20" s="151"/>
    </row>
    <row r="21" s="119" customFormat="1" ht="29.1" customHeight="1" spans="1:17">
      <c r="A21" s="268" t="s">
        <v>190</v>
      </c>
      <c r="B21" s="263">
        <v>16</v>
      </c>
      <c r="C21" s="263">
        <v>16</v>
      </c>
      <c r="D21" s="264">
        <v>16.5</v>
      </c>
      <c r="E21" s="263">
        <v>16.5</v>
      </c>
      <c r="F21" s="263">
        <v>18</v>
      </c>
      <c r="G21" s="263">
        <v>18</v>
      </c>
      <c r="H21" s="263">
        <v>18</v>
      </c>
      <c r="I21" s="149"/>
      <c r="J21" s="268" t="s">
        <v>190</v>
      </c>
      <c r="K21" s="172" t="s">
        <v>267</v>
      </c>
      <c r="L21" s="172" t="s">
        <v>267</v>
      </c>
      <c r="M21" s="172" t="s">
        <v>267</v>
      </c>
      <c r="N21" s="172" t="s">
        <v>267</v>
      </c>
      <c r="O21" s="172" t="s">
        <v>267</v>
      </c>
      <c r="P21" s="172" t="s">
        <v>267</v>
      </c>
      <c r="Q21" s="151"/>
    </row>
    <row r="22" s="119" customFormat="1" ht="29.1" customHeight="1" spans="1:17">
      <c r="A22" s="269" t="s">
        <v>191</v>
      </c>
      <c r="B22" s="266">
        <f>C22</f>
        <v>4.5</v>
      </c>
      <c r="C22" s="266">
        <f>D22</f>
        <v>4.5</v>
      </c>
      <c r="D22" s="267">
        <v>4.5</v>
      </c>
      <c r="E22" s="270">
        <f t="shared" ref="E22:H22" si="12">D22</f>
        <v>4.5</v>
      </c>
      <c r="F22" s="270">
        <f t="shared" si="12"/>
        <v>4.5</v>
      </c>
      <c r="G22" s="270">
        <f t="shared" si="12"/>
        <v>4.5</v>
      </c>
      <c r="H22" s="270">
        <f t="shared" si="12"/>
        <v>4.5</v>
      </c>
      <c r="I22" s="149"/>
      <c r="J22" s="269" t="s">
        <v>191</v>
      </c>
      <c r="K22" s="172" t="s">
        <v>267</v>
      </c>
      <c r="L22" s="172" t="s">
        <v>267</v>
      </c>
      <c r="M22" s="172" t="s">
        <v>267</v>
      </c>
      <c r="N22" s="172" t="s">
        <v>267</v>
      </c>
      <c r="O22" s="172" t="s">
        <v>267</v>
      </c>
      <c r="P22" s="172" t="s">
        <v>267</v>
      </c>
      <c r="Q22" s="151"/>
    </row>
    <row r="23" s="119" customFormat="1" ht="29.1" customHeight="1" spans="1:17">
      <c r="A23" s="269" t="s">
        <v>192</v>
      </c>
      <c r="B23" s="266">
        <f>C23</f>
        <v>4.5</v>
      </c>
      <c r="C23" s="266">
        <f>D23</f>
        <v>4.5</v>
      </c>
      <c r="D23" s="267">
        <v>4.5</v>
      </c>
      <c r="E23" s="270">
        <f t="shared" ref="E23:H23" si="13">D23</f>
        <v>4.5</v>
      </c>
      <c r="F23" s="270">
        <f t="shared" si="13"/>
        <v>4.5</v>
      </c>
      <c r="G23" s="270">
        <f t="shared" si="13"/>
        <v>4.5</v>
      </c>
      <c r="H23" s="270">
        <f t="shared" si="13"/>
        <v>4.5</v>
      </c>
      <c r="I23" s="149"/>
      <c r="J23" s="269" t="s">
        <v>192</v>
      </c>
      <c r="K23" s="172" t="s">
        <v>267</v>
      </c>
      <c r="L23" s="172" t="s">
        <v>267</v>
      </c>
      <c r="M23" s="172" t="s">
        <v>267</v>
      </c>
      <c r="N23" s="172" t="s">
        <v>267</v>
      </c>
      <c r="O23" s="172" t="s">
        <v>267</v>
      </c>
      <c r="P23" s="172" t="s">
        <v>267</v>
      </c>
      <c r="Q23" s="151"/>
    </row>
    <row r="24" s="119" customFormat="1" ht="29.1" customHeight="1" spans="1:17">
      <c r="A24" s="145"/>
      <c r="B24" s="146"/>
      <c r="C24" s="147"/>
      <c r="D24" s="148"/>
      <c r="E24" s="147"/>
      <c r="F24" s="147"/>
      <c r="G24" s="147"/>
      <c r="H24" s="149"/>
      <c r="I24" s="149"/>
      <c r="J24" s="151"/>
      <c r="K24" s="151"/>
      <c r="L24" s="151"/>
      <c r="M24" s="151"/>
      <c r="N24" s="173"/>
      <c r="O24" s="151"/>
      <c r="P24" s="151"/>
      <c r="Q24" s="151"/>
    </row>
    <row r="25" s="119" customFormat="1" ht="29.1" customHeight="1" spans="1:17">
      <c r="A25" s="150"/>
      <c r="B25" s="151"/>
      <c r="C25" s="152"/>
      <c r="D25" s="152"/>
      <c r="E25" s="152"/>
      <c r="F25" s="152"/>
      <c r="G25" s="151"/>
      <c r="H25" s="149"/>
      <c r="I25" s="149"/>
      <c r="J25" s="151"/>
      <c r="K25" s="151"/>
      <c r="L25" s="151"/>
      <c r="M25" s="151"/>
      <c r="N25" s="151"/>
      <c r="O25" s="151"/>
      <c r="P25" s="151"/>
      <c r="Q25" s="151"/>
    </row>
    <row r="26" s="119" customFormat="1" ht="29.1" customHeight="1" spans="1:17">
      <c r="A26" s="153"/>
      <c r="B26" s="154"/>
      <c r="C26" s="155"/>
      <c r="D26" s="155"/>
      <c r="E26" s="156"/>
      <c r="F26" s="156"/>
      <c r="G26" s="154"/>
      <c r="H26" s="149"/>
      <c r="I26" s="149"/>
      <c r="J26" s="154"/>
      <c r="K26" s="154"/>
      <c r="L26" s="151"/>
      <c r="M26" s="154"/>
      <c r="N26" s="154"/>
      <c r="O26" s="154"/>
      <c r="P26" s="154"/>
      <c r="Q26" s="154"/>
    </row>
    <row r="27" s="119" customFormat="1" ht="14.25" spans="1:17">
      <c r="A27" s="157" t="s">
        <v>193</v>
      </c>
      <c r="D27" s="158"/>
      <c r="E27" s="158"/>
      <c r="F27" s="158"/>
      <c r="G27" s="158"/>
      <c r="H27" s="158"/>
      <c r="I27" s="158"/>
      <c r="J27" s="158"/>
      <c r="K27" s="175"/>
      <c r="L27" s="175"/>
      <c r="M27" s="175"/>
      <c r="N27" s="175"/>
      <c r="O27" s="175"/>
      <c r="P27" s="175"/>
      <c r="Q27" s="175"/>
    </row>
    <row r="28" s="119" customFormat="1" ht="14.25" spans="1:17">
      <c r="A28" s="119" t="s">
        <v>194</v>
      </c>
      <c r="B28" s="158"/>
      <c r="C28" s="158"/>
      <c r="D28" s="158"/>
      <c r="E28" s="158"/>
      <c r="F28" s="158"/>
      <c r="G28" s="158"/>
      <c r="H28" s="158"/>
      <c r="I28" s="158"/>
      <c r="J28" s="157" t="s">
        <v>341</v>
      </c>
      <c r="K28" s="176"/>
      <c r="L28" s="176" t="s">
        <v>342</v>
      </c>
      <c r="M28" s="176"/>
      <c r="N28" s="176" t="s">
        <v>282</v>
      </c>
      <c r="O28" s="176"/>
      <c r="P28" s="176"/>
      <c r="Q28" s="120"/>
    </row>
    <row r="29" s="119" customFormat="1" customHeight="1" spans="1:17">
      <c r="A29" s="158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2022-12-12T07:00:41Z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