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探越22FW\中关村TAEECK92372\8-25尾期\"/>
    </mc:Choice>
  </mc:AlternateContent>
  <xr:revisionPtr revIDLastSave="0" documentId="13_ncr:1_{9854F26F-281D-46FA-86D8-802943D1325F}" xr6:coauthVersionLast="47" xr6:coauthVersionMax="47" xr10:uidLastSave="{00000000-0000-0000-0000-000000000000}"/>
  <bookViews>
    <workbookView xWindow="-120" yWindow="-120" windowWidth="20730" windowHeight="11160" tabRatio="727" firstSheet="5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规格" sheetId="14" r:id="rId4"/>
    <sheet name="中期" sheetId="4" r:id="rId5"/>
    <sheet name="中期规格" sheetId="15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3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8" l="1"/>
  <c r="V4" i="7"/>
  <c r="C21" i="6"/>
  <c r="D21" i="6"/>
  <c r="E21" i="6"/>
  <c r="C20" i="6"/>
  <c r="D20" i="6"/>
  <c r="E20" i="6"/>
  <c r="D19" i="6"/>
  <c r="E19" i="6"/>
  <c r="C19" i="6"/>
  <c r="D18" i="6"/>
  <c r="E18" i="6"/>
  <c r="C18" i="6"/>
  <c r="C17" i="6"/>
  <c r="D17" i="6"/>
  <c r="E17" i="6"/>
  <c r="C16" i="6"/>
  <c r="D16" i="6"/>
  <c r="E16" i="6"/>
  <c r="C15" i="6"/>
  <c r="D15" i="6"/>
  <c r="E15" i="6"/>
  <c r="C14" i="6"/>
  <c r="D14" i="6"/>
  <c r="E14" i="6"/>
  <c r="C13" i="6"/>
  <c r="D13" i="6"/>
  <c r="E13" i="6"/>
  <c r="C12" i="6"/>
  <c r="D12" i="6"/>
  <c r="E12" i="6"/>
  <c r="G11" i="6"/>
  <c r="C11" i="6"/>
  <c r="D11" i="6"/>
  <c r="E11" i="6"/>
  <c r="C10" i="6"/>
  <c r="D10" i="6"/>
  <c r="E10" i="6"/>
  <c r="C9" i="6"/>
  <c r="D9" i="6"/>
  <c r="E9" i="6"/>
  <c r="C8" i="6"/>
  <c r="D8" i="6"/>
  <c r="E8" i="6"/>
  <c r="C7" i="6"/>
  <c r="D7" i="6"/>
  <c r="E7" i="6"/>
  <c r="C6" i="6"/>
  <c r="D6" i="6"/>
  <c r="E6" i="6"/>
  <c r="C5" i="6"/>
  <c r="D5" i="6"/>
  <c r="E5" i="6"/>
  <c r="C21" i="15"/>
  <c r="D21" i="15"/>
  <c r="E21" i="15"/>
  <c r="C20" i="15"/>
  <c r="D20" i="15"/>
  <c r="E20" i="15"/>
  <c r="D19" i="15"/>
  <c r="E19" i="15"/>
  <c r="C19" i="15"/>
  <c r="D18" i="15"/>
  <c r="E18" i="15"/>
  <c r="C18" i="15"/>
  <c r="C17" i="15"/>
  <c r="D17" i="15"/>
  <c r="E17" i="15"/>
  <c r="C16" i="15"/>
  <c r="D16" i="15"/>
  <c r="E16" i="15"/>
  <c r="C15" i="15"/>
  <c r="D15" i="15"/>
  <c r="E15" i="15"/>
  <c r="C14" i="15"/>
  <c r="D14" i="15"/>
  <c r="E14" i="15"/>
  <c r="C13" i="15"/>
  <c r="D13" i="15"/>
  <c r="E13" i="15"/>
  <c r="C12" i="15"/>
  <c r="D12" i="15"/>
  <c r="E12" i="15"/>
  <c r="G11" i="15"/>
  <c r="C11" i="15"/>
  <c r="D11" i="15"/>
  <c r="E11" i="15"/>
  <c r="C10" i="15"/>
  <c r="D10" i="15"/>
  <c r="E10" i="15"/>
  <c r="C9" i="15"/>
  <c r="D9" i="15"/>
  <c r="E9" i="15"/>
  <c r="C8" i="15"/>
  <c r="D8" i="15"/>
  <c r="E8" i="15"/>
  <c r="C7" i="15"/>
  <c r="D7" i="15"/>
  <c r="E7" i="15"/>
  <c r="C6" i="15"/>
  <c r="D6" i="15"/>
  <c r="E6" i="15"/>
  <c r="C5" i="15"/>
  <c r="D5" i="15"/>
  <c r="E5" i="15"/>
  <c r="C21" i="14"/>
  <c r="D21" i="14"/>
  <c r="E21" i="14"/>
  <c r="C20" i="14"/>
  <c r="D20" i="14"/>
  <c r="E20" i="14"/>
  <c r="D19" i="14"/>
  <c r="E19" i="14"/>
  <c r="C19" i="14"/>
  <c r="D18" i="14"/>
  <c r="E18" i="14"/>
  <c r="C18" i="14"/>
  <c r="C17" i="14"/>
  <c r="D17" i="14"/>
  <c r="E17" i="14"/>
  <c r="C16" i="14"/>
  <c r="D16" i="14"/>
  <c r="E16" i="14"/>
  <c r="C15" i="14"/>
  <c r="D15" i="14"/>
  <c r="E15" i="14"/>
  <c r="C14" i="14"/>
  <c r="D14" i="14"/>
  <c r="E14" i="14"/>
  <c r="C13" i="14"/>
  <c r="D13" i="14"/>
  <c r="E13" i="14"/>
  <c r="C12" i="14"/>
  <c r="D12" i="14"/>
  <c r="E12" i="14"/>
  <c r="C11" i="14"/>
  <c r="D11" i="14"/>
  <c r="E11" i="14"/>
  <c r="C10" i="14"/>
  <c r="D10" i="14"/>
  <c r="E10" i="14"/>
  <c r="C9" i="14"/>
  <c r="D9" i="14"/>
  <c r="E9" i="14"/>
  <c r="C8" i="14"/>
  <c r="D8" i="14"/>
  <c r="E8" i="14"/>
  <c r="C7" i="14"/>
  <c r="D7" i="14"/>
  <c r="E7" i="14"/>
  <c r="C6" i="14"/>
  <c r="D6" i="14"/>
  <c r="E6" i="14"/>
  <c r="C5" i="14"/>
  <c r="D5" i="14"/>
  <c r="E5" i="14"/>
</calcChain>
</file>

<file path=xl/sharedStrings.xml><?xml version="1.0" encoding="utf-8"?>
<sst xmlns="http://schemas.openxmlformats.org/spreadsheetml/2006/main" count="880" uniqueCount="332">
  <si>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</si>
  <si>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</si>
  <si>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</si>
  <si>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</si>
  <si>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</si>
  <si>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</si>
  <si>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</si>
  <si>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</si>
  <si>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</si>
  <si>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</si>
  <si>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</si>
  <si>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</si>
  <si>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</si>
  <si>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</si>
  <si>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</si>
  <si>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</si>
  <si>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</si>
  <si>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</si>
  <si>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</si>
  <si>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</si>
  <si>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</si>
  <si>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</si>
  <si>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</si>
  <si>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</si>
  <si>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</si>
  <si>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</si>
  <si>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</si>
  <si>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</si>
  <si>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</si>
  <si>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</si>
  <si>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</si>
  <si>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</si>
  <si>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</si>
  <si>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</si>
  <si>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</si>
  <si>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</si>
  <si>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</si>
  <si>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</si>
  <si>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</si>
  <si>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</si>
  <si>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</si>
  <si>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</si>
  <si>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</si>
  <si>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</si>
  <si>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</si>
  <si>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</si>
  <si>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</si>
  <si>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</si>
  <si>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</si>
  <si>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</si>
  <si>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</si>
  <si>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</si>
  <si>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</si>
  <si>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</si>
  <si>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</si>
  <si>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</si>
  <si>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喜益祥</t>
  </si>
  <si>
    <t>生产工厂</t>
  </si>
  <si>
    <t>天津探越</t>
  </si>
  <si>
    <t>订单基础信息</t>
  </si>
  <si>
    <t>生产•出货进度</t>
  </si>
  <si>
    <t>指示•确认资料</t>
  </si>
  <si>
    <t>款号</t>
  </si>
  <si>
    <t>TAEECK92372</t>
  </si>
  <si>
    <t>合同交期</t>
  </si>
  <si>
    <t>产前确认样</t>
  </si>
  <si>
    <t>有</t>
  </si>
  <si>
    <t>无</t>
  </si>
  <si>
    <t>品名</t>
  </si>
  <si>
    <t>女式旅行外套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</si>
  <si>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</si>
  <si>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</si>
  <si>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</si>
  <si>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</si>
  <si>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</si>
  <si>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</si>
  <si>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</si>
  <si>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</si>
  <si>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</si>
  <si>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</si>
  <si>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</si>
  <si>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</si>
  <si>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</si>
  <si>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</si>
  <si>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</si>
  <si>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</si>
  <si>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</si>
  <si>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</si>
  <si>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</si>
  <si>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</si>
  <si>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</si>
  <si>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</si>
  <si>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</si>
  <si>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</si>
  <si>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</si>
  <si>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</si>
  <si>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</si>
  <si>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</si>
  <si>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</si>
  <si>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</si>
  <si>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</si>
  <si>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</si>
  <si>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</si>
  <si>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</si>
  <si>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</si>
  <si>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</si>
  <si>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①裁剪完成比例（%）：100%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</si>
  <si>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</si>
  <si>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</si>
  <si>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</si>
  <si>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</si>
  <si>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</si>
  <si>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</si>
  <si>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</si>
  <si>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</si>
  <si>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</si>
  <si>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</si>
  <si>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</si>
  <si>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玲草蓝</t>
  </si>
  <si>
    <t>分批裁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</si>
  <si>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</si>
  <si>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2xl/3件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</si>
  <si>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</si>
  <si>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</si>
  <si>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</si>
  <si>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</si>
  <si>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</si>
  <si>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1.腰围规格小1个</t>
  </si>
  <si>
    <t>2.下摆打扭。</t>
  </si>
  <si>
    <t>3.胶膜异色</t>
  </si>
  <si>
    <t>4.注意脏污线头。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</si>
  <si>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</si>
  <si>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</si>
  <si>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</si>
  <si>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</si>
  <si>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</si>
  <si>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</si>
  <si>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</si>
  <si>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</si>
  <si>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</si>
  <si>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</si>
  <si>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</si>
  <si>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</si>
  <si>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</si>
  <si>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李晓龙</t>
  </si>
  <si>
    <t>QC规格测量表</t>
  </si>
  <si>
    <t>女式徒步外套</t>
  </si>
  <si>
    <t>码号</t>
  </si>
  <si>
    <t>号型</t>
  </si>
  <si>
    <t>160/88B</t>
  </si>
  <si>
    <t>165/92B</t>
  </si>
  <si>
    <t>170/96B</t>
  </si>
  <si>
    <t>175/100B</t>
  </si>
  <si>
    <t>后中长</t>
  </si>
  <si>
    <t>-0.5-1.5√</t>
  </si>
  <si>
    <t>前中拉链长</t>
  </si>
  <si>
    <t>√√√</t>
  </si>
  <si>
    <t>胸围</t>
  </si>
  <si>
    <t>1√√</t>
  </si>
  <si>
    <t>腰围</t>
  </si>
  <si>
    <t>摆围</t>
  </si>
  <si>
    <t>√-0.6</t>
  </si>
  <si>
    <t>肩宽</t>
  </si>
  <si>
    <t>√-0.5</t>
  </si>
  <si>
    <t>前领高</t>
  </si>
  <si>
    <t>下领围</t>
  </si>
  <si>
    <t>后中袖长</t>
  </si>
  <si>
    <t>袖肥/2（参考值）</t>
  </si>
  <si>
    <t>袖肘围/2</t>
  </si>
  <si>
    <t>袖口围/2(松量)</t>
  </si>
  <si>
    <t>袖口围/2(拉量)</t>
  </si>
  <si>
    <t>插手袋长</t>
  </si>
  <si>
    <t>插手袋拉链长</t>
  </si>
  <si>
    <t>帽高</t>
  </si>
  <si>
    <t>帽宽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</si>
  <si>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</si>
  <si>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</si>
  <si>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</si>
  <si>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</si>
  <si>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</si>
  <si>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</si>
  <si>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齐色齐号20件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</si>
  <si>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</si>
  <si>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</si>
  <si>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</si>
  <si>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</si>
  <si>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1.注意线毛粉印</t>
  </si>
  <si>
    <t>【整改的严重缺陷及整改复核时间】</t>
  </si>
  <si>
    <t>款号TAEECK92372</t>
  </si>
  <si>
    <t>-0.7-1.5√</t>
  </si>
  <si>
    <t>-1-0.8-1.2</t>
  </si>
  <si>
    <t>-1√√</t>
  </si>
  <si>
    <t>√√-0.4</t>
  </si>
  <si>
    <t>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</si>
  <si>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</si>
  <si>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</si>
  <si>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</si>
  <si>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</si>
  <si>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</si>
  <si>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</si>
  <si>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</si>
  <si>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</si>
  <si>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天津NDC</t>
  </si>
  <si>
    <t>电商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</si>
  <si>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</si>
  <si>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</si>
  <si>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</si>
  <si>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</si>
  <si>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</si>
  <si>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</si>
  <si>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</si>
  <si>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</si>
  <si>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</si>
  <si>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</si>
  <si>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</si>
  <si>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</si>
  <si>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</si>
  <si>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</si>
  <si>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</si>
  <si>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</si>
  <si>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</si>
  <si>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</si>
  <si>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</si>
  <si>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</si>
  <si>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</si>
  <si>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</si>
  <si>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</si>
  <si>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</si>
  <si>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</si>
  <si>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②检验明细：黑色.</t>
  </si>
  <si>
    <t>齐色齐号1箱</t>
  </si>
  <si>
    <t>情况说明：</t>
  </si>
  <si>
    <t xml:space="preserve">【问题点描述】  </t>
  </si>
  <si>
    <t>1.线头1件，</t>
  </si>
  <si>
    <t>2.下摆开线一件，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</si>
  <si>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</si>
  <si>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</si>
  <si>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</si>
  <si>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</si>
  <si>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</si>
  <si>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</si>
  <si>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</si>
  <si>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质检部</t>
  </si>
  <si>
    <t>检验人</t>
  </si>
  <si>
    <t>张春静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</si>
  <si>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</si>
  <si>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</si>
  <si>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</si>
  <si>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</si>
  <si>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</si>
  <si>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</si>
  <si>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</si>
  <si>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</si>
  <si>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</si>
  <si>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</si>
  <si>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</si>
  <si>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</si>
  <si>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</si>
  <si>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</si>
  <si>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</si>
  <si>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</si>
  <si>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</si>
  <si>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</si>
  <si>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</si>
  <si>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</si>
  <si>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</si>
  <si>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</si>
  <si>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</si>
  <si>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</si>
  <si>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</si>
  <si>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G19SS1350</t>
  </si>
  <si>
    <t xml:space="preserve">G19SS1350-M66X/22SS玲草蓝 </t>
  </si>
  <si>
    <t>福建省宏港纺织科技有限公司</t>
  </si>
  <si>
    <t>YES</t>
  </si>
  <si>
    <t>制表时间：8-5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</si>
  <si>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</si>
  <si>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</si>
  <si>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</si>
  <si>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</si>
  <si>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</si>
  <si>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</si>
  <si>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</si>
  <si>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</si>
  <si>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</si>
  <si>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</si>
  <si>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</si>
  <si>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</si>
  <si>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</si>
  <si>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</si>
  <si>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</si>
  <si>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</si>
  <si>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</si>
  <si>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</si>
  <si>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</si>
  <si>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</si>
  <si>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</si>
  <si>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3#尼龙闭尾正装，DA拉头，含注塑上下止/</t>
  </si>
  <si>
    <t>YKK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</si>
  <si>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</si>
  <si>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</si>
  <si>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</si>
  <si>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</si>
  <si>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</si>
  <si>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</si>
  <si>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</si>
  <si>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</si>
  <si>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</si>
  <si>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</si>
  <si>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</si>
  <si>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</si>
  <si>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</si>
  <si>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</si>
  <si>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</si>
  <si>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</si>
  <si>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</si>
  <si>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</si>
  <si>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</si>
  <si>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</si>
  <si>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</si>
  <si>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</si>
  <si>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油墨印花</t>
  </si>
  <si>
    <t>洗测5次</t>
  </si>
  <si>
    <t>青岛锦瑞麟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</si>
  <si>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</si>
  <si>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</si>
  <si>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</si>
  <si>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</si>
  <si>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制表时间：22-8-5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</si>
  <si>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</si>
  <si>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中关村项目订单</t>
    <phoneticPr fontId="46" type="noConversion"/>
  </si>
  <si>
    <t>天津探越</t>
    <phoneticPr fontId="46" type="noConversion"/>
  </si>
  <si>
    <t>直发北京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</si>
</sst>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Microsoft YaHei Light"/>
      <charset val="134"/>
    </font>
    <font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1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30" fillId="0" borderId="0">
      <alignment vertical="center"/>
    </xf>
    <xf numFmtId="0" fontId="38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3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 applyProtection="0">
      <alignment vertical="center"/>
    </xf>
    <xf numFmtId="0" fontId="20" fillId="0" borderId="0">
      <alignment vertical="center"/>
    </xf>
  </cellStyleXfs>
  <cellXfs count="3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10" xfId="9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8" xfId="0" applyBorder="1"/>
    <xf numFmtId="0" fontId="11" fillId="4" borderId="0" xfId="5" applyFont="1" applyFill="1"/>
    <xf numFmtId="0" fontId="12" fillId="4" borderId="12" xfId="4" applyFont="1" applyFill="1" applyBorder="1" applyAlignment="1">
      <alignment horizontal="left" vertical="center"/>
    </xf>
    <xf numFmtId="0" fontId="12" fillId="4" borderId="13" xfId="4" applyFont="1" applyFill="1" applyBorder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0" fontId="15" fillId="0" borderId="2" xfId="3" applyFont="1" applyFill="1" applyBorder="1" applyAlignment="1">
      <alignment horizontal="left"/>
    </xf>
    <xf numFmtId="0" fontId="16" fillId="0" borderId="2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5" borderId="2" xfId="3" applyFont="1" applyFill="1" applyBorder="1" applyAlignment="1">
      <alignment horizontal="center"/>
    </xf>
    <xf numFmtId="49" fontId="17" fillId="0" borderId="2" xfId="8" applyNumberFormat="1" applyFont="1" applyFill="1" applyBorder="1" applyAlignment="1">
      <alignment horizontal="center"/>
    </xf>
    <xf numFmtId="0" fontId="0" fillId="4" borderId="0" xfId="6" applyFont="1" applyFill="1">
      <alignment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/>
    </xf>
    <xf numFmtId="178" fontId="18" fillId="5" borderId="2" xfId="0" applyNumberFormat="1" applyFont="1" applyFill="1" applyBorder="1" applyAlignment="1">
      <alignment horizontal="center"/>
    </xf>
    <xf numFmtId="179" fontId="18" fillId="5" borderId="2" xfId="0" applyNumberFormat="1" applyFont="1" applyFill="1" applyBorder="1" applyAlignment="1">
      <alignment horizontal="center"/>
    </xf>
    <xf numFmtId="0" fontId="20" fillId="0" borderId="0" xfId="4" applyFill="1" applyBorder="1" applyAlignment="1">
      <alignment horizontal="left" vertical="center"/>
    </xf>
    <xf numFmtId="0" fontId="20" fillId="0" borderId="0" xfId="4" applyFont="1" applyFill="1" applyAlignment="1">
      <alignment horizontal="left" vertical="center"/>
    </xf>
    <xf numFmtId="0" fontId="20" fillId="0" borderId="0" xfId="4" applyFill="1" applyAlignment="1">
      <alignment horizontal="left"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center" vertical="center"/>
    </xf>
    <xf numFmtId="0" fontId="24" fillId="0" borderId="16" xfId="4" applyFont="1" applyFill="1" applyBorder="1" applyAlignment="1">
      <alignment vertical="center"/>
    </xf>
    <xf numFmtId="0" fontId="22" fillId="0" borderId="16" xfId="4" applyFont="1" applyFill="1" applyBorder="1" applyAlignment="1">
      <alignment vertical="center"/>
    </xf>
    <xf numFmtId="0" fontId="24" fillId="0" borderId="16" xfId="4" applyFont="1" applyFill="1" applyBorder="1" applyAlignment="1">
      <alignment horizontal="center" vertical="center"/>
    </xf>
    <xf numFmtId="0" fontId="22" fillId="0" borderId="17" xfId="4" applyFont="1" applyFill="1" applyBorder="1" applyAlignment="1">
      <alignment vertical="center"/>
    </xf>
    <xf numFmtId="0" fontId="23" fillId="0" borderId="1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2" fillId="0" borderId="18" xfId="4" applyFont="1" applyFill="1" applyBorder="1" applyAlignment="1">
      <alignment vertical="center"/>
    </xf>
    <xf numFmtId="0" fontId="25" fillId="0" borderId="17" xfId="4" applyFont="1" applyBorder="1" applyAlignment="1">
      <alignment horizontal="left" vertical="center"/>
    </xf>
    <xf numFmtId="0" fontId="23" fillId="0" borderId="18" xfId="4" applyFont="1" applyBorder="1" applyAlignment="1">
      <alignment vertical="center"/>
    </xf>
    <xf numFmtId="0" fontId="23" fillId="0" borderId="19" xfId="4" applyFont="1" applyBorder="1" applyAlignment="1">
      <alignment vertical="center"/>
    </xf>
    <xf numFmtId="0" fontId="22" fillId="0" borderId="18" xfId="4" applyFont="1" applyFill="1" applyBorder="1" applyAlignment="1">
      <alignment horizontal="left" vertical="center"/>
    </xf>
    <xf numFmtId="0" fontId="22" fillId="0" borderId="17" xfId="4" applyFont="1" applyFill="1" applyBorder="1" applyAlignment="1">
      <alignment horizontal="left" vertical="center"/>
    </xf>
    <xf numFmtId="0" fontId="22" fillId="0" borderId="20" xfId="4" applyFont="1" applyFill="1" applyBorder="1" applyAlignment="1">
      <alignment vertical="center"/>
    </xf>
    <xf numFmtId="0" fontId="22" fillId="0" borderId="23" xfId="4" applyFont="1" applyFill="1" applyBorder="1" applyAlignment="1">
      <alignment vertical="center"/>
    </xf>
    <xf numFmtId="0" fontId="24" fillId="0" borderId="23" xfId="4" applyFont="1" applyFill="1" applyBorder="1" applyAlignment="1">
      <alignment vertical="center"/>
    </xf>
    <xf numFmtId="0" fontId="24" fillId="0" borderId="23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/>
    </xf>
    <xf numFmtId="0" fontId="24" fillId="0" borderId="0" xfId="4" applyFont="1" applyFill="1" applyBorder="1" applyAlignment="1">
      <alignment vertical="center"/>
    </xf>
    <xf numFmtId="0" fontId="24" fillId="0" borderId="0" xfId="4" applyFont="1" applyFill="1" applyAlignment="1">
      <alignment horizontal="left" vertical="center"/>
    </xf>
    <xf numFmtId="0" fontId="22" fillId="0" borderId="15" xfId="4" applyFont="1" applyFill="1" applyBorder="1" applyAlignment="1">
      <alignment vertical="center"/>
    </xf>
    <xf numFmtId="0" fontId="24" fillId="0" borderId="18" xfId="4" applyFont="1" applyFill="1" applyBorder="1" applyAlignment="1">
      <alignment horizontal="left" vertical="center"/>
    </xf>
    <xf numFmtId="0" fontId="24" fillId="0" borderId="18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left" vertical="center"/>
    </xf>
    <xf numFmtId="0" fontId="22" fillId="0" borderId="20" xfId="4" applyFont="1" applyFill="1" applyBorder="1" applyAlignment="1">
      <alignment horizontal="left" vertical="center"/>
    </xf>
    <xf numFmtId="58" fontId="24" fillId="0" borderId="23" xfId="4" applyNumberFormat="1" applyFont="1" applyFill="1" applyBorder="1" applyAlignment="1">
      <alignment vertical="center"/>
    </xf>
    <xf numFmtId="0" fontId="24" fillId="0" borderId="19" xfId="4" applyFont="1" applyFill="1" applyBorder="1" applyAlignment="1">
      <alignment horizontal="left" vertical="center"/>
    </xf>
    <xf numFmtId="0" fontId="24" fillId="0" borderId="34" xfId="4" applyFont="1" applyFill="1" applyBorder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15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17" xfId="4" applyFont="1" applyBorder="1" applyAlignment="1">
      <alignment vertical="center"/>
    </xf>
    <xf numFmtId="0" fontId="25" fillId="0" borderId="18" xfId="4" applyFont="1" applyBorder="1" applyAlignment="1">
      <alignment vertical="center"/>
    </xf>
    <xf numFmtId="0" fontId="25" fillId="0" borderId="17" xfId="4" applyFont="1" applyBorder="1" applyAlignment="1">
      <alignment horizontal="center" vertical="center"/>
    </xf>
    <xf numFmtId="0" fontId="20" fillId="0" borderId="18" xfId="4" applyFont="1" applyBorder="1" applyAlignment="1">
      <alignment vertical="center"/>
    </xf>
    <xf numFmtId="0" fontId="23" fillId="0" borderId="17" xfId="4" applyFont="1" applyBorder="1" applyAlignment="1">
      <alignment horizontal="left" vertical="center"/>
    </xf>
    <xf numFmtId="0" fontId="25" fillId="0" borderId="20" xfId="4" applyFont="1" applyBorder="1" applyAlignment="1">
      <alignment horizontal="left" vertical="center"/>
    </xf>
    <xf numFmtId="0" fontId="25" fillId="0" borderId="15" xfId="4" applyFont="1" applyBorder="1" applyAlignment="1">
      <alignment vertical="center"/>
    </xf>
    <xf numFmtId="0" fontId="20" fillId="0" borderId="16" xfId="4" applyFont="1" applyBorder="1" applyAlignment="1">
      <alignment horizontal="left" vertical="center"/>
    </xf>
    <xf numFmtId="0" fontId="23" fillId="0" borderId="16" xfId="4" applyFont="1" applyBorder="1" applyAlignment="1">
      <alignment horizontal="left" vertical="center"/>
    </xf>
    <xf numFmtId="0" fontId="20" fillId="0" borderId="16" xfId="4" applyFont="1" applyBorder="1" applyAlignment="1">
      <alignment vertical="center"/>
    </xf>
    <xf numFmtId="0" fontId="25" fillId="0" borderId="16" xfId="4" applyFont="1" applyBorder="1" applyAlignment="1">
      <alignment vertical="center"/>
    </xf>
    <xf numFmtId="0" fontId="20" fillId="0" borderId="18" xfId="4" applyFont="1" applyBorder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5" fillId="0" borderId="18" xfId="4" applyFont="1" applyBorder="1" applyAlignment="1">
      <alignment horizontal="center" vertical="center"/>
    </xf>
    <xf numFmtId="0" fontId="26" fillId="0" borderId="39" xfId="4" applyFont="1" applyBorder="1" applyAlignment="1">
      <alignment vertical="center"/>
    </xf>
    <xf numFmtId="0" fontId="26" fillId="0" borderId="40" xfId="4" applyFont="1" applyBorder="1" applyAlignment="1">
      <alignment vertical="center"/>
    </xf>
    <xf numFmtId="0" fontId="23" fillId="0" borderId="40" xfId="4" applyFont="1" applyBorder="1" applyAlignment="1">
      <alignment vertical="center"/>
    </xf>
    <xf numFmtId="58" fontId="20" fillId="0" borderId="40" xfId="4" applyNumberFormat="1" applyFont="1" applyBorder="1" applyAlignment="1">
      <alignment vertical="center"/>
    </xf>
    <xf numFmtId="0" fontId="23" fillId="0" borderId="34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12" fillId="4" borderId="13" xfId="4" applyFont="1" applyFill="1" applyBorder="1" applyAlignment="1">
      <alignment horizontal="left" vertical="center"/>
    </xf>
    <xf numFmtId="0" fontId="0" fillId="0" borderId="2" xfId="0" applyBorder="1"/>
    <xf numFmtId="0" fontId="20" fillId="0" borderId="0" xfId="4" applyFont="1" applyBorder="1" applyAlignment="1">
      <alignment horizontal="left" vertical="center"/>
    </xf>
    <xf numFmtId="0" fontId="25" fillId="0" borderId="20" xfId="4" applyFont="1" applyBorder="1" applyAlignment="1">
      <alignment vertical="center"/>
    </xf>
    <xf numFmtId="0" fontId="25" fillId="0" borderId="42" xfId="4" applyFont="1" applyBorder="1" applyAlignment="1">
      <alignment vertical="center"/>
    </xf>
    <xf numFmtId="0" fontId="20" fillId="0" borderId="43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0" fillId="0" borderId="43" xfId="4" applyFont="1" applyBorder="1" applyAlignment="1">
      <alignment vertical="center"/>
    </xf>
    <xf numFmtId="0" fontId="25" fillId="0" borderId="43" xfId="4" applyFont="1" applyBorder="1" applyAlignment="1">
      <alignment vertical="center"/>
    </xf>
    <xf numFmtId="0" fontId="25" fillId="0" borderId="42" xfId="4" applyFont="1" applyBorder="1" applyAlignment="1">
      <alignment horizontal="center" vertical="center"/>
    </xf>
    <xf numFmtId="0" fontId="23" fillId="0" borderId="43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0" fillId="0" borderId="43" xfId="4" applyFont="1" applyBorder="1" applyAlignment="1">
      <alignment horizontal="center" vertical="center"/>
    </xf>
    <xf numFmtId="0" fontId="23" fillId="0" borderId="18" xfId="4" applyFont="1" applyBorder="1" applyAlignment="1">
      <alignment horizontal="center" vertical="center"/>
    </xf>
    <xf numFmtId="0" fontId="20" fillId="0" borderId="18" xfId="4" applyFont="1" applyBorder="1" applyAlignment="1">
      <alignment horizontal="center" vertical="center"/>
    </xf>
    <xf numFmtId="0" fontId="29" fillId="0" borderId="50" xfId="4" applyFont="1" applyBorder="1" applyAlignment="1">
      <alignment horizontal="left" vertical="center" wrapText="1"/>
    </xf>
    <xf numFmtId="0" fontId="30" fillId="0" borderId="0" xfId="0" applyFont="1" applyFill="1" applyBorder="1" applyAlignment="1"/>
    <xf numFmtId="9" fontId="23" fillId="0" borderId="18" xfId="4" applyNumberFormat="1" applyFont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right" vertical="top"/>
    </xf>
    <xf numFmtId="0" fontId="30" fillId="4" borderId="2" xfId="0" applyFont="1" applyFill="1" applyBorder="1" applyAlignment="1">
      <alignment horizontal="center" vertical="center" wrapText="1"/>
    </xf>
    <xf numFmtId="0" fontId="26" fillId="0" borderId="37" xfId="4" applyFont="1" applyBorder="1" applyAlignment="1">
      <alignment vertical="center"/>
    </xf>
    <xf numFmtId="0" fontId="26" fillId="0" borderId="38" xfId="4" applyFont="1" applyBorder="1" applyAlignment="1">
      <alignment vertical="center"/>
    </xf>
    <xf numFmtId="0" fontId="23" fillId="0" borderId="54" xfId="4" applyFont="1" applyBorder="1" applyAlignment="1">
      <alignment vertical="center"/>
    </xf>
    <xf numFmtId="0" fontId="26" fillId="0" borderId="54" xfId="4" applyFont="1" applyBorder="1" applyAlignment="1">
      <alignment vertical="center"/>
    </xf>
    <xf numFmtId="58" fontId="20" fillId="0" borderId="38" xfId="4" applyNumberFormat="1" applyFont="1" applyBorder="1" applyAlignment="1">
      <alignment vertical="center"/>
    </xf>
    <xf numFmtId="0" fontId="20" fillId="0" borderId="54" xfId="4" applyFont="1" applyBorder="1" applyAlignment="1">
      <alignment vertical="center"/>
    </xf>
    <xf numFmtId="0" fontId="23" fillId="0" borderId="47" xfId="4" applyFont="1" applyBorder="1" applyAlignment="1">
      <alignment horizontal="left" vertical="center"/>
    </xf>
    <xf numFmtId="0" fontId="25" fillId="0" borderId="0" xfId="4" applyFont="1" applyBorder="1" applyAlignment="1">
      <alignment vertical="center"/>
    </xf>
    <xf numFmtId="0" fontId="32" fillId="0" borderId="19" xfId="4" applyFont="1" applyBorder="1" applyAlignment="1">
      <alignment horizontal="left" vertical="center" wrapText="1"/>
    </xf>
    <xf numFmtId="0" fontId="24" fillId="0" borderId="19" xfId="4" applyFont="1" applyBorder="1" applyAlignment="1">
      <alignment horizontal="left" vertical="center"/>
    </xf>
    <xf numFmtId="0" fontId="34" fillId="0" borderId="60" xfId="0" applyFont="1" applyBorder="1"/>
    <xf numFmtId="0" fontId="34" fillId="0" borderId="2" xfId="0" applyFont="1" applyBorder="1"/>
    <xf numFmtId="0" fontId="34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34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4" fillId="8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top"/>
    </xf>
    <xf numFmtId="0" fontId="23" fillId="0" borderId="38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0" fillId="0" borderId="38" xfId="4" applyFont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5" fillId="0" borderId="15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33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3" fillId="0" borderId="18" xfId="4" applyFont="1" applyBorder="1" applyAlignment="1">
      <alignment horizontal="left" vertical="center"/>
    </xf>
    <xf numFmtId="0" fontId="23" fillId="0" borderId="19" xfId="4" applyFont="1" applyBorder="1" applyAlignment="1">
      <alignment horizontal="left" vertical="center"/>
    </xf>
    <xf numFmtId="0" fontId="25" fillId="0" borderId="17" xfId="4" applyFont="1" applyBorder="1" applyAlignment="1">
      <alignment horizontal="left" vertical="center"/>
    </xf>
    <xf numFmtId="0" fontId="25" fillId="0" borderId="18" xfId="4" applyFont="1" applyBorder="1" applyAlignment="1">
      <alignment horizontal="left" vertical="center"/>
    </xf>
    <xf numFmtId="14" fontId="23" fillId="0" borderId="18" xfId="4" applyNumberFormat="1" applyFont="1" applyBorder="1" applyAlignment="1">
      <alignment horizontal="center" vertical="center"/>
    </xf>
    <xf numFmtId="14" fontId="23" fillId="0" borderId="19" xfId="4" applyNumberFormat="1" applyFont="1" applyBorder="1" applyAlignment="1">
      <alignment horizontal="center" vertical="center"/>
    </xf>
    <xf numFmtId="0" fontId="23" fillId="0" borderId="21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20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5" fillId="0" borderId="28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36" xfId="4" applyFont="1" applyBorder="1" applyAlignment="1">
      <alignment horizontal="left" vertical="center" wrapText="1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9" fontId="23" fillId="0" borderId="29" xfId="4" applyNumberFormat="1" applyFont="1" applyBorder="1" applyAlignment="1">
      <alignment horizontal="left" vertical="center"/>
    </xf>
    <xf numFmtId="9" fontId="23" fillId="0" borderId="25" xfId="4" applyNumberFormat="1" applyFont="1" applyBorder="1" applyAlignment="1">
      <alignment horizontal="left" vertical="center"/>
    </xf>
    <xf numFmtId="9" fontId="23" fillId="0" borderId="35" xfId="4" applyNumberFormat="1" applyFont="1" applyBorder="1" applyAlignment="1">
      <alignment horizontal="left" vertical="center"/>
    </xf>
    <xf numFmtId="9" fontId="23" fillId="0" borderId="30" xfId="4" applyNumberFormat="1" applyFont="1" applyBorder="1" applyAlignment="1">
      <alignment horizontal="left" vertical="center"/>
    </xf>
    <xf numFmtId="9" fontId="23" fillId="0" borderId="31" xfId="4" applyNumberFormat="1" applyFont="1" applyBorder="1" applyAlignment="1">
      <alignment horizontal="left" vertical="center"/>
    </xf>
    <xf numFmtId="9" fontId="23" fillId="0" borderId="36" xfId="4" applyNumberFormat="1" applyFont="1" applyBorder="1" applyAlignment="1">
      <alignment horizontal="left" vertical="center"/>
    </xf>
    <xf numFmtId="0" fontId="22" fillId="0" borderId="42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17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left" vertical="center"/>
    </xf>
    <xf numFmtId="0" fontId="22" fillId="0" borderId="51" xfId="4" applyFont="1" applyFill="1" applyBorder="1" applyAlignment="1">
      <alignment horizontal="left" vertical="center"/>
    </xf>
    <xf numFmtId="0" fontId="22" fillId="0" borderId="31" xfId="4" applyFont="1" applyFill="1" applyBorder="1" applyAlignment="1">
      <alignment horizontal="left" vertical="center"/>
    </xf>
    <xf numFmtId="0" fontId="22" fillId="0" borderId="36" xfId="4" applyFont="1" applyFill="1" applyBorder="1" applyAlignment="1">
      <alignment horizontal="left" vertical="center"/>
    </xf>
    <xf numFmtId="0" fontId="26" fillId="0" borderId="28" xfId="4" applyFont="1" applyFill="1" applyBorder="1" applyAlignment="1">
      <alignment horizontal="left" vertical="center"/>
    </xf>
    <xf numFmtId="0" fontId="23" fillId="0" borderId="52" xfId="4" applyFont="1" applyFill="1" applyBorder="1" applyAlignment="1">
      <alignment horizontal="left" vertical="center"/>
    </xf>
    <xf numFmtId="0" fontId="23" fillId="0" borderId="53" xfId="4" applyFont="1" applyFill="1" applyBorder="1" applyAlignment="1">
      <alignment horizontal="left" vertical="center"/>
    </xf>
    <xf numFmtId="0" fontId="23" fillId="0" borderId="56" xfId="4" applyFont="1" applyFill="1" applyBorder="1" applyAlignment="1">
      <alignment horizontal="left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26" xfId="4" applyFont="1" applyFill="1" applyBorder="1" applyAlignment="1">
      <alignment horizontal="left" vertical="center"/>
    </xf>
    <xf numFmtId="0" fontId="23" fillId="0" borderId="22" xfId="4" applyFont="1" applyFill="1" applyBorder="1" applyAlignment="1">
      <alignment horizontal="left" vertical="center"/>
    </xf>
    <xf numFmtId="0" fontId="25" fillId="0" borderId="30" xfId="4" applyFont="1" applyFill="1" applyBorder="1" applyAlignment="1">
      <alignment horizontal="left" vertical="center"/>
    </xf>
    <xf numFmtId="0" fontId="25" fillId="0" borderId="31" xfId="4" applyFont="1" applyFill="1" applyBorder="1" applyAlignment="1">
      <alignment horizontal="left" vertical="center"/>
    </xf>
    <xf numFmtId="0" fontId="25" fillId="0" borderId="36" xfId="4" applyFont="1" applyFill="1" applyBorder="1" applyAlignment="1">
      <alignment horizontal="left" vertical="center"/>
    </xf>
    <xf numFmtId="0" fontId="31" fillId="0" borderId="40" xfId="4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57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23" fillId="0" borderId="49" xfId="4" applyFont="1" applyFill="1" applyBorder="1" applyAlignment="1">
      <alignment horizontal="left" vertical="center"/>
    </xf>
    <xf numFmtId="0" fontId="23" fillId="0" borderId="28" xfId="4" applyFont="1" applyFill="1" applyBorder="1" applyAlignment="1">
      <alignment horizontal="left" vertical="center"/>
    </xf>
    <xf numFmtId="0" fontId="23" fillId="0" borderId="55" xfId="4" applyFont="1" applyFill="1" applyBorder="1" applyAlignment="1">
      <alignment horizontal="left" vertical="center"/>
    </xf>
    <xf numFmtId="0" fontId="12" fillId="4" borderId="0" xfId="5" applyFont="1" applyFill="1" applyBorder="1" applyAlignment="1">
      <alignment horizontal="center"/>
    </xf>
    <xf numFmtId="0" fontId="11" fillId="4" borderId="0" xfId="5" applyFont="1" applyFill="1" applyBorder="1" applyAlignment="1">
      <alignment horizontal="center"/>
    </xf>
    <xf numFmtId="0" fontId="11" fillId="4" borderId="13" xfId="4" applyFont="1" applyFill="1" applyBorder="1" applyAlignment="1">
      <alignment horizontal="center" vertical="center"/>
    </xf>
    <xf numFmtId="0" fontId="11" fillId="4" borderId="48" xfId="4" applyFont="1" applyFill="1" applyBorder="1" applyAlignment="1">
      <alignment horizontal="center" vertical="center"/>
    </xf>
    <xf numFmtId="0" fontId="11" fillId="4" borderId="13" xfId="5" applyFont="1" applyFill="1" applyBorder="1" applyAlignment="1">
      <alignment horizontal="center"/>
    </xf>
    <xf numFmtId="0" fontId="11" fillId="4" borderId="2" xfId="5" applyFont="1" applyFill="1" applyBorder="1" applyAlignment="1">
      <alignment horizontal="center"/>
    </xf>
    <xf numFmtId="0" fontId="27" fillId="0" borderId="14" xfId="4" applyFont="1" applyBorder="1" applyAlignment="1">
      <alignment horizontal="center" vertical="top"/>
    </xf>
    <xf numFmtId="0" fontId="25" fillId="0" borderId="17" xfId="4" applyFont="1" applyBorder="1" applyAlignment="1">
      <alignment horizontal="center" vertical="center"/>
    </xf>
    <xf numFmtId="0" fontId="25" fillId="0" borderId="18" xfId="4" applyFont="1" applyBorder="1" applyAlignment="1">
      <alignment horizontal="center" vertical="center"/>
    </xf>
    <xf numFmtId="0" fontId="25" fillId="0" borderId="19" xfId="4" applyFont="1" applyBorder="1" applyAlignment="1">
      <alignment horizontal="center" vertical="center"/>
    </xf>
    <xf numFmtId="0" fontId="23" fillId="0" borderId="17" xfId="4" applyFont="1" applyBorder="1" applyAlignment="1">
      <alignment horizontal="left" vertical="center"/>
    </xf>
    <xf numFmtId="0" fontId="23" fillId="0" borderId="20" xfId="4" applyFont="1" applyBorder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6" fillId="0" borderId="0" xfId="4" applyFont="1" applyBorder="1" applyAlignment="1">
      <alignment horizontal="left" vertical="center"/>
    </xf>
    <xf numFmtId="0" fontId="25" fillId="0" borderId="0" xfId="4" applyFont="1" applyBorder="1" applyAlignment="1">
      <alignment horizontal="left" vertical="center"/>
    </xf>
    <xf numFmtId="0" fontId="24" fillId="0" borderId="15" xfId="4" applyFont="1" applyBorder="1" applyAlignment="1">
      <alignment horizontal="left" vertical="center"/>
    </xf>
    <xf numFmtId="0" fontId="24" fillId="0" borderId="16" xfId="4" applyFont="1" applyBorder="1" applyAlignment="1">
      <alignment horizontal="left" vertical="center"/>
    </xf>
    <xf numFmtId="0" fontId="22" fillId="0" borderId="16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21" xfId="4" applyFont="1" applyBorder="1" applyAlignment="1">
      <alignment horizontal="left" vertical="center"/>
    </xf>
    <xf numFmtId="0" fontId="22" fillId="0" borderId="21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2" fillId="0" borderId="15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center" vertical="center"/>
    </xf>
    <xf numFmtId="0" fontId="22" fillId="0" borderId="19" xfId="4" applyFont="1" applyFill="1" applyBorder="1" applyAlignment="1">
      <alignment horizontal="center" vertical="center"/>
    </xf>
    <xf numFmtId="0" fontId="25" fillId="0" borderId="17" xfId="4" applyFont="1" applyFill="1" applyBorder="1" applyAlignment="1">
      <alignment horizontal="left" vertical="center"/>
    </xf>
    <xf numFmtId="0" fontId="23" fillId="0" borderId="18" xfId="4" applyFont="1" applyFill="1" applyBorder="1" applyAlignment="1">
      <alignment horizontal="left" vertical="center"/>
    </xf>
    <xf numFmtId="0" fontId="23" fillId="0" borderId="19" xfId="4" applyFont="1" applyFill="1" applyBorder="1" applyAlignment="1">
      <alignment horizontal="left" vertical="center"/>
    </xf>
    <xf numFmtId="0" fontId="25" fillId="0" borderId="20" xfId="4" applyFont="1" applyBorder="1" applyAlignment="1">
      <alignment horizontal="center" vertical="center"/>
    </xf>
    <xf numFmtId="0" fontId="25" fillId="0" borderId="23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2" fillId="0" borderId="18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26" fillId="0" borderId="0" xfId="4" applyFont="1" applyFill="1" applyBorder="1" applyAlignment="1">
      <alignment horizontal="left" vertical="center"/>
    </xf>
    <xf numFmtId="0" fontId="23" fillId="0" borderId="29" xfId="4" applyFont="1" applyFill="1" applyBorder="1" applyAlignment="1">
      <alignment horizontal="left" vertical="center"/>
    </xf>
    <xf numFmtId="0" fontId="23" fillId="0" borderId="25" xfId="4" applyFont="1" applyFill="1" applyBorder="1" applyAlignment="1">
      <alignment horizontal="left" vertical="center"/>
    </xf>
    <xf numFmtId="0" fontId="23" fillId="0" borderId="35" xfId="4" applyFont="1" applyFill="1" applyBorder="1" applyAlignment="1">
      <alignment horizontal="left" vertical="center"/>
    </xf>
    <xf numFmtId="0" fontId="25" fillId="0" borderId="27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3" fillId="0" borderId="40" xfId="4" applyFont="1" applyBorder="1" applyAlignment="1">
      <alignment horizontal="center" vertical="center"/>
    </xf>
    <xf numFmtId="0" fontId="26" fillId="0" borderId="40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41" xfId="4" applyFont="1" applyFill="1" applyBorder="1" applyAlignment="1">
      <alignment horizontal="left" vertical="center"/>
    </xf>
    <xf numFmtId="0" fontId="26" fillId="0" borderId="40" xfId="4" applyFont="1" applyFill="1" applyBorder="1" applyAlignment="1">
      <alignment horizontal="left" vertical="center"/>
    </xf>
    <xf numFmtId="0" fontId="26" fillId="0" borderId="46" xfId="4" applyFont="1" applyFill="1" applyBorder="1" applyAlignment="1">
      <alignment horizontal="left" vertical="center"/>
    </xf>
    <xf numFmtId="0" fontId="26" fillId="0" borderId="42" xfId="4" applyFont="1" applyFill="1" applyBorder="1" applyAlignment="1">
      <alignment horizontal="center" vertical="center"/>
    </xf>
    <xf numFmtId="0" fontId="26" fillId="0" borderId="43" xfId="4" applyFont="1" applyFill="1" applyBorder="1" applyAlignment="1">
      <alignment horizontal="center" vertical="center"/>
    </xf>
    <xf numFmtId="0" fontId="26" fillId="0" borderId="47" xfId="4" applyFont="1" applyFill="1" applyBorder="1" applyAlignment="1">
      <alignment horizontal="center" vertical="center"/>
    </xf>
    <xf numFmtId="0" fontId="26" fillId="0" borderId="20" xfId="4" applyFont="1" applyFill="1" applyBorder="1" applyAlignment="1">
      <alignment horizontal="center" vertical="center"/>
    </xf>
    <xf numFmtId="0" fontId="26" fillId="0" borderId="23" xfId="4" applyFont="1" applyFill="1" applyBorder="1" applyAlignment="1">
      <alignment horizontal="center" vertical="center"/>
    </xf>
    <xf numFmtId="0" fontId="26" fillId="0" borderId="34" xfId="4" applyFont="1" applyFill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5" xfId="4" applyFont="1" applyBorder="1" applyAlignment="1">
      <alignment horizontal="center" vertical="center"/>
    </xf>
    <xf numFmtId="0" fontId="21" fillId="0" borderId="14" xfId="4" applyFont="1" applyFill="1" applyBorder="1" applyAlignment="1">
      <alignment horizontal="center" vertical="top"/>
    </xf>
    <xf numFmtId="0" fontId="23" fillId="0" borderId="16" xfId="4" applyFont="1" applyFill="1" applyBorder="1" applyAlignment="1">
      <alignment horizontal="center" vertical="center"/>
    </xf>
    <xf numFmtId="0" fontId="24" fillId="0" borderId="33" xfId="4" applyFont="1" applyFill="1" applyBorder="1" applyAlignment="1">
      <alignment horizontal="center" vertical="center"/>
    </xf>
    <xf numFmtId="58" fontId="24" fillId="0" borderId="18" xfId="4" applyNumberFormat="1" applyFont="1" applyFill="1" applyBorder="1" applyAlignment="1">
      <alignment horizontal="center" vertical="center"/>
    </xf>
    <xf numFmtId="0" fontId="24" fillId="0" borderId="18" xfId="4" applyFont="1" applyFill="1" applyBorder="1" applyAlignment="1">
      <alignment horizontal="center" vertical="center"/>
    </xf>
    <xf numFmtId="0" fontId="22" fillId="0" borderId="23" xfId="4" applyFont="1" applyFill="1" applyBorder="1" applyAlignment="1">
      <alignment horizontal="left" vertical="center"/>
    </xf>
    <xf numFmtId="0" fontId="24" fillId="0" borderId="24" xfId="4" applyFont="1" applyFill="1" applyBorder="1" applyAlignment="1">
      <alignment horizontal="center" vertical="center"/>
    </xf>
    <xf numFmtId="0" fontId="24" fillId="0" borderId="25" xfId="4" applyFont="1" applyFill="1" applyBorder="1" applyAlignment="1">
      <alignment horizontal="center" vertical="center"/>
    </xf>
    <xf numFmtId="0" fontId="24" fillId="0" borderId="35" xfId="4" applyFont="1" applyFill="1" applyBorder="1" applyAlignment="1">
      <alignment horizontal="center" vertical="center"/>
    </xf>
    <xf numFmtId="0" fontId="24" fillId="0" borderId="21" xfId="4" applyFont="1" applyFill="1" applyBorder="1" applyAlignment="1">
      <alignment horizontal="center" vertical="center"/>
    </xf>
    <xf numFmtId="0" fontId="24" fillId="0" borderId="26" xfId="4" applyFont="1" applyFill="1" applyBorder="1" applyAlignment="1">
      <alignment horizontal="center" vertical="center"/>
    </xf>
    <xf numFmtId="0" fontId="24" fillId="0" borderId="22" xfId="4" applyFont="1" applyFill="1" applyBorder="1" applyAlignment="1">
      <alignment horizontal="center" vertical="center"/>
    </xf>
    <xf numFmtId="0" fontId="25" fillId="0" borderId="27" xfId="4" applyFont="1" applyFill="1" applyBorder="1" applyAlignment="1">
      <alignment horizontal="left" vertical="center"/>
    </xf>
    <xf numFmtId="0" fontId="25" fillId="0" borderId="26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left" vertical="center"/>
    </xf>
    <xf numFmtId="0" fontId="22" fillId="0" borderId="19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left" vertical="center"/>
    </xf>
    <xf numFmtId="0" fontId="24" fillId="0" borderId="18" xfId="4" applyFont="1" applyFill="1" applyBorder="1" applyAlignment="1">
      <alignment horizontal="left" vertical="center"/>
    </xf>
    <xf numFmtId="0" fontId="24" fillId="0" borderId="19" xfId="4" applyFont="1" applyFill="1" applyBorder="1" applyAlignment="1">
      <alignment horizontal="left" vertical="center"/>
    </xf>
    <xf numFmtId="0" fontId="24" fillId="0" borderId="27" xfId="4" applyFont="1" applyFill="1" applyBorder="1" applyAlignment="1">
      <alignment horizontal="left" vertical="center"/>
    </xf>
    <xf numFmtId="0" fontId="24" fillId="0" borderId="26" xfId="4" applyFont="1" applyFill="1" applyBorder="1" applyAlignment="1">
      <alignment horizontal="left" vertical="center"/>
    </xf>
    <xf numFmtId="0" fontId="24" fillId="0" borderId="22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left" vertical="center" wrapText="1"/>
    </xf>
    <xf numFmtId="0" fontId="24" fillId="0" borderId="18" xfId="4" applyFont="1" applyFill="1" applyBorder="1" applyAlignment="1">
      <alignment horizontal="left" vertical="center" wrapText="1"/>
    </xf>
    <xf numFmtId="0" fontId="24" fillId="0" borderId="19" xfId="4" applyFont="1" applyFill="1" applyBorder="1" applyAlignment="1">
      <alignment horizontal="left" vertical="center" wrapText="1"/>
    </xf>
    <xf numFmtId="0" fontId="20" fillId="0" borderId="23" xfId="4" applyFill="1" applyBorder="1" applyAlignment="1">
      <alignment horizontal="center" vertical="center"/>
    </xf>
    <xf numFmtId="0" fontId="20" fillId="0" borderId="34" xfId="4" applyFill="1" applyBorder="1" applyAlignment="1">
      <alignment horizontal="center" vertical="center"/>
    </xf>
    <xf numFmtId="0" fontId="22" fillId="0" borderId="28" xfId="4" applyFont="1" applyFill="1" applyBorder="1" applyAlignment="1">
      <alignment horizontal="center" vertical="center"/>
    </xf>
    <xf numFmtId="0" fontId="22" fillId="0" borderId="29" xfId="4" applyFont="1" applyFill="1" applyBorder="1" applyAlignment="1">
      <alignment horizontal="left" vertical="center"/>
    </xf>
    <xf numFmtId="0" fontId="22" fillId="0" borderId="25" xfId="4" applyFont="1" applyFill="1" applyBorder="1" applyAlignment="1">
      <alignment horizontal="left" vertical="center"/>
    </xf>
    <xf numFmtId="0" fontId="22" fillId="0" borderId="35" xfId="4" applyFont="1" applyFill="1" applyBorder="1" applyAlignment="1">
      <alignment horizontal="left" vertical="center"/>
    </xf>
    <xf numFmtId="0" fontId="20" fillId="0" borderId="27" xfId="4" applyFont="1" applyFill="1" applyBorder="1" applyAlignment="1">
      <alignment horizontal="left" vertical="center"/>
    </xf>
    <xf numFmtId="0" fontId="20" fillId="0" borderId="26" xfId="4" applyFont="1" applyFill="1" applyBorder="1" applyAlignment="1">
      <alignment horizontal="left" vertical="center"/>
    </xf>
    <xf numFmtId="0" fontId="20" fillId="0" borderId="22" xfId="4" applyFont="1" applyFill="1" applyBorder="1" applyAlignment="1">
      <alignment horizontal="left" vertical="center"/>
    </xf>
    <xf numFmtId="0" fontId="26" fillId="0" borderId="27" xfId="4" applyFont="1" applyFill="1" applyBorder="1" applyAlignment="1">
      <alignment horizontal="left" vertical="center"/>
    </xf>
    <xf numFmtId="0" fontId="24" fillId="0" borderId="30" xfId="4" applyFont="1" applyFill="1" applyBorder="1" applyAlignment="1">
      <alignment horizontal="left" vertical="center"/>
    </xf>
    <xf numFmtId="0" fontId="24" fillId="0" borderId="31" xfId="4" applyFont="1" applyFill="1" applyBorder="1" applyAlignment="1">
      <alignment horizontal="left" vertical="center"/>
    </xf>
    <xf numFmtId="0" fontId="24" fillId="0" borderId="36" xfId="4" applyFont="1" applyFill="1" applyBorder="1" applyAlignment="1">
      <alignment horizontal="left" vertical="center"/>
    </xf>
    <xf numFmtId="0" fontId="25" fillId="0" borderId="15" xfId="4" applyFont="1" applyFill="1" applyBorder="1" applyAlignment="1">
      <alignment horizontal="left" vertical="center"/>
    </xf>
    <xf numFmtId="0" fontId="25" fillId="0" borderId="16" xfId="4" applyFont="1" applyFill="1" applyBorder="1" applyAlignment="1">
      <alignment horizontal="left" vertical="center"/>
    </xf>
    <xf numFmtId="0" fontId="25" fillId="0" borderId="33" xfId="4" applyFont="1" applyFill="1" applyBorder="1" applyAlignment="1">
      <alignment horizontal="left" vertical="center"/>
    </xf>
    <xf numFmtId="0" fontId="22" fillId="0" borderId="21" xfId="4" applyFont="1" applyFill="1" applyBorder="1" applyAlignment="1">
      <alignment horizontal="left" vertical="center"/>
    </xf>
    <xf numFmtId="0" fontId="22" fillId="0" borderId="32" xfId="4" applyFont="1" applyFill="1" applyBorder="1" applyAlignment="1">
      <alignment horizontal="left" vertical="center"/>
    </xf>
    <xf numFmtId="0" fontId="24" fillId="0" borderId="23" xfId="4" applyFont="1" applyFill="1" applyBorder="1" applyAlignment="1">
      <alignment horizontal="center" vertical="center"/>
    </xf>
    <xf numFmtId="0" fontId="22" fillId="0" borderId="23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7" fillId="0" borderId="16" xfId="4" applyFont="1" applyFill="1" applyBorder="1" applyAlignment="1">
      <alignment horizontal="center" vertical="center"/>
    </xf>
    <xf numFmtId="0" fontId="48" fillId="0" borderId="16" xfId="4" applyFont="1" applyFill="1" applyBorder="1" applyAlignment="1">
      <alignment horizontal="center" vertical="center"/>
    </xf>
    <xf numFmtId="0" fontId="48" fillId="0" borderId="18" xfId="4" applyFont="1" applyFill="1" applyBorder="1" applyAlignment="1">
      <alignment horizontal="center" vertical="center"/>
    </xf>
  </cellXfs>
  <cellStyles count="11">
    <cellStyle name="常规" xfId="0" builtinId="0"/>
    <cellStyle name="常规 10 10" xfId="8" xr:uid="{00000000-0005-0000-0000-000038000000}"/>
    <cellStyle name="常规 2" xfId="4" xr:uid="{00000000-0005-0000-0000-000034000000}"/>
    <cellStyle name="常规 23" xfId="10" xr:uid="{00000000-0005-0000-0000-00003A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68" xfId="2" xr:uid="{00000000-0005-0000-0000-00000E000000}"/>
    <cellStyle name="常规 68 3" xfId="3" xr:uid="{00000000-0005-0000-0000-000016000000}"/>
    <cellStyle name="常规 72" xfId="7" xr:uid="{00000000-0005-0000-0000-000037000000}"/>
    <cellStyle name="常规_10AW核价-润懋(35款已核，单耗未减)" xfId="9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checked="Checked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14</xdr:row>
      <xdr:rowOff>0</xdr:rowOff>
    </xdr:from>
    <xdr:to>
      <xdr:col>8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1684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1176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0414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1684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1684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876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5368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606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876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876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1901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8</xdr:col>
      <xdr:colOff>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185102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177482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190182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8</xdr:col>
      <xdr:colOff>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1901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142875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142875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6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6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6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6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6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6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6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6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6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6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6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6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142875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6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6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6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6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6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6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6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6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6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6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6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6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142875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6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6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6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6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6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6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6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6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6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66675</xdr:rowOff>
        </xdr:from>
        <xdr:to>
          <xdr:col>3</xdr:col>
          <xdr:colOff>66675</xdr:colOff>
          <xdr:row>7</xdr:row>
          <xdr:rowOff>142875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6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533400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533400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533400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533400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533400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17907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8</xdr:row>
      <xdr:rowOff>0</xdr:rowOff>
    </xdr:from>
    <xdr:to>
      <xdr:col>7</xdr:col>
      <xdr:colOff>533400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17399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7</xdr:col>
      <xdr:colOff>533400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16637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7</xdr:col>
      <xdr:colOff>533400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17907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14</xdr:row>
      <xdr:rowOff>0</xdr:rowOff>
    </xdr:from>
    <xdr:to>
      <xdr:col>7</xdr:col>
      <xdr:colOff>533400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17907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zoomScale="120" zoomScaleNormal="120" zoomScalePageLayoutView="120" workbookViewId="0">
      <selection activeCell="B9" sqref="B9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0.25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>
        <v>8</v>
      </c>
      <c r="B28" s="150" t="s">
        <v>26</v>
      </c>
    </row>
    <row r="29" spans="1:2">
      <c r="A29" s="5"/>
      <c r="B29" s="150"/>
    </row>
    <row r="30" spans="1:2" ht="20.25">
      <c r="A30" s="148"/>
      <c r="B30" s="149" t="s">
        <v>27</v>
      </c>
    </row>
    <row r="31" spans="1:2">
      <c r="A31" s="5">
        <v>1</v>
      </c>
      <c r="B31" s="155" t="s">
        <v>28</v>
      </c>
    </row>
    <row r="32" spans="1:2">
      <c r="A32" s="5">
        <v>2</v>
      </c>
      <c r="B32" s="150" t="s">
        <v>29</v>
      </c>
    </row>
    <row r="33" spans="1:2">
      <c r="A33" s="5">
        <v>3</v>
      </c>
      <c r="B33" s="150" t="s">
        <v>30</v>
      </c>
    </row>
    <row r="34" spans="1:2">
      <c r="A34" s="5">
        <v>4</v>
      </c>
      <c r="B34" s="150" t="s">
        <v>31</v>
      </c>
    </row>
    <row r="35" spans="1:2">
      <c r="A35" s="5">
        <v>5</v>
      </c>
      <c r="B35" s="150" t="s">
        <v>32</v>
      </c>
    </row>
    <row r="36" spans="1:2">
      <c r="A36" s="5">
        <v>6</v>
      </c>
      <c r="B36" s="150" t="s">
        <v>33</v>
      </c>
    </row>
    <row r="37" spans="1:2">
      <c r="A37" s="5">
        <v>7</v>
      </c>
      <c r="B37" s="150" t="s">
        <v>34</v>
      </c>
    </row>
    <row r="38" spans="1:2">
      <c r="A38" s="5"/>
      <c r="B38" s="150"/>
    </row>
    <row r="40" spans="1:2">
      <c r="A40" s="156" t="s">
        <v>35</v>
      </c>
      <c r="B40" s="157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"/>
  <sheetViews>
    <sheetView zoomScaleNormal="100" zoomScalePageLayoutView="125" workbookViewId="0">
      <selection activeCell="A6" sqref="A6:E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5" t="s">
        <v>277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s="1" customFormat="1" ht="16.5">
      <c r="A2" s="355" t="s">
        <v>246</v>
      </c>
      <c r="B2" s="356" t="s">
        <v>251</v>
      </c>
      <c r="C2" s="356" t="s">
        <v>247</v>
      </c>
      <c r="D2" s="356" t="s">
        <v>248</v>
      </c>
      <c r="E2" s="356" t="s">
        <v>249</v>
      </c>
      <c r="F2" s="356" t="s">
        <v>250</v>
      </c>
      <c r="G2" s="355" t="s">
        <v>278</v>
      </c>
      <c r="H2" s="355"/>
      <c r="I2" s="355" t="s">
        <v>279</v>
      </c>
      <c r="J2" s="355"/>
      <c r="K2" s="361" t="s">
        <v>280</v>
      </c>
      <c r="L2" s="363" t="s">
        <v>281</v>
      </c>
      <c r="M2" s="365" t="s">
        <v>282</v>
      </c>
    </row>
    <row r="3" spans="1:13" s="1" customFormat="1" ht="16.5">
      <c r="A3" s="355"/>
      <c r="B3" s="357"/>
      <c r="C3" s="357"/>
      <c r="D3" s="357"/>
      <c r="E3" s="357"/>
      <c r="F3" s="357"/>
      <c r="G3" s="3" t="s">
        <v>283</v>
      </c>
      <c r="H3" s="3" t="s">
        <v>284</v>
      </c>
      <c r="I3" s="3" t="s">
        <v>283</v>
      </c>
      <c r="J3" s="3" t="s">
        <v>284</v>
      </c>
      <c r="K3" s="362"/>
      <c r="L3" s="364"/>
      <c r="M3" s="366"/>
    </row>
    <row r="4" spans="1:13" ht="54">
      <c r="A4" s="6">
        <v>3</v>
      </c>
      <c r="B4" s="7" t="s">
        <v>272</v>
      </c>
      <c r="C4" s="6">
        <v>22</v>
      </c>
      <c r="D4" s="6" t="s">
        <v>270</v>
      </c>
      <c r="E4" s="7" t="s">
        <v>271</v>
      </c>
      <c r="F4" s="6" t="s">
        <v>63</v>
      </c>
      <c r="G4" s="6">
        <v>0.2</v>
      </c>
      <c r="H4" s="6">
        <v>0.3</v>
      </c>
      <c r="I4" s="6">
        <v>0.2</v>
      </c>
      <c r="J4" s="6">
        <f>SUM(F4:I4)</f>
        <v>0.7</v>
      </c>
      <c r="K4" s="6"/>
      <c r="L4" s="6"/>
      <c r="M4" s="6" t="s">
        <v>273</v>
      </c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5"/>
      <c r="L5" s="5"/>
      <c r="M5" s="6" t="s">
        <v>273</v>
      </c>
    </row>
    <row r="6" spans="1:13" s="2" customFormat="1" ht="18.75">
      <c r="A6" s="347" t="s">
        <v>274</v>
      </c>
      <c r="B6" s="348"/>
      <c r="C6" s="348"/>
      <c r="D6" s="348"/>
      <c r="E6" s="349"/>
      <c r="F6" s="350"/>
      <c r="G6" s="352"/>
      <c r="H6" s="347" t="s">
        <v>275</v>
      </c>
      <c r="I6" s="348"/>
      <c r="J6" s="348"/>
      <c r="K6" s="349"/>
      <c r="L6" s="358"/>
      <c r="M6" s="359"/>
    </row>
    <row r="7" spans="1:13" ht="16.5">
      <c r="A7" s="360" t="s">
        <v>285</v>
      </c>
      <c r="B7" s="360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6" type="noConversion"/>
  <dataValidations count="1">
    <dataValidation type="list" allowBlank="1" showInputMessage="1" showErrorMessage="1" sqref="M4 M5 M1:M3 M6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Normal="100" zoomScalePageLayoutView="125" workbookViewId="0">
      <selection activeCell="A16" sqref="A16:E1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5" t="s">
        <v>286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s="1" customFormat="1" ht="15.95" customHeight="1">
      <c r="A2" s="356" t="s">
        <v>287</v>
      </c>
      <c r="B2" s="356" t="s">
        <v>251</v>
      </c>
      <c r="C2" s="356" t="s">
        <v>247</v>
      </c>
      <c r="D2" s="356" t="s">
        <v>248</v>
      </c>
      <c r="E2" s="356" t="s">
        <v>249</v>
      </c>
      <c r="F2" s="356" t="s">
        <v>250</v>
      </c>
      <c r="G2" s="367" t="s">
        <v>288</v>
      </c>
      <c r="H2" s="368"/>
      <c r="I2" s="369"/>
      <c r="J2" s="367" t="s">
        <v>289</v>
      </c>
      <c r="K2" s="368"/>
      <c r="L2" s="369"/>
      <c r="M2" s="367" t="s">
        <v>290</v>
      </c>
      <c r="N2" s="368"/>
      <c r="O2" s="369"/>
      <c r="P2" s="367" t="s">
        <v>291</v>
      </c>
      <c r="Q2" s="368"/>
      <c r="R2" s="369"/>
      <c r="S2" s="368" t="s">
        <v>292</v>
      </c>
      <c r="T2" s="368"/>
      <c r="U2" s="369"/>
      <c r="V2" s="376" t="s">
        <v>293</v>
      </c>
      <c r="W2" s="376" t="s">
        <v>268</v>
      </c>
    </row>
    <row r="3" spans="1:23" s="1" customFormat="1" ht="16.5">
      <c r="A3" s="357"/>
      <c r="B3" s="374"/>
      <c r="C3" s="374"/>
      <c r="D3" s="374"/>
      <c r="E3" s="374"/>
      <c r="F3" s="374"/>
      <c r="G3" s="3" t="s">
        <v>294</v>
      </c>
      <c r="H3" s="3" t="s">
        <v>68</v>
      </c>
      <c r="I3" s="3" t="s">
        <v>251</v>
      </c>
      <c r="J3" s="3" t="s">
        <v>294</v>
      </c>
      <c r="K3" s="3" t="s">
        <v>68</v>
      </c>
      <c r="L3" s="3" t="s">
        <v>251</v>
      </c>
      <c r="M3" s="3" t="s">
        <v>294</v>
      </c>
      <c r="N3" s="3" t="s">
        <v>68</v>
      </c>
      <c r="O3" s="3" t="s">
        <v>251</v>
      </c>
      <c r="P3" s="3" t="s">
        <v>294</v>
      </c>
      <c r="Q3" s="3" t="s">
        <v>68</v>
      </c>
      <c r="R3" s="3" t="s">
        <v>251</v>
      </c>
      <c r="S3" s="3" t="s">
        <v>294</v>
      </c>
      <c r="T3" s="3" t="s">
        <v>68</v>
      </c>
      <c r="U3" s="3" t="s">
        <v>251</v>
      </c>
      <c r="V3" s="377"/>
      <c r="W3" s="377"/>
    </row>
    <row r="4" spans="1:23" ht="81">
      <c r="A4" s="370" t="s">
        <v>295</v>
      </c>
      <c r="B4" s="372" t="s">
        <v>272</v>
      </c>
      <c r="C4" s="6">
        <v>22</v>
      </c>
      <c r="D4" s="6" t="s">
        <v>270</v>
      </c>
      <c r="F4" s="6" t="s">
        <v>63</v>
      </c>
      <c r="G4" s="19" t="s">
        <v>296</v>
      </c>
      <c r="H4" s="19" t="s">
        <v>296</v>
      </c>
      <c r="I4" s="6" t="s">
        <v>297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298</v>
      </c>
      <c r="W4" s="6" t="s">
        <v>273</v>
      </c>
    </row>
    <row r="5" spans="1:23" ht="16.5">
      <c r="A5" s="371"/>
      <c r="B5" s="375"/>
      <c r="C5" s="12"/>
      <c r="D5" s="6"/>
      <c r="E5" s="7"/>
      <c r="F5" s="6"/>
      <c r="G5" s="367" t="s">
        <v>299</v>
      </c>
      <c r="H5" s="368"/>
      <c r="I5" s="369"/>
      <c r="J5" s="367" t="s">
        <v>300</v>
      </c>
      <c r="K5" s="368"/>
      <c r="L5" s="369"/>
      <c r="M5" s="367" t="s">
        <v>301</v>
      </c>
      <c r="N5" s="368"/>
      <c r="O5" s="369"/>
      <c r="P5" s="367" t="s">
        <v>302</v>
      </c>
      <c r="Q5" s="368"/>
      <c r="R5" s="369"/>
      <c r="S5" s="368" t="s">
        <v>303</v>
      </c>
      <c r="T5" s="368"/>
      <c r="U5" s="369"/>
      <c r="V5" s="6"/>
      <c r="W5" s="6"/>
    </row>
    <row r="6" spans="1:23" ht="16.5">
      <c r="A6" s="371"/>
      <c r="B6" s="375"/>
      <c r="C6" s="6"/>
      <c r="D6" s="6"/>
      <c r="E6" s="7"/>
      <c r="F6" s="6"/>
      <c r="G6" s="3" t="s">
        <v>294</v>
      </c>
      <c r="H6" s="3" t="s">
        <v>68</v>
      </c>
      <c r="I6" s="3" t="s">
        <v>251</v>
      </c>
      <c r="J6" s="3" t="s">
        <v>294</v>
      </c>
      <c r="K6" s="3" t="s">
        <v>68</v>
      </c>
      <c r="L6" s="3" t="s">
        <v>251</v>
      </c>
      <c r="M6" s="3" t="s">
        <v>294</v>
      </c>
      <c r="N6" s="3" t="s">
        <v>68</v>
      </c>
      <c r="O6" s="3" t="s">
        <v>251</v>
      </c>
      <c r="P6" s="3" t="s">
        <v>294</v>
      </c>
      <c r="Q6" s="3" t="s">
        <v>68</v>
      </c>
      <c r="R6" s="3" t="s">
        <v>251</v>
      </c>
      <c r="S6" s="3" t="s">
        <v>294</v>
      </c>
      <c r="T6" s="3" t="s">
        <v>68</v>
      </c>
      <c r="U6" s="3" t="s">
        <v>251</v>
      </c>
      <c r="V6" s="6"/>
      <c r="W6" s="6"/>
    </row>
    <row r="7" spans="1:23">
      <c r="A7" s="372"/>
      <c r="B7" s="372"/>
      <c r="C7" s="6"/>
      <c r="D7" s="6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3"/>
      <c r="B8" s="375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2"/>
      <c r="B9" s="375"/>
      <c r="C9" s="372"/>
      <c r="D9" s="372"/>
      <c r="E9" s="372"/>
      <c r="F9" s="37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 t="s">
        <v>298</v>
      </c>
      <c r="W9" s="6" t="s">
        <v>273</v>
      </c>
    </row>
    <row r="10" spans="1:23">
      <c r="A10" s="373"/>
      <c r="B10" s="373"/>
      <c r="C10" s="373"/>
      <c r="D10" s="373"/>
      <c r="E10" s="373"/>
      <c r="F10" s="37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2"/>
      <c r="B11" s="372"/>
      <c r="C11" s="372"/>
      <c r="D11" s="372"/>
      <c r="E11" s="372"/>
      <c r="F11" s="37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3"/>
      <c r="B12" s="373"/>
      <c r="C12" s="373"/>
      <c r="D12" s="373"/>
      <c r="E12" s="373"/>
      <c r="F12" s="37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2"/>
      <c r="B13" s="372"/>
      <c r="C13" s="372"/>
      <c r="D13" s="372"/>
      <c r="E13" s="372"/>
      <c r="F13" s="37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73"/>
      <c r="B14" s="373"/>
      <c r="C14" s="373"/>
      <c r="D14" s="373"/>
      <c r="E14" s="373"/>
      <c r="F14" s="37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>
      <c r="A16" s="347" t="s">
        <v>274</v>
      </c>
      <c r="B16" s="348"/>
      <c r="C16" s="348"/>
      <c r="D16" s="348"/>
      <c r="E16" s="349"/>
      <c r="F16" s="350"/>
      <c r="G16" s="352"/>
      <c r="H16" s="17"/>
      <c r="I16" s="17"/>
      <c r="J16" s="347" t="s">
        <v>275</v>
      </c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9"/>
      <c r="V16" s="9"/>
      <c r="W16" s="11"/>
    </row>
    <row r="17" spans="1:23" ht="16.5">
      <c r="A17" s="353" t="s">
        <v>304</v>
      </c>
      <c r="B17" s="353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</row>
  </sheetData>
  <mergeCells count="44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4:B6"/>
    <mergeCell ref="B7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9 W4:W6 W7:W8 W10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Normal="100" zoomScalePageLayoutView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5" t="s">
        <v>305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" customFormat="1" ht="16.5">
      <c r="A2" s="13" t="s">
        <v>306</v>
      </c>
      <c r="B2" s="14" t="s">
        <v>247</v>
      </c>
      <c r="C2" s="14" t="s">
        <v>248</v>
      </c>
      <c r="D2" s="14" t="s">
        <v>249</v>
      </c>
      <c r="E2" s="14" t="s">
        <v>250</v>
      </c>
      <c r="F2" s="14" t="s">
        <v>251</v>
      </c>
      <c r="G2" s="13" t="s">
        <v>307</v>
      </c>
      <c r="H2" s="13" t="s">
        <v>308</v>
      </c>
      <c r="I2" s="13" t="s">
        <v>309</v>
      </c>
      <c r="J2" s="13" t="s">
        <v>308</v>
      </c>
      <c r="K2" s="13" t="s">
        <v>310</v>
      </c>
      <c r="L2" s="13" t="s">
        <v>308</v>
      </c>
      <c r="M2" s="14" t="s">
        <v>293</v>
      </c>
      <c r="N2" s="14" t="s">
        <v>268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306</v>
      </c>
      <c r="B4" s="16" t="s">
        <v>311</v>
      </c>
      <c r="C4" s="16" t="s">
        <v>294</v>
      </c>
      <c r="D4" s="16" t="s">
        <v>249</v>
      </c>
      <c r="E4" s="14" t="s">
        <v>250</v>
      </c>
      <c r="F4" s="14" t="s">
        <v>251</v>
      </c>
      <c r="G4" s="13" t="s">
        <v>307</v>
      </c>
      <c r="H4" s="13" t="s">
        <v>308</v>
      </c>
      <c r="I4" s="13" t="s">
        <v>309</v>
      </c>
      <c r="J4" s="13" t="s">
        <v>308</v>
      </c>
      <c r="K4" s="13" t="s">
        <v>310</v>
      </c>
      <c r="L4" s="13" t="s">
        <v>308</v>
      </c>
      <c r="M4" s="14" t="s">
        <v>293</v>
      </c>
      <c r="N4" s="14" t="s">
        <v>268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7" t="s">
        <v>274</v>
      </c>
      <c r="B11" s="348"/>
      <c r="C11" s="348"/>
      <c r="D11" s="349"/>
      <c r="E11" s="350"/>
      <c r="F11" s="351"/>
      <c r="G11" s="352"/>
      <c r="H11" s="17"/>
      <c r="I11" s="347" t="s">
        <v>312</v>
      </c>
      <c r="J11" s="348"/>
      <c r="K11" s="348"/>
      <c r="L11" s="9"/>
      <c r="M11" s="9"/>
      <c r="N11" s="11"/>
    </row>
    <row r="12" spans="1:14" ht="16.5">
      <c r="A12" s="353" t="s">
        <v>313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zoomScalePageLayoutView="125" workbookViewId="0">
      <selection activeCell="F17" sqref="F17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5" t="s">
        <v>314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2" s="1" customFormat="1" ht="16.5">
      <c r="A2" s="3" t="s">
        <v>287</v>
      </c>
      <c r="B2" s="4" t="s">
        <v>251</v>
      </c>
      <c r="C2" s="4" t="s">
        <v>247</v>
      </c>
      <c r="D2" s="4" t="s">
        <v>248</v>
      </c>
      <c r="E2" s="4" t="s">
        <v>249</v>
      </c>
      <c r="F2" s="4" t="s">
        <v>250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293</v>
      </c>
      <c r="L2" s="4" t="s">
        <v>268</v>
      </c>
    </row>
    <row r="3" spans="1:12" ht="27">
      <c r="A3" s="5"/>
      <c r="B3" s="6"/>
      <c r="C3" s="6">
        <v>22</v>
      </c>
      <c r="D3" s="6" t="s">
        <v>270</v>
      </c>
      <c r="E3" s="7" t="s">
        <v>271</v>
      </c>
      <c r="F3" t="s">
        <v>63</v>
      </c>
      <c r="G3" s="6" t="s">
        <v>319</v>
      </c>
      <c r="H3" s="6" t="s">
        <v>320</v>
      </c>
      <c r="I3" s="6"/>
      <c r="J3" s="6"/>
      <c r="K3" s="6"/>
      <c r="L3" s="6"/>
    </row>
    <row r="4" spans="1:12">
      <c r="A4" s="5"/>
      <c r="B4" s="6"/>
      <c r="C4" s="12"/>
      <c r="D4" s="6"/>
      <c r="E4" s="7"/>
      <c r="F4" s="6"/>
      <c r="G4" s="6"/>
      <c r="H4" s="6"/>
      <c r="I4" s="6"/>
      <c r="J4" s="6"/>
      <c r="K4" s="6"/>
      <c r="L4" s="6"/>
    </row>
    <row r="5" spans="1:12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6"/>
    </row>
    <row r="6" spans="1:12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6"/>
    </row>
    <row r="7" spans="1:12">
      <c r="A7" s="5" t="s">
        <v>321</v>
      </c>
      <c r="B7" s="6" t="s">
        <v>322</v>
      </c>
      <c r="C7" s="12"/>
      <c r="D7" s="6"/>
      <c r="E7" s="6"/>
      <c r="F7" s="6"/>
      <c r="G7" s="6"/>
      <c r="H7" s="6"/>
      <c r="I7" s="6"/>
      <c r="J7" s="6"/>
      <c r="K7" s="6"/>
      <c r="L7" s="6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47" t="s">
        <v>274</v>
      </c>
      <c r="B11" s="348"/>
      <c r="C11" s="348"/>
      <c r="D11" s="348"/>
      <c r="E11" s="349"/>
      <c r="F11" s="350"/>
      <c r="G11" s="352"/>
      <c r="H11" s="347" t="s">
        <v>312</v>
      </c>
      <c r="I11" s="348"/>
      <c r="J11" s="348"/>
      <c r="K11" s="9"/>
      <c r="L11" s="11"/>
    </row>
    <row r="12" spans="1:12" ht="16.5">
      <c r="A12" s="353" t="s">
        <v>323</v>
      </c>
      <c r="B12" s="353"/>
      <c r="C12" s="354"/>
      <c r="D12" s="354"/>
      <c r="E12" s="354"/>
      <c r="F12" s="354"/>
      <c r="G12" s="354"/>
      <c r="H12" s="354"/>
      <c r="I12" s="354"/>
      <c r="J12" s="354"/>
      <c r="K12" s="354"/>
      <c r="L12" s="354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 L4 L5 L6 L7 L8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Normal="100" zoomScalePageLayoutView="125" workbookViewId="0">
      <selection activeCell="I18" sqref="I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5" t="s">
        <v>324</v>
      </c>
      <c r="B1" s="345"/>
      <c r="C1" s="345"/>
      <c r="D1" s="345"/>
      <c r="E1" s="345"/>
      <c r="F1" s="345"/>
      <c r="G1" s="345"/>
      <c r="H1" s="345"/>
      <c r="I1" s="345"/>
    </row>
    <row r="2" spans="1:9" s="1" customFormat="1" ht="16.5">
      <c r="A2" s="355" t="s">
        <v>246</v>
      </c>
      <c r="B2" s="356" t="s">
        <v>251</v>
      </c>
      <c r="C2" s="356" t="s">
        <v>294</v>
      </c>
      <c r="D2" s="356" t="s">
        <v>249</v>
      </c>
      <c r="E2" s="356" t="s">
        <v>250</v>
      </c>
      <c r="F2" s="3" t="s">
        <v>325</v>
      </c>
      <c r="G2" s="3" t="s">
        <v>279</v>
      </c>
      <c r="H2" s="361" t="s">
        <v>280</v>
      </c>
      <c r="I2" s="365" t="s">
        <v>282</v>
      </c>
    </row>
    <row r="3" spans="1:9" s="1" customFormat="1" ht="16.5">
      <c r="A3" s="355"/>
      <c r="B3" s="357"/>
      <c r="C3" s="357"/>
      <c r="D3" s="357"/>
      <c r="E3" s="357"/>
      <c r="F3" s="3" t="s">
        <v>326</v>
      </c>
      <c r="G3" s="3" t="s">
        <v>283</v>
      </c>
      <c r="H3" s="362"/>
      <c r="I3" s="366"/>
    </row>
    <row r="4" spans="1:9" ht="27">
      <c r="A4" s="5"/>
      <c r="B4" s="5"/>
      <c r="C4" s="6" t="s">
        <v>270</v>
      </c>
      <c r="D4" s="7" t="s">
        <v>271</v>
      </c>
      <c r="E4" t="s">
        <v>63</v>
      </c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6"/>
      <c r="D8" s="6"/>
      <c r="E8" s="8"/>
      <c r="F8" s="6"/>
      <c r="G8" s="6"/>
      <c r="H8" s="5"/>
      <c r="I8" s="6"/>
    </row>
    <row r="9" spans="1:9">
      <c r="A9" s="5"/>
      <c r="B9" s="5"/>
      <c r="C9" s="6"/>
      <c r="D9" s="5"/>
      <c r="E9" s="6"/>
      <c r="F9" s="6"/>
      <c r="G9" s="6"/>
      <c r="H9" s="5"/>
      <c r="I9" s="6"/>
    </row>
    <row r="10" spans="1:9">
      <c r="A10" s="5"/>
      <c r="B10" s="5"/>
      <c r="C10" s="6"/>
      <c r="D10" s="5"/>
      <c r="E10" s="6"/>
      <c r="F10" s="6"/>
      <c r="G10" s="6"/>
      <c r="H10" s="5"/>
      <c r="I10" s="6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7" t="s">
        <v>327</v>
      </c>
      <c r="B12" s="348"/>
      <c r="C12" s="348"/>
      <c r="D12" s="349"/>
      <c r="E12" s="10"/>
      <c r="F12" s="347" t="s">
        <v>275</v>
      </c>
      <c r="G12" s="348"/>
      <c r="H12" s="349"/>
      <c r="I12" s="11"/>
    </row>
    <row r="13" spans="1:9" ht="16.5">
      <c r="A13" s="353" t="s">
        <v>328</v>
      </c>
      <c r="B13" s="353"/>
      <c r="C13" s="354"/>
      <c r="D13" s="354"/>
      <c r="E13" s="354"/>
      <c r="F13" s="354"/>
      <c r="G13" s="354"/>
      <c r="H13" s="354"/>
      <c r="I13" s="35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6 I1:I3 I4:I5 I7:I10 I11:I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9" defaultRowHeight="14.25"/>
  <sheetData/>
  <phoneticPr fontId="4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zoomScalePageLayoutView="125" workbookViewId="0">
      <selection activeCell="D8" sqref="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8" t="s">
        <v>36</v>
      </c>
      <c r="C2" s="159"/>
      <c r="D2" s="159"/>
      <c r="E2" s="159"/>
      <c r="F2" s="159"/>
      <c r="G2" s="159"/>
      <c r="H2" s="159"/>
      <c r="I2" s="160"/>
    </row>
    <row r="3" spans="2:9" ht="27.95" customHeight="1">
      <c r="B3" s="134"/>
      <c r="C3" s="135"/>
      <c r="D3" s="161" t="s">
        <v>37</v>
      </c>
      <c r="E3" s="162"/>
      <c r="F3" s="163" t="s">
        <v>38</v>
      </c>
      <c r="G3" s="164"/>
      <c r="H3" s="161" t="s">
        <v>39</v>
      </c>
      <c r="I3" s="165"/>
    </row>
    <row r="4" spans="2:9" ht="27.95" customHeight="1">
      <c r="B4" s="134" t="s">
        <v>40</v>
      </c>
      <c r="C4" s="135" t="s">
        <v>41</v>
      </c>
      <c r="D4" s="135" t="s">
        <v>42</v>
      </c>
      <c r="E4" s="135" t="s">
        <v>43</v>
      </c>
      <c r="F4" s="136" t="s">
        <v>42</v>
      </c>
      <c r="G4" s="136" t="s">
        <v>43</v>
      </c>
      <c r="H4" s="135" t="s">
        <v>42</v>
      </c>
      <c r="I4" s="143" t="s">
        <v>43</v>
      </c>
    </row>
    <row r="5" spans="2:9" ht="27.95" customHeight="1">
      <c r="B5" s="137" t="s">
        <v>44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45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46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47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48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49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50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51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52</v>
      </c>
      <c r="C14" s="142"/>
      <c r="D14" s="142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D17" sqref="D17"/>
    </sheetView>
  </sheetViews>
  <sheetFormatPr defaultColWidth="10.375" defaultRowHeight="16.5" customHeight="1"/>
  <cols>
    <col min="1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>
      <c r="A1" s="166" t="s">
        <v>53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>
      <c r="A2" s="79" t="s">
        <v>54</v>
      </c>
      <c r="B2" s="167"/>
      <c r="C2" s="167"/>
      <c r="D2" s="168" t="s">
        <v>55</v>
      </c>
      <c r="E2" s="168"/>
      <c r="F2" s="167" t="s">
        <v>56</v>
      </c>
      <c r="G2" s="167"/>
      <c r="H2" s="80" t="s">
        <v>57</v>
      </c>
      <c r="I2" s="169" t="s">
        <v>58</v>
      </c>
      <c r="J2" s="169"/>
      <c r="K2" s="170"/>
    </row>
    <row r="3" spans="1:11" ht="14.2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4.25">
      <c r="A4" s="57" t="s">
        <v>62</v>
      </c>
      <c r="B4" s="177" t="s">
        <v>63</v>
      </c>
      <c r="C4" s="178"/>
      <c r="D4" s="179" t="s">
        <v>64</v>
      </c>
      <c r="E4" s="180"/>
      <c r="F4" s="181">
        <v>44798</v>
      </c>
      <c r="G4" s="182"/>
      <c r="H4" s="179" t="s">
        <v>65</v>
      </c>
      <c r="I4" s="180"/>
      <c r="J4" s="54" t="s">
        <v>66</v>
      </c>
      <c r="K4" s="55" t="s">
        <v>67</v>
      </c>
    </row>
    <row r="5" spans="1:11" ht="14.25">
      <c r="A5" s="83" t="s">
        <v>68</v>
      </c>
      <c r="B5" s="177" t="s">
        <v>69</v>
      </c>
      <c r="C5" s="178"/>
      <c r="D5" s="179" t="s">
        <v>70</v>
      </c>
      <c r="E5" s="180"/>
      <c r="F5" s="181">
        <v>44774</v>
      </c>
      <c r="G5" s="182"/>
      <c r="H5" s="179" t="s">
        <v>71</v>
      </c>
      <c r="I5" s="180"/>
      <c r="J5" s="54" t="s">
        <v>66</v>
      </c>
      <c r="K5" s="55" t="s">
        <v>67</v>
      </c>
    </row>
    <row r="6" spans="1:11" ht="14.25">
      <c r="A6" s="57" t="s">
        <v>72</v>
      </c>
      <c r="B6" s="58">
        <v>1</v>
      </c>
      <c r="C6" s="59">
        <v>4</v>
      </c>
      <c r="D6" s="83" t="s">
        <v>73</v>
      </c>
      <c r="E6" s="84"/>
      <c r="F6" s="181">
        <v>44798</v>
      </c>
      <c r="G6" s="182"/>
      <c r="H6" s="179" t="s">
        <v>74</v>
      </c>
      <c r="I6" s="180"/>
      <c r="J6" s="54" t="s">
        <v>66</v>
      </c>
      <c r="K6" s="55" t="s">
        <v>67</v>
      </c>
    </row>
    <row r="7" spans="1:11" ht="14.25">
      <c r="A7" s="57" t="s">
        <v>75</v>
      </c>
      <c r="B7" s="183">
        <v>800</v>
      </c>
      <c r="C7" s="184"/>
      <c r="D7" s="83" t="s">
        <v>76</v>
      </c>
      <c r="E7" s="86"/>
      <c r="F7" s="181">
        <v>44798</v>
      </c>
      <c r="G7" s="182"/>
      <c r="H7" s="179" t="s">
        <v>77</v>
      </c>
      <c r="I7" s="180"/>
      <c r="J7" s="54" t="s">
        <v>66</v>
      </c>
      <c r="K7" s="55" t="s">
        <v>67</v>
      </c>
    </row>
    <row r="8" spans="1:11" ht="14.25">
      <c r="A8" s="107"/>
      <c r="B8" s="185"/>
      <c r="C8" s="186"/>
      <c r="D8" s="187" t="s">
        <v>78</v>
      </c>
      <c r="E8" s="188"/>
      <c r="F8" s="181">
        <v>44798</v>
      </c>
      <c r="G8" s="182"/>
      <c r="H8" s="187" t="s">
        <v>79</v>
      </c>
      <c r="I8" s="188"/>
      <c r="J8" s="95" t="s">
        <v>66</v>
      </c>
      <c r="K8" s="101" t="s">
        <v>67</v>
      </c>
    </row>
    <row r="9" spans="1:11" ht="14.25">
      <c r="A9" s="189" t="s">
        <v>80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4.25">
      <c r="A10" s="192" t="s">
        <v>81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>
      <c r="A11" s="108" t="s">
        <v>82</v>
      </c>
      <c r="B11" s="109" t="s">
        <v>83</v>
      </c>
      <c r="C11" s="110" t="s">
        <v>84</v>
      </c>
      <c r="D11" s="111"/>
      <c r="E11" s="112" t="s">
        <v>85</v>
      </c>
      <c r="F11" s="109" t="s">
        <v>83</v>
      </c>
      <c r="G11" s="110" t="s">
        <v>84</v>
      </c>
      <c r="H11" s="110" t="s">
        <v>86</v>
      </c>
      <c r="I11" s="112" t="s">
        <v>87</v>
      </c>
      <c r="J11" s="109" t="s">
        <v>83</v>
      </c>
      <c r="K11" s="130" t="s">
        <v>84</v>
      </c>
    </row>
    <row r="12" spans="1:11" ht="14.25">
      <c r="A12" s="83" t="s">
        <v>88</v>
      </c>
      <c r="B12" s="94" t="s">
        <v>83</v>
      </c>
      <c r="C12" s="54" t="s">
        <v>84</v>
      </c>
      <c r="D12" s="86"/>
      <c r="E12" s="84" t="s">
        <v>89</v>
      </c>
      <c r="F12" s="94" t="s">
        <v>83</v>
      </c>
      <c r="G12" s="54" t="s">
        <v>84</v>
      </c>
      <c r="H12" s="54" t="s">
        <v>86</v>
      </c>
      <c r="I12" s="84" t="s">
        <v>90</v>
      </c>
      <c r="J12" s="94" t="s">
        <v>83</v>
      </c>
      <c r="K12" s="55" t="s">
        <v>84</v>
      </c>
    </row>
    <row r="13" spans="1:11" ht="14.25">
      <c r="A13" s="83" t="s">
        <v>91</v>
      </c>
      <c r="B13" s="94" t="s">
        <v>83</v>
      </c>
      <c r="C13" s="54" t="s">
        <v>84</v>
      </c>
      <c r="D13" s="86"/>
      <c r="E13" s="84" t="s">
        <v>92</v>
      </c>
      <c r="F13" s="54" t="s">
        <v>93</v>
      </c>
      <c r="G13" s="54" t="s">
        <v>94</v>
      </c>
      <c r="H13" s="54" t="s">
        <v>86</v>
      </c>
      <c r="I13" s="84" t="s">
        <v>95</v>
      </c>
      <c r="J13" s="94" t="s">
        <v>83</v>
      </c>
      <c r="K13" s="55" t="s">
        <v>84</v>
      </c>
    </row>
    <row r="14" spans="1:11" ht="14.25">
      <c r="A14" s="187" t="s">
        <v>96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5"/>
    </row>
    <row r="15" spans="1:11" ht="14.25">
      <c r="A15" s="192" t="s">
        <v>97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>
      <c r="A16" s="113" t="s">
        <v>98</v>
      </c>
      <c r="B16" s="110" t="s">
        <v>93</v>
      </c>
      <c r="C16" s="110" t="s">
        <v>94</v>
      </c>
      <c r="D16" s="114"/>
      <c r="E16" s="115" t="s">
        <v>99</v>
      </c>
      <c r="F16" s="110" t="s">
        <v>93</v>
      </c>
      <c r="G16" s="110" t="s">
        <v>94</v>
      </c>
      <c r="H16" s="116"/>
      <c r="I16" s="115" t="s">
        <v>100</v>
      </c>
      <c r="J16" s="110" t="s">
        <v>93</v>
      </c>
      <c r="K16" s="130" t="s">
        <v>94</v>
      </c>
    </row>
    <row r="17" spans="1:22" ht="16.5" customHeight="1">
      <c r="A17" s="85" t="s">
        <v>101</v>
      </c>
      <c r="B17" s="54" t="s">
        <v>93</v>
      </c>
      <c r="C17" s="54" t="s">
        <v>94</v>
      </c>
      <c r="D17" s="117"/>
      <c r="E17" s="96" t="s">
        <v>102</v>
      </c>
      <c r="F17" s="54" t="s">
        <v>93</v>
      </c>
      <c r="G17" s="54" t="s">
        <v>94</v>
      </c>
      <c r="H17" s="118"/>
      <c r="I17" s="96" t="s">
        <v>103</v>
      </c>
      <c r="J17" s="54" t="s">
        <v>93</v>
      </c>
      <c r="K17" s="55" t="s">
        <v>94</v>
      </c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18" customHeight="1">
      <c r="A18" s="196" t="s">
        <v>104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s="106" customFormat="1" ht="18" customHeight="1">
      <c r="A19" s="192" t="s">
        <v>105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>
      <c r="A20" s="199" t="s">
        <v>106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>
      <c r="A21" s="119" t="s">
        <v>107</v>
      </c>
      <c r="B21" s="96" t="s">
        <v>108</v>
      </c>
      <c r="C21" s="96" t="s">
        <v>109</v>
      </c>
      <c r="D21" s="96" t="s">
        <v>110</v>
      </c>
      <c r="E21" s="96" t="s">
        <v>111</v>
      </c>
      <c r="F21" s="96" t="s">
        <v>112</v>
      </c>
      <c r="G21" s="96" t="s">
        <v>113</v>
      </c>
      <c r="H21" s="96" t="s">
        <v>114</v>
      </c>
      <c r="I21" s="96" t="s">
        <v>115</v>
      </c>
      <c r="J21" s="96" t="s">
        <v>116</v>
      </c>
      <c r="K21" s="103" t="s">
        <v>117</v>
      </c>
    </row>
    <row r="22" spans="1:22" ht="16.5" customHeight="1">
      <c r="A22" s="120" t="s">
        <v>118</v>
      </c>
      <c r="B22" s="121"/>
      <c r="C22" s="121"/>
      <c r="D22" s="122"/>
      <c r="E22" s="123">
        <v>50</v>
      </c>
      <c r="F22" s="123">
        <v>250</v>
      </c>
      <c r="G22" s="123">
        <v>300</v>
      </c>
      <c r="H22" s="123">
        <v>200</v>
      </c>
      <c r="I22" s="122"/>
      <c r="J22" s="120">
        <v>0</v>
      </c>
      <c r="K22" s="132" t="s">
        <v>119</v>
      </c>
    </row>
    <row r="23" spans="1:22" ht="16.5" customHeight="1">
      <c r="A23" s="120"/>
      <c r="B23" s="121"/>
      <c r="C23" s="121"/>
      <c r="D23" s="120"/>
      <c r="E23" s="120"/>
      <c r="F23" s="120"/>
      <c r="G23" s="120"/>
      <c r="H23" s="120"/>
      <c r="I23" s="120"/>
      <c r="J23" s="120"/>
      <c r="K23" s="132" t="s">
        <v>119</v>
      </c>
    </row>
    <row r="24" spans="1:22" ht="16.5" customHeight="1">
      <c r="A24" s="120"/>
      <c r="B24" s="121"/>
      <c r="C24" s="121"/>
      <c r="D24" s="120"/>
      <c r="E24" s="120"/>
      <c r="F24" s="120"/>
      <c r="G24" s="120"/>
      <c r="H24" s="120"/>
      <c r="I24" s="120"/>
      <c r="J24" s="120"/>
      <c r="K24" s="132" t="s">
        <v>119</v>
      </c>
    </row>
    <row r="25" spans="1:22" ht="16.5" customHeight="1">
      <c r="A25" s="120"/>
      <c r="B25" s="121"/>
      <c r="C25" s="121"/>
      <c r="D25" s="120"/>
      <c r="E25" s="120"/>
      <c r="F25" s="120"/>
      <c r="G25" s="120"/>
      <c r="H25" s="120"/>
      <c r="I25" s="120"/>
      <c r="J25" s="120"/>
      <c r="K25" s="132" t="s">
        <v>119</v>
      </c>
    </row>
    <row r="26" spans="1:22" ht="16.5" customHeight="1">
      <c r="A26" s="87"/>
      <c r="B26" s="121"/>
      <c r="C26" s="121"/>
      <c r="D26" s="121"/>
      <c r="E26" s="121"/>
      <c r="F26" s="121"/>
      <c r="G26" s="121"/>
      <c r="H26" s="121"/>
      <c r="I26" s="121"/>
      <c r="J26" s="121"/>
      <c r="K26" s="133"/>
    </row>
    <row r="27" spans="1:22" ht="16.5" customHeight="1">
      <c r="A27" s="87"/>
      <c r="B27" s="121"/>
      <c r="C27" s="121"/>
      <c r="D27" s="121"/>
      <c r="E27" s="121"/>
      <c r="F27" s="121"/>
      <c r="G27" s="121"/>
      <c r="H27" s="121"/>
      <c r="I27" s="121"/>
      <c r="J27" s="121"/>
      <c r="K27" s="133"/>
    </row>
    <row r="28" spans="1:22" ht="16.5" customHeight="1">
      <c r="A28" s="87"/>
      <c r="B28" s="121"/>
      <c r="C28" s="121"/>
      <c r="D28" s="121"/>
      <c r="E28" s="121"/>
      <c r="F28" s="121"/>
      <c r="G28" s="121"/>
      <c r="H28" s="121"/>
      <c r="I28" s="121"/>
      <c r="J28" s="121"/>
      <c r="K28" s="133"/>
    </row>
    <row r="29" spans="1:22" ht="18" customHeight="1">
      <c r="A29" s="202" t="s">
        <v>120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205" t="s">
        <v>121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>
      <c r="A32" s="202" t="s">
        <v>122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>
      <c r="A33" s="211" t="s">
        <v>123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>
      <c r="A34" s="214" t="s">
        <v>124</v>
      </c>
      <c r="B34" s="215"/>
      <c r="C34" s="54" t="s">
        <v>66</v>
      </c>
      <c r="D34" s="54" t="s">
        <v>67</v>
      </c>
      <c r="E34" s="216" t="s">
        <v>125</v>
      </c>
      <c r="F34" s="217"/>
      <c r="G34" s="217"/>
      <c r="H34" s="217"/>
      <c r="I34" s="217"/>
      <c r="J34" s="217"/>
      <c r="K34" s="218"/>
    </row>
    <row r="35" spans="1:11" ht="14.25">
      <c r="A35" s="219" t="s">
        <v>126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4.25">
      <c r="A36" s="220" t="s">
        <v>127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4.25">
      <c r="A37" s="223" t="s">
        <v>128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4.25">
      <c r="A38" s="223" t="s">
        <v>129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4.25">
      <c r="A39" s="223" t="s">
        <v>130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4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4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4.2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4.25">
      <c r="A43" s="226" t="s">
        <v>131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4.25">
      <c r="A44" s="192" t="s">
        <v>132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>
      <c r="A45" s="113" t="s">
        <v>133</v>
      </c>
      <c r="B45" s="110" t="s">
        <v>93</v>
      </c>
      <c r="C45" s="110" t="s">
        <v>94</v>
      </c>
      <c r="D45" s="110" t="s">
        <v>86</v>
      </c>
      <c r="E45" s="115" t="s">
        <v>134</v>
      </c>
      <c r="F45" s="110" t="s">
        <v>93</v>
      </c>
      <c r="G45" s="110" t="s">
        <v>94</v>
      </c>
      <c r="H45" s="110" t="s">
        <v>86</v>
      </c>
      <c r="I45" s="115" t="s">
        <v>135</v>
      </c>
      <c r="J45" s="110" t="s">
        <v>93</v>
      </c>
      <c r="K45" s="130" t="s">
        <v>94</v>
      </c>
    </row>
    <row r="46" spans="1:11" ht="14.25">
      <c r="A46" s="85" t="s">
        <v>85</v>
      </c>
      <c r="B46" s="54" t="s">
        <v>93</v>
      </c>
      <c r="C46" s="54" t="s">
        <v>94</v>
      </c>
      <c r="D46" s="54" t="s">
        <v>86</v>
      </c>
      <c r="E46" s="96" t="s">
        <v>92</v>
      </c>
      <c r="F46" s="54" t="s">
        <v>93</v>
      </c>
      <c r="G46" s="54" t="s">
        <v>94</v>
      </c>
      <c r="H46" s="54" t="s">
        <v>86</v>
      </c>
      <c r="I46" s="96" t="s">
        <v>103</v>
      </c>
      <c r="J46" s="54" t="s">
        <v>93</v>
      </c>
      <c r="K46" s="55" t="s">
        <v>94</v>
      </c>
    </row>
    <row r="47" spans="1:11" ht="14.25">
      <c r="A47" s="187" t="s">
        <v>96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95"/>
    </row>
    <row r="48" spans="1:11" ht="14.25">
      <c r="A48" s="219" t="s">
        <v>136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4.2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4.25">
      <c r="A50" s="124" t="s">
        <v>137</v>
      </c>
      <c r="B50" s="229" t="s">
        <v>138</v>
      </c>
      <c r="C50" s="229"/>
      <c r="D50" s="125" t="s">
        <v>139</v>
      </c>
      <c r="E50" s="126"/>
      <c r="F50" s="127" t="s">
        <v>140</v>
      </c>
      <c r="G50" s="128"/>
      <c r="H50" s="230" t="s">
        <v>141</v>
      </c>
      <c r="I50" s="231"/>
      <c r="J50" s="232"/>
      <c r="K50" s="233"/>
    </row>
    <row r="51" spans="1:11" ht="14.25">
      <c r="A51" s="219" t="s">
        <v>142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4.25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4.25">
      <c r="A53" s="124" t="s">
        <v>137</v>
      </c>
      <c r="B53" s="229" t="s">
        <v>138</v>
      </c>
      <c r="C53" s="229"/>
      <c r="D53" s="125" t="s">
        <v>139</v>
      </c>
      <c r="E53" s="129"/>
      <c r="F53" s="127" t="s">
        <v>143</v>
      </c>
      <c r="G53" s="128"/>
      <c r="H53" s="230" t="s">
        <v>141</v>
      </c>
      <c r="I53" s="231"/>
      <c r="J53" s="232" t="s">
        <v>144</v>
      </c>
      <c r="K53" s="23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opLeftCell="A3" workbookViewId="0">
      <selection sqref="A1:XFD21"/>
    </sheetView>
  </sheetViews>
  <sheetFormatPr defaultColWidth="9" defaultRowHeight="14.25"/>
  <sheetData>
    <row r="1" spans="1:12" s="28" customFormat="1" ht="30" customHeight="1">
      <c r="A1" s="237" t="s">
        <v>145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s="28" customFormat="1" ht="29.1" customHeight="1">
      <c r="A2" s="29" t="s">
        <v>62</v>
      </c>
      <c r="B2" s="30" t="s">
        <v>68</v>
      </c>
      <c r="C2" s="239" t="s">
        <v>146</v>
      </c>
      <c r="D2" s="239"/>
      <c r="E2" s="239"/>
      <c r="F2" s="241"/>
      <c r="G2" s="104" t="s">
        <v>57</v>
      </c>
      <c r="H2" s="239" t="s">
        <v>56</v>
      </c>
      <c r="I2" s="239"/>
      <c r="J2" s="239"/>
      <c r="K2" s="239"/>
      <c r="L2" s="240"/>
    </row>
    <row r="3" spans="1:12" s="28" customFormat="1" ht="29.1" customHeight="1">
      <c r="A3" s="31" t="s">
        <v>147</v>
      </c>
      <c r="B3" s="32" t="s">
        <v>111</v>
      </c>
      <c r="C3" s="32" t="s">
        <v>112</v>
      </c>
      <c r="D3" s="32" t="s">
        <v>113</v>
      </c>
      <c r="E3" s="32" t="s">
        <v>114</v>
      </c>
      <c r="F3" s="242"/>
      <c r="G3" s="32" t="s">
        <v>109</v>
      </c>
      <c r="H3" s="32" t="s">
        <v>110</v>
      </c>
      <c r="I3" s="32" t="s">
        <v>111</v>
      </c>
      <c r="J3" s="32" t="s">
        <v>112</v>
      </c>
      <c r="K3" s="32" t="s">
        <v>113</v>
      </c>
      <c r="L3" s="32" t="s">
        <v>114</v>
      </c>
    </row>
    <row r="4" spans="1:12" s="28" customFormat="1" ht="29.1" customHeight="1">
      <c r="A4" s="33" t="s">
        <v>148</v>
      </c>
      <c r="B4" s="32" t="s">
        <v>149</v>
      </c>
      <c r="C4" s="32" t="s">
        <v>150</v>
      </c>
      <c r="D4" s="32" t="s">
        <v>151</v>
      </c>
      <c r="E4" s="32" t="s">
        <v>152</v>
      </c>
      <c r="F4" s="242"/>
      <c r="G4" s="32"/>
      <c r="H4" s="32"/>
      <c r="I4" s="32"/>
      <c r="J4" s="32"/>
      <c r="K4" s="32" t="s">
        <v>151</v>
      </c>
      <c r="L4" s="32" t="s">
        <v>152</v>
      </c>
    </row>
    <row r="5" spans="1:12" s="28" customFormat="1" ht="29.1" customHeight="1">
      <c r="A5" s="34" t="s">
        <v>153</v>
      </c>
      <c r="B5" s="35">
        <v>61</v>
      </c>
      <c r="C5" s="36">
        <f>B5+2</f>
        <v>63</v>
      </c>
      <c r="D5" s="36">
        <f>C5+2</f>
        <v>65</v>
      </c>
      <c r="E5" s="37">
        <f>D5+1</f>
        <v>66</v>
      </c>
      <c r="F5" s="242"/>
      <c r="G5" s="38"/>
      <c r="H5" s="38"/>
      <c r="I5" s="38"/>
      <c r="J5" s="38"/>
      <c r="K5" s="38"/>
      <c r="L5" s="38" t="s">
        <v>154</v>
      </c>
    </row>
    <row r="6" spans="1:12" s="28" customFormat="1" ht="29.1" customHeight="1">
      <c r="A6" s="34" t="s">
        <v>155</v>
      </c>
      <c r="B6" s="35">
        <v>59</v>
      </c>
      <c r="C6" s="36">
        <f>B6+2</f>
        <v>61</v>
      </c>
      <c r="D6" s="36">
        <f>C6+2</f>
        <v>63</v>
      </c>
      <c r="E6" s="37">
        <f>D6+1</f>
        <v>64</v>
      </c>
      <c r="F6" s="242"/>
      <c r="G6" s="38"/>
      <c r="H6" s="38"/>
      <c r="I6" s="38"/>
      <c r="J6" s="38"/>
      <c r="K6" s="38"/>
      <c r="L6" s="38" t="s">
        <v>156</v>
      </c>
    </row>
    <row r="7" spans="1:12" s="28" customFormat="1" ht="29.1" customHeight="1">
      <c r="A7" s="34" t="s">
        <v>157</v>
      </c>
      <c r="B7" s="35">
        <v>96</v>
      </c>
      <c r="C7" s="36">
        <f t="shared" ref="C7:C9" si="0">B7+4</f>
        <v>100</v>
      </c>
      <c r="D7" s="36">
        <f>C7+4</f>
        <v>104</v>
      </c>
      <c r="E7" s="37">
        <f>D7+8</f>
        <v>112</v>
      </c>
      <c r="F7" s="242"/>
      <c r="G7" s="38"/>
      <c r="H7" s="38"/>
      <c r="I7" s="38"/>
      <c r="J7" s="38"/>
      <c r="K7" s="38"/>
      <c r="L7" s="38" t="s">
        <v>158</v>
      </c>
    </row>
    <row r="8" spans="1:12" s="28" customFormat="1" ht="29.1" customHeight="1">
      <c r="A8" s="34" t="s">
        <v>159</v>
      </c>
      <c r="B8" s="35">
        <v>86</v>
      </c>
      <c r="C8" s="36">
        <f t="shared" si="0"/>
        <v>90</v>
      </c>
      <c r="D8" s="36">
        <f>C8+5</f>
        <v>95</v>
      </c>
      <c r="E8" s="37">
        <f>D8+9</f>
        <v>104</v>
      </c>
      <c r="F8" s="242"/>
      <c r="G8" s="38"/>
      <c r="H8" s="38"/>
      <c r="I8" s="38"/>
      <c r="J8" s="38"/>
      <c r="K8" s="38"/>
      <c r="L8" s="38">
        <v>-0.2</v>
      </c>
    </row>
    <row r="9" spans="1:12" s="28" customFormat="1" ht="29.1" customHeight="1">
      <c r="A9" s="34" t="s">
        <v>160</v>
      </c>
      <c r="B9" s="35">
        <v>100</v>
      </c>
      <c r="C9" s="36">
        <f t="shared" si="0"/>
        <v>104</v>
      </c>
      <c r="D9" s="36">
        <f>C9+5</f>
        <v>109</v>
      </c>
      <c r="E9" s="37">
        <f>D9+9</f>
        <v>118</v>
      </c>
      <c r="F9" s="242"/>
      <c r="G9" s="38"/>
      <c r="H9" s="38"/>
      <c r="I9" s="38"/>
      <c r="J9" s="38"/>
      <c r="K9" s="38"/>
      <c r="L9" s="38" t="s">
        <v>161</v>
      </c>
    </row>
    <row r="10" spans="1:12" s="28" customFormat="1" ht="29.1" customHeight="1">
      <c r="A10" s="34" t="s">
        <v>162</v>
      </c>
      <c r="B10" s="35">
        <v>38</v>
      </c>
      <c r="C10" s="36">
        <f>B10+1</f>
        <v>39</v>
      </c>
      <c r="D10" s="36">
        <f>C10+1</f>
        <v>40</v>
      </c>
      <c r="E10" s="37">
        <f>D10+2</f>
        <v>42</v>
      </c>
      <c r="F10" s="242"/>
      <c r="G10" s="38"/>
      <c r="H10" s="38"/>
      <c r="I10" s="38"/>
      <c r="J10" s="38"/>
      <c r="K10" s="38"/>
      <c r="L10" s="38" t="s">
        <v>163</v>
      </c>
    </row>
    <row r="11" spans="1:12" s="28" customFormat="1" ht="29.1" customHeight="1">
      <c r="A11" s="34" t="s">
        <v>164</v>
      </c>
      <c r="B11" s="35">
        <v>6.5</v>
      </c>
      <c r="C11" s="36">
        <f t="shared" ref="C11:E11" si="1">B11</f>
        <v>6.5</v>
      </c>
      <c r="D11" s="36">
        <f t="shared" si="1"/>
        <v>6.5</v>
      </c>
      <c r="E11" s="37">
        <f t="shared" si="1"/>
        <v>6.5</v>
      </c>
      <c r="F11" s="242"/>
      <c r="G11" s="38"/>
      <c r="H11" s="38"/>
      <c r="I11" s="38"/>
      <c r="J11" s="38"/>
      <c r="K11" s="38"/>
      <c r="L11" s="38" t="s">
        <v>156</v>
      </c>
    </row>
    <row r="12" spans="1:12" s="28" customFormat="1" ht="29.1" customHeight="1">
      <c r="A12" s="34" t="s">
        <v>165</v>
      </c>
      <c r="B12" s="35">
        <v>46</v>
      </c>
      <c r="C12" s="36">
        <f>B12+1</f>
        <v>47</v>
      </c>
      <c r="D12" s="36">
        <f>C12+1</f>
        <v>48</v>
      </c>
      <c r="E12" s="37">
        <f>D12+2</f>
        <v>50</v>
      </c>
      <c r="F12" s="242"/>
      <c r="G12" s="38"/>
      <c r="H12" s="38"/>
      <c r="I12" s="38"/>
      <c r="J12" s="38"/>
      <c r="K12" s="38"/>
      <c r="L12" s="38" t="s">
        <v>156</v>
      </c>
    </row>
    <row r="13" spans="1:12" s="28" customFormat="1" ht="29.1" customHeight="1">
      <c r="A13" s="34" t="s">
        <v>166</v>
      </c>
      <c r="B13" s="35">
        <v>77</v>
      </c>
      <c r="C13" s="36">
        <f t="shared" ref="C13:E13" si="2">B13+1.5</f>
        <v>78.5</v>
      </c>
      <c r="D13" s="36">
        <f t="shared" si="2"/>
        <v>80</v>
      </c>
      <c r="E13" s="37">
        <f t="shared" si="2"/>
        <v>81.5</v>
      </c>
      <c r="F13" s="242"/>
      <c r="G13" s="38"/>
      <c r="H13" s="38"/>
      <c r="I13" s="38"/>
      <c r="J13" s="38"/>
      <c r="K13" s="38"/>
      <c r="L13" s="38" t="s">
        <v>156</v>
      </c>
    </row>
    <row r="14" spans="1:12" s="28" customFormat="1" ht="29.1" customHeight="1">
      <c r="A14" s="34" t="s">
        <v>167</v>
      </c>
      <c r="B14" s="35">
        <v>18</v>
      </c>
      <c r="C14" s="36">
        <f>B14+0.8</f>
        <v>18.8</v>
      </c>
      <c r="D14" s="36">
        <f>C14+0.8</f>
        <v>19.600000000000001</v>
      </c>
      <c r="E14" s="37">
        <f>D14+1.6</f>
        <v>21.200000000000003</v>
      </c>
      <c r="F14" s="242"/>
      <c r="G14" s="38"/>
      <c r="H14" s="38"/>
      <c r="I14" s="38"/>
      <c r="J14" s="38"/>
      <c r="K14" s="38"/>
      <c r="L14" s="38" t="s">
        <v>156</v>
      </c>
    </row>
    <row r="15" spans="1:12" s="28" customFormat="1" ht="16.5">
      <c r="A15" s="34" t="s">
        <v>168</v>
      </c>
      <c r="B15" s="35">
        <v>15</v>
      </c>
      <c r="C15" s="36">
        <f>B15+0.6</f>
        <v>15.6</v>
      </c>
      <c r="D15" s="36">
        <f>C15+0.6</f>
        <v>16.2</v>
      </c>
      <c r="E15" s="37">
        <f>D15+1.2</f>
        <v>17.399999999999999</v>
      </c>
      <c r="F15" s="39"/>
      <c r="G15" s="38"/>
      <c r="H15" s="38"/>
      <c r="I15" s="38"/>
      <c r="J15" s="38"/>
      <c r="K15" s="38"/>
      <c r="L15" s="38" t="s">
        <v>156</v>
      </c>
    </row>
    <row r="16" spans="1:12" s="28" customFormat="1" ht="16.5">
      <c r="A16" s="34" t="s">
        <v>169</v>
      </c>
      <c r="B16" s="35">
        <v>12.5</v>
      </c>
      <c r="C16" s="36">
        <f>B16+0.4</f>
        <v>12.9</v>
      </c>
      <c r="D16" s="36">
        <f>C16+0.4</f>
        <v>13.3</v>
      </c>
      <c r="E16" s="37">
        <f>D16+0.8</f>
        <v>14.100000000000001</v>
      </c>
      <c r="F16" s="39"/>
      <c r="G16" s="38"/>
      <c r="H16" s="38"/>
      <c r="I16" s="38"/>
      <c r="J16" s="38"/>
      <c r="K16" s="38"/>
      <c r="L16" s="38" t="s">
        <v>156</v>
      </c>
    </row>
    <row r="17" spans="1:12" s="28" customFormat="1" ht="16.5">
      <c r="A17" s="34" t="s">
        <v>170</v>
      </c>
      <c r="B17" s="35">
        <v>10.5</v>
      </c>
      <c r="C17" s="36">
        <f>B17+0.4</f>
        <v>10.9</v>
      </c>
      <c r="D17" s="36">
        <f>C17+0.4</f>
        <v>11.3</v>
      </c>
      <c r="E17" s="37">
        <f>D17+0.8</f>
        <v>12.100000000000001</v>
      </c>
      <c r="F17" s="39"/>
      <c r="G17" s="38"/>
      <c r="H17" s="38"/>
      <c r="I17" s="38"/>
      <c r="J17" s="38"/>
      <c r="K17" s="38"/>
      <c r="L17" s="38" t="s">
        <v>156</v>
      </c>
    </row>
    <row r="18" spans="1:12" s="28" customFormat="1" ht="26.1" customHeight="1">
      <c r="A18" s="34" t="s">
        <v>171</v>
      </c>
      <c r="B18" s="35">
        <v>16</v>
      </c>
      <c r="C18" s="36">
        <f>B18</f>
        <v>16</v>
      </c>
      <c r="D18" s="36">
        <f>B18+1.5</f>
        <v>17.5</v>
      </c>
      <c r="E18" s="37">
        <f>D18</f>
        <v>17.5</v>
      </c>
      <c r="G18" s="38"/>
      <c r="H18" s="38"/>
      <c r="I18" s="38"/>
      <c r="J18" s="38"/>
      <c r="K18" s="38"/>
      <c r="L18" s="38" t="s">
        <v>156</v>
      </c>
    </row>
    <row r="19" spans="1:12" ht="16.5">
      <c r="A19" s="34" t="s">
        <v>172</v>
      </c>
      <c r="B19" s="35">
        <v>18.5</v>
      </c>
      <c r="C19" s="36">
        <f>B19</f>
        <v>18.5</v>
      </c>
      <c r="D19" s="36">
        <f>B19+1.5</f>
        <v>20</v>
      </c>
      <c r="E19" s="37">
        <f>D19</f>
        <v>20</v>
      </c>
      <c r="G19" s="105"/>
      <c r="H19" s="105"/>
      <c r="I19" s="105"/>
      <c r="J19" s="105"/>
      <c r="K19" s="105"/>
      <c r="L19" s="38" t="s">
        <v>156</v>
      </c>
    </row>
    <row r="20" spans="1:12" ht="17.25">
      <c r="A20" s="40" t="s">
        <v>173</v>
      </c>
      <c r="B20" s="41">
        <v>34</v>
      </c>
      <c r="C20" s="42">
        <f t="shared" ref="C20:E20" si="3">B20+0.5</f>
        <v>34.5</v>
      </c>
      <c r="D20" s="42">
        <f t="shared" si="3"/>
        <v>35</v>
      </c>
      <c r="E20" s="43">
        <f t="shared" si="3"/>
        <v>35.5</v>
      </c>
      <c r="G20" s="105"/>
      <c r="H20" s="105"/>
      <c r="I20" s="105"/>
      <c r="J20" s="105"/>
      <c r="K20" s="105"/>
      <c r="L20" s="38" t="s">
        <v>156</v>
      </c>
    </row>
    <row r="21" spans="1:12" ht="17.25">
      <c r="A21" s="40" t="s">
        <v>174</v>
      </c>
      <c r="B21" s="41">
        <v>24.5</v>
      </c>
      <c r="C21" s="42">
        <f>B21+0.5</f>
        <v>25</v>
      </c>
      <c r="D21" s="42">
        <f>C21+0.5</f>
        <v>25.5</v>
      </c>
      <c r="E21" s="44">
        <f>D21+0.75</f>
        <v>26.25</v>
      </c>
      <c r="G21" s="105"/>
      <c r="H21" s="105"/>
      <c r="I21" s="105"/>
      <c r="J21" s="105"/>
      <c r="K21" s="105"/>
      <c r="L21" s="38" t="s">
        <v>156</v>
      </c>
    </row>
  </sheetData>
  <mergeCells count="4">
    <mergeCell ref="A1:L1"/>
    <mergeCell ref="C2:E2"/>
    <mergeCell ref="H2:L2"/>
    <mergeCell ref="F2:F14"/>
  </mergeCells>
  <phoneticPr fontId="46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B4" sqref="B4:C4"/>
    </sheetView>
  </sheetViews>
  <sheetFormatPr defaultColWidth="10" defaultRowHeight="16.5" customHeight="1"/>
  <cols>
    <col min="1" max="16384" width="10" style="78"/>
  </cols>
  <sheetData>
    <row r="1" spans="1:11" ht="22.5" customHeight="1">
      <c r="A1" s="243" t="s">
        <v>175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7.25" customHeight="1">
      <c r="A2" s="79" t="s">
        <v>54</v>
      </c>
      <c r="B2" s="167"/>
      <c r="C2" s="167"/>
      <c r="D2" s="168" t="s">
        <v>55</v>
      </c>
      <c r="E2" s="168"/>
      <c r="F2" s="167"/>
      <c r="G2" s="167"/>
      <c r="H2" s="80" t="s">
        <v>57</v>
      </c>
      <c r="I2" s="169"/>
      <c r="J2" s="169"/>
      <c r="K2" s="170"/>
    </row>
    <row r="3" spans="1:11" ht="16.5" customHeight="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6.5" customHeight="1">
      <c r="A4" s="57" t="s">
        <v>62</v>
      </c>
      <c r="B4" s="177" t="s">
        <v>63</v>
      </c>
      <c r="C4" s="178"/>
      <c r="D4" s="179" t="s">
        <v>64</v>
      </c>
      <c r="E4" s="180"/>
      <c r="F4" s="181">
        <v>44798</v>
      </c>
      <c r="G4" s="182"/>
      <c r="H4" s="179" t="s">
        <v>176</v>
      </c>
      <c r="I4" s="180"/>
      <c r="J4" s="54" t="s">
        <v>66</v>
      </c>
      <c r="K4" s="55" t="s">
        <v>67</v>
      </c>
    </row>
    <row r="5" spans="1:11" ht="16.5" customHeight="1">
      <c r="A5" s="83" t="s">
        <v>68</v>
      </c>
      <c r="B5" s="177" t="s">
        <v>69</v>
      </c>
      <c r="C5" s="178"/>
      <c r="D5" s="179" t="s">
        <v>70</v>
      </c>
      <c r="E5" s="180"/>
      <c r="F5" s="181">
        <v>44774</v>
      </c>
      <c r="G5" s="182"/>
      <c r="H5" s="179" t="s">
        <v>177</v>
      </c>
      <c r="I5" s="180"/>
      <c r="J5" s="54" t="s">
        <v>66</v>
      </c>
      <c r="K5" s="55" t="s">
        <v>67</v>
      </c>
    </row>
    <row r="6" spans="1:11" ht="16.5" customHeight="1">
      <c r="A6" s="57" t="s">
        <v>72</v>
      </c>
      <c r="B6" s="58">
        <v>1</v>
      </c>
      <c r="C6" s="59">
        <v>4</v>
      </c>
      <c r="D6" s="83" t="s">
        <v>73</v>
      </c>
      <c r="E6" s="84"/>
      <c r="F6" s="181">
        <v>44798</v>
      </c>
      <c r="G6" s="182"/>
      <c r="H6" s="244" t="s">
        <v>178</v>
      </c>
      <c r="I6" s="245"/>
      <c r="J6" s="245"/>
      <c r="K6" s="246"/>
    </row>
    <row r="7" spans="1:11" ht="16.5" customHeight="1">
      <c r="A7" s="57" t="s">
        <v>75</v>
      </c>
      <c r="B7" s="183">
        <v>800</v>
      </c>
      <c r="C7" s="184"/>
      <c r="D7" s="83" t="s">
        <v>76</v>
      </c>
      <c r="E7" s="86"/>
      <c r="F7" s="181">
        <v>44798</v>
      </c>
      <c r="G7" s="182"/>
      <c r="H7" s="247"/>
      <c r="I7" s="177"/>
      <c r="J7" s="177"/>
      <c r="K7" s="178"/>
    </row>
    <row r="8" spans="1:11" ht="16.5" customHeight="1">
      <c r="A8" s="88"/>
      <c r="B8" s="185"/>
      <c r="C8" s="186"/>
      <c r="D8" s="187" t="s">
        <v>78</v>
      </c>
      <c r="E8" s="188"/>
      <c r="F8" s="181">
        <v>44798</v>
      </c>
      <c r="G8" s="182"/>
      <c r="H8" s="248"/>
      <c r="I8" s="249"/>
      <c r="J8" s="249"/>
      <c r="K8" s="250"/>
    </row>
    <row r="9" spans="1:11" ht="16.5" customHeight="1">
      <c r="A9" s="251" t="s">
        <v>179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>
      <c r="A10" s="89" t="s">
        <v>82</v>
      </c>
      <c r="B10" s="90" t="s">
        <v>83</v>
      </c>
      <c r="C10" s="91" t="s">
        <v>84</v>
      </c>
      <c r="D10" s="92"/>
      <c r="E10" s="93" t="s">
        <v>87</v>
      </c>
      <c r="F10" s="90" t="s">
        <v>83</v>
      </c>
      <c r="G10" s="91" t="s">
        <v>84</v>
      </c>
      <c r="H10" s="90"/>
      <c r="I10" s="93" t="s">
        <v>85</v>
      </c>
      <c r="J10" s="90" t="s">
        <v>83</v>
      </c>
      <c r="K10" s="102" t="s">
        <v>84</v>
      </c>
    </row>
    <row r="11" spans="1:11" ht="16.5" customHeight="1">
      <c r="A11" s="83" t="s">
        <v>88</v>
      </c>
      <c r="B11" s="94" t="s">
        <v>83</v>
      </c>
      <c r="C11" s="54" t="s">
        <v>84</v>
      </c>
      <c r="D11" s="86"/>
      <c r="E11" s="84" t="s">
        <v>90</v>
      </c>
      <c r="F11" s="94" t="s">
        <v>83</v>
      </c>
      <c r="G11" s="54" t="s">
        <v>84</v>
      </c>
      <c r="H11" s="94"/>
      <c r="I11" s="84" t="s">
        <v>95</v>
      </c>
      <c r="J11" s="94" t="s">
        <v>83</v>
      </c>
      <c r="K11" s="55" t="s">
        <v>84</v>
      </c>
    </row>
    <row r="12" spans="1:11" ht="16.5" customHeight="1">
      <c r="A12" s="187" t="s">
        <v>125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5"/>
    </row>
    <row r="13" spans="1:11" ht="16.5" customHeight="1">
      <c r="A13" s="252" t="s">
        <v>180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>
      <c r="A14" s="253" t="s">
        <v>181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>
      <c r="A15" s="257"/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50"/>
    </row>
    <row r="17" spans="1:11" ht="16.5" customHeight="1">
      <c r="A17" s="252" t="s">
        <v>182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>
      <c r="A18" s="253" t="s">
        <v>183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>
      <c r="A19" s="257"/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 ht="16.5" customHeight="1">
      <c r="A21" s="264" t="s">
        <v>122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spans="1:11" ht="16.5" customHeight="1">
      <c r="A22" s="265" t="s">
        <v>123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7"/>
    </row>
    <row r="23" spans="1:11" ht="16.5" customHeight="1">
      <c r="A23" s="214" t="s">
        <v>124</v>
      </c>
      <c r="B23" s="215"/>
      <c r="C23" s="54" t="s">
        <v>66</v>
      </c>
      <c r="D23" s="54" t="s">
        <v>67</v>
      </c>
      <c r="E23" s="268"/>
      <c r="F23" s="268"/>
      <c r="G23" s="268"/>
      <c r="H23" s="268"/>
      <c r="I23" s="268"/>
      <c r="J23" s="268"/>
      <c r="K23" s="269"/>
    </row>
    <row r="24" spans="1:11" ht="16.5" customHeight="1">
      <c r="A24" s="270" t="s">
        <v>184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</row>
    <row r="25" spans="1:11" ht="16.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>
      <c r="A26" s="251" t="s">
        <v>132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>
      <c r="A27" s="81" t="s">
        <v>133</v>
      </c>
      <c r="B27" s="91" t="s">
        <v>93</v>
      </c>
      <c r="C27" s="91" t="s">
        <v>94</v>
      </c>
      <c r="D27" s="91" t="s">
        <v>86</v>
      </c>
      <c r="E27" s="82" t="s">
        <v>134</v>
      </c>
      <c r="F27" s="91" t="s">
        <v>93</v>
      </c>
      <c r="G27" s="91" t="s">
        <v>94</v>
      </c>
      <c r="H27" s="91" t="s">
        <v>86</v>
      </c>
      <c r="I27" s="82" t="s">
        <v>135</v>
      </c>
      <c r="J27" s="91" t="s">
        <v>93</v>
      </c>
      <c r="K27" s="102" t="s">
        <v>94</v>
      </c>
    </row>
    <row r="28" spans="1:11" ht="16.5" customHeight="1">
      <c r="A28" s="85" t="s">
        <v>85</v>
      </c>
      <c r="B28" s="54" t="s">
        <v>93</v>
      </c>
      <c r="C28" s="54" t="s">
        <v>94</v>
      </c>
      <c r="D28" s="54" t="s">
        <v>86</v>
      </c>
      <c r="E28" s="96" t="s">
        <v>92</v>
      </c>
      <c r="F28" s="54" t="s">
        <v>93</v>
      </c>
      <c r="G28" s="54" t="s">
        <v>94</v>
      </c>
      <c r="H28" s="54" t="s">
        <v>86</v>
      </c>
      <c r="I28" s="96" t="s">
        <v>103</v>
      </c>
      <c r="J28" s="54" t="s">
        <v>93</v>
      </c>
      <c r="K28" s="55" t="s">
        <v>94</v>
      </c>
    </row>
    <row r="29" spans="1:11" ht="16.5" customHeight="1">
      <c r="A29" s="179" t="s">
        <v>96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ht="16.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>
      <c r="A31" s="278" t="s">
        <v>185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79" t="s">
        <v>186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7.25" customHeight="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7.2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7.2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7.25" customHeight="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7.25" customHeight="1">
      <c r="A43" s="226" t="s">
        <v>131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>
      <c r="A44" s="278" t="s">
        <v>187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282" t="s">
        <v>125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>
      <c r="A48" s="97" t="s">
        <v>137</v>
      </c>
      <c r="B48" s="285" t="s">
        <v>138</v>
      </c>
      <c r="C48" s="285"/>
      <c r="D48" s="98" t="s">
        <v>139</v>
      </c>
      <c r="E48" s="99"/>
      <c r="F48" s="98" t="s">
        <v>140</v>
      </c>
      <c r="G48" s="100"/>
      <c r="H48" s="286" t="s">
        <v>141</v>
      </c>
      <c r="I48" s="286"/>
      <c r="J48" s="285"/>
      <c r="K48" s="287"/>
    </row>
    <row r="49" spans="1:11" ht="16.5" customHeight="1">
      <c r="A49" s="288" t="s">
        <v>142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6.5" customHeight="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</row>
    <row r="51" spans="1:11" ht="16.5" customHeight="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296"/>
    </row>
    <row r="52" spans="1:11" ht="21" customHeight="1">
      <c r="A52" s="97" t="s">
        <v>137</v>
      </c>
      <c r="B52" s="285" t="s">
        <v>138</v>
      </c>
      <c r="C52" s="285"/>
      <c r="D52" s="98" t="s">
        <v>139</v>
      </c>
      <c r="E52" s="98"/>
      <c r="F52" s="98" t="s">
        <v>140</v>
      </c>
      <c r="G52" s="98"/>
      <c r="H52" s="286" t="s">
        <v>141</v>
      </c>
      <c r="I52" s="286"/>
      <c r="J52" s="297"/>
      <c r="K52" s="29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workbookViewId="0">
      <selection sqref="A1:XFD21"/>
    </sheetView>
  </sheetViews>
  <sheetFormatPr defaultColWidth="9" defaultRowHeight="14.25"/>
  <cols>
    <col min="1" max="1" width="18.625" customWidth="1"/>
  </cols>
  <sheetData>
    <row r="1" spans="1:10" s="28" customFormat="1" ht="30" customHeight="1">
      <c r="A1" s="237" t="s">
        <v>145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s="28" customFormat="1" ht="29.1" customHeight="1">
      <c r="A2" s="29" t="s">
        <v>188</v>
      </c>
      <c r="B2" s="30" t="s">
        <v>68</v>
      </c>
      <c r="C2" s="239" t="s">
        <v>146</v>
      </c>
      <c r="D2" s="239"/>
      <c r="E2" s="239"/>
      <c r="F2" s="241"/>
      <c r="G2" s="239" t="s">
        <v>56</v>
      </c>
      <c r="H2" s="239"/>
      <c r="I2" s="239"/>
      <c r="J2" s="239"/>
    </row>
    <row r="3" spans="1:10" s="28" customFormat="1" ht="29.1" customHeight="1">
      <c r="A3" s="31" t="s">
        <v>147</v>
      </c>
      <c r="B3" s="32" t="s">
        <v>111</v>
      </c>
      <c r="C3" s="32" t="s">
        <v>112</v>
      </c>
      <c r="D3" s="32" t="s">
        <v>113</v>
      </c>
      <c r="E3" s="32" t="s">
        <v>114</v>
      </c>
      <c r="F3" s="242"/>
      <c r="G3" s="32" t="s">
        <v>111</v>
      </c>
      <c r="H3" s="32" t="s">
        <v>112</v>
      </c>
      <c r="I3" s="32" t="s">
        <v>113</v>
      </c>
      <c r="J3" s="32" t="s">
        <v>114</v>
      </c>
    </row>
    <row r="4" spans="1:10" s="28" customFormat="1" ht="29.1" customHeight="1">
      <c r="A4" s="33" t="s">
        <v>148</v>
      </c>
      <c r="B4" s="32" t="s">
        <v>149</v>
      </c>
      <c r="C4" s="32" t="s">
        <v>150</v>
      </c>
      <c r="D4" s="32" t="s">
        <v>151</v>
      </c>
      <c r="E4" s="32" t="s">
        <v>152</v>
      </c>
      <c r="F4" s="242"/>
      <c r="G4" s="32" t="s">
        <v>149</v>
      </c>
      <c r="H4" s="32" t="s">
        <v>150</v>
      </c>
      <c r="I4" s="32" t="s">
        <v>151</v>
      </c>
      <c r="J4" s="32" t="s">
        <v>152</v>
      </c>
    </row>
    <row r="5" spans="1:10" s="28" customFormat="1" ht="29.1" customHeight="1">
      <c r="A5" s="34" t="s">
        <v>153</v>
      </c>
      <c r="B5" s="35">
        <v>61</v>
      </c>
      <c r="C5" s="36">
        <f>B5+2</f>
        <v>63</v>
      </c>
      <c r="D5" s="36">
        <f>C5+2</f>
        <v>65</v>
      </c>
      <c r="E5" s="37">
        <f>D5+1</f>
        <v>66</v>
      </c>
      <c r="F5" s="242"/>
      <c r="G5" s="38" t="s">
        <v>189</v>
      </c>
      <c r="H5" s="38" t="s">
        <v>190</v>
      </c>
      <c r="I5" s="38" t="s">
        <v>191</v>
      </c>
      <c r="J5" s="38" t="s">
        <v>154</v>
      </c>
    </row>
    <row r="6" spans="1:10" s="28" customFormat="1" ht="29.1" customHeight="1">
      <c r="A6" s="34" t="s">
        <v>155</v>
      </c>
      <c r="B6" s="35">
        <v>59</v>
      </c>
      <c r="C6" s="36">
        <f>B6+2</f>
        <v>61</v>
      </c>
      <c r="D6" s="36">
        <f>C6+2</f>
        <v>63</v>
      </c>
      <c r="E6" s="37">
        <f>D6+1</f>
        <v>64</v>
      </c>
      <c r="F6" s="242"/>
      <c r="G6" s="38" t="s">
        <v>156</v>
      </c>
      <c r="H6" s="38" t="s">
        <v>156</v>
      </c>
      <c r="I6" s="38" t="s">
        <v>156</v>
      </c>
      <c r="J6" s="38" t="s">
        <v>156</v>
      </c>
    </row>
    <row r="7" spans="1:10" s="28" customFormat="1" ht="29.1" customHeight="1">
      <c r="A7" s="34" t="s">
        <v>157</v>
      </c>
      <c r="B7" s="35">
        <v>96</v>
      </c>
      <c r="C7" s="36">
        <f t="shared" ref="C7:C9" si="0">B7+4</f>
        <v>100</v>
      </c>
      <c r="D7" s="36">
        <f>C7+4</f>
        <v>104</v>
      </c>
      <c r="E7" s="37">
        <f>D7+8</f>
        <v>112</v>
      </c>
      <c r="F7" s="242"/>
      <c r="G7" s="38" t="s">
        <v>156</v>
      </c>
      <c r="H7" s="38" t="s">
        <v>192</v>
      </c>
      <c r="I7" s="38" t="s">
        <v>156</v>
      </c>
      <c r="J7" s="38" t="s">
        <v>156</v>
      </c>
    </row>
    <row r="8" spans="1:10" s="28" customFormat="1" ht="29.1" customHeight="1">
      <c r="A8" s="34" t="s">
        <v>159</v>
      </c>
      <c r="B8" s="35">
        <v>86</v>
      </c>
      <c r="C8" s="36">
        <f t="shared" si="0"/>
        <v>90</v>
      </c>
      <c r="D8" s="36">
        <f>C8+5</f>
        <v>95</v>
      </c>
      <c r="E8" s="37">
        <f>D8+9</f>
        <v>104</v>
      </c>
      <c r="F8" s="242"/>
      <c r="G8" s="38" t="s">
        <v>158</v>
      </c>
      <c r="H8" s="38" t="s">
        <v>193</v>
      </c>
      <c r="I8" s="38" t="s">
        <v>156</v>
      </c>
      <c r="J8" s="38" t="s">
        <v>158</v>
      </c>
    </row>
    <row r="9" spans="1:10" s="28" customFormat="1" ht="29.1" customHeight="1">
      <c r="A9" s="34" t="s">
        <v>160</v>
      </c>
      <c r="B9" s="35">
        <v>100</v>
      </c>
      <c r="C9" s="36">
        <f t="shared" si="0"/>
        <v>104</v>
      </c>
      <c r="D9" s="36">
        <f>C9+5</f>
        <v>109</v>
      </c>
      <c r="E9" s="37">
        <f>D9+9</f>
        <v>118</v>
      </c>
      <c r="F9" s="242"/>
      <c r="G9" s="38">
        <v>-0.2</v>
      </c>
      <c r="H9" s="38" t="s">
        <v>156</v>
      </c>
      <c r="I9" s="38">
        <v>-0.2</v>
      </c>
      <c r="J9" s="38">
        <v>-0.2</v>
      </c>
    </row>
    <row r="10" spans="1:10" s="28" customFormat="1" ht="29.1" customHeight="1">
      <c r="A10" s="34" t="s">
        <v>162</v>
      </c>
      <c r="B10" s="35">
        <v>38</v>
      </c>
      <c r="C10" s="36">
        <f>B10+1</f>
        <v>39</v>
      </c>
      <c r="D10" s="36">
        <f>C10+1</f>
        <v>40</v>
      </c>
      <c r="E10" s="37">
        <f>D10+2</f>
        <v>42</v>
      </c>
      <c r="F10" s="242"/>
      <c r="G10" s="38" t="s">
        <v>161</v>
      </c>
      <c r="H10" s="38">
        <v>-0.7</v>
      </c>
      <c r="I10" s="38" t="s">
        <v>158</v>
      </c>
      <c r="J10" s="38" t="s">
        <v>161</v>
      </c>
    </row>
    <row r="11" spans="1:10" s="28" customFormat="1" ht="29.1" customHeight="1">
      <c r="A11" s="34" t="s">
        <v>164</v>
      </c>
      <c r="B11" s="35">
        <v>6.5</v>
      </c>
      <c r="C11" s="36">
        <f>B11</f>
        <v>6.5</v>
      </c>
      <c r="D11" s="36">
        <f>C11</f>
        <v>6.5</v>
      </c>
      <c r="E11" s="37">
        <f>D11</f>
        <v>6.5</v>
      </c>
      <c r="F11" s="242"/>
      <c r="G11" s="38">
        <f>-0.5-0.3</f>
        <v>-0.8</v>
      </c>
      <c r="H11" s="38">
        <v>-0.2</v>
      </c>
      <c r="I11" s="38" t="s">
        <v>156</v>
      </c>
      <c r="J11" s="38" t="s">
        <v>163</v>
      </c>
    </row>
    <row r="12" spans="1:10" s="28" customFormat="1" ht="29.1" customHeight="1">
      <c r="A12" s="34" t="s">
        <v>165</v>
      </c>
      <c r="B12" s="35">
        <v>46</v>
      </c>
      <c r="C12" s="36">
        <f>B12+1</f>
        <v>47</v>
      </c>
      <c r="D12" s="36">
        <f>C12+1</f>
        <v>48</v>
      </c>
      <c r="E12" s="37">
        <f>D12+2</f>
        <v>50</v>
      </c>
      <c r="F12" s="242"/>
      <c r="G12" s="38" t="s">
        <v>156</v>
      </c>
      <c r="H12" s="38" t="s">
        <v>156</v>
      </c>
      <c r="I12" s="38" t="s">
        <v>156</v>
      </c>
      <c r="J12" s="38" t="s">
        <v>156</v>
      </c>
    </row>
    <row r="13" spans="1:10" s="28" customFormat="1" ht="29.1" customHeight="1">
      <c r="A13" s="34" t="s">
        <v>166</v>
      </c>
      <c r="B13" s="35">
        <v>77</v>
      </c>
      <c r="C13" s="36">
        <f>B13+1.5</f>
        <v>78.5</v>
      </c>
      <c r="D13" s="36">
        <f>C13+1.5</f>
        <v>80</v>
      </c>
      <c r="E13" s="37">
        <f>D13+1.5</f>
        <v>81.5</v>
      </c>
      <c r="F13" s="242"/>
      <c r="G13" s="38" t="s">
        <v>156</v>
      </c>
      <c r="H13" s="38" t="s">
        <v>156</v>
      </c>
      <c r="I13" s="38" t="s">
        <v>156</v>
      </c>
      <c r="J13" s="38" t="s">
        <v>156</v>
      </c>
    </row>
    <row r="14" spans="1:10" s="28" customFormat="1" ht="29.1" customHeight="1">
      <c r="A14" s="34" t="s">
        <v>167</v>
      </c>
      <c r="B14" s="35">
        <v>18</v>
      </c>
      <c r="C14" s="36">
        <f>B14+0.8</f>
        <v>18.8</v>
      </c>
      <c r="D14" s="36">
        <f>C14+0.8</f>
        <v>19.600000000000001</v>
      </c>
      <c r="E14" s="37">
        <f>D14+1.6</f>
        <v>21.200000000000003</v>
      </c>
      <c r="F14" s="242"/>
      <c r="G14" s="38" t="s">
        <v>156</v>
      </c>
      <c r="H14" s="38" t="s">
        <v>156</v>
      </c>
      <c r="I14" s="38" t="s">
        <v>156</v>
      </c>
      <c r="J14" s="38" t="s">
        <v>156</v>
      </c>
    </row>
    <row r="15" spans="1:10" s="28" customFormat="1" ht="16.5">
      <c r="A15" s="34" t="s">
        <v>168</v>
      </c>
      <c r="B15" s="35">
        <v>15</v>
      </c>
      <c r="C15" s="36">
        <f>B15+0.6</f>
        <v>15.6</v>
      </c>
      <c r="D15" s="36">
        <f>C15+0.6</f>
        <v>16.2</v>
      </c>
      <c r="E15" s="37">
        <f>D15+1.2</f>
        <v>17.399999999999999</v>
      </c>
      <c r="F15" s="39"/>
      <c r="G15" s="38" t="s">
        <v>156</v>
      </c>
      <c r="H15" s="38" t="s">
        <v>156</v>
      </c>
      <c r="I15" s="38" t="s">
        <v>156</v>
      </c>
      <c r="J15" s="38" t="s">
        <v>156</v>
      </c>
    </row>
    <row r="16" spans="1:10" s="28" customFormat="1" ht="16.5">
      <c r="A16" s="34" t="s">
        <v>169</v>
      </c>
      <c r="B16" s="35">
        <v>12.5</v>
      </c>
      <c r="C16" s="36">
        <f>B16+0.4</f>
        <v>12.9</v>
      </c>
      <c r="D16" s="36">
        <f>C16+0.4</f>
        <v>13.3</v>
      </c>
      <c r="E16" s="37">
        <f>D16+0.8</f>
        <v>14.100000000000001</v>
      </c>
      <c r="F16" s="39"/>
      <c r="G16" s="38" t="s">
        <v>156</v>
      </c>
      <c r="H16" s="38" t="s">
        <v>156</v>
      </c>
      <c r="I16" s="38" t="s">
        <v>156</v>
      </c>
      <c r="J16" s="38" t="s">
        <v>156</v>
      </c>
    </row>
    <row r="17" spans="1:10" s="28" customFormat="1" ht="16.5">
      <c r="A17" s="34" t="s">
        <v>170</v>
      </c>
      <c r="B17" s="35">
        <v>10.5</v>
      </c>
      <c r="C17" s="36">
        <f>B17+0.4</f>
        <v>10.9</v>
      </c>
      <c r="D17" s="36">
        <f>C17+0.4</f>
        <v>11.3</v>
      </c>
      <c r="E17" s="37">
        <f>D17+0.8</f>
        <v>12.100000000000001</v>
      </c>
      <c r="F17" s="39"/>
      <c r="G17" s="38" t="s">
        <v>156</v>
      </c>
      <c r="H17" s="38" t="s">
        <v>156</v>
      </c>
      <c r="I17" s="38" t="s">
        <v>156</v>
      </c>
      <c r="J17" s="38" t="s">
        <v>156</v>
      </c>
    </row>
    <row r="18" spans="1:10" s="28" customFormat="1" ht="26.1" customHeight="1">
      <c r="A18" s="34" t="s">
        <v>171</v>
      </c>
      <c r="B18" s="35">
        <v>16</v>
      </c>
      <c r="C18" s="36">
        <f>B18</f>
        <v>16</v>
      </c>
      <c r="D18" s="36">
        <f>B18+1.5</f>
        <v>17.5</v>
      </c>
      <c r="E18" s="37">
        <f>D18</f>
        <v>17.5</v>
      </c>
      <c r="G18" s="38" t="s">
        <v>156</v>
      </c>
      <c r="H18" s="38" t="s">
        <v>156</v>
      </c>
      <c r="I18" s="38" t="s">
        <v>156</v>
      </c>
      <c r="J18" s="38" t="s">
        <v>156</v>
      </c>
    </row>
    <row r="19" spans="1:10" ht="16.5">
      <c r="A19" s="34" t="s">
        <v>172</v>
      </c>
      <c r="B19" s="35">
        <v>18.5</v>
      </c>
      <c r="C19" s="36">
        <f>B19</f>
        <v>18.5</v>
      </c>
      <c r="D19" s="36">
        <f>B19+1.5</f>
        <v>20</v>
      </c>
      <c r="E19" s="37">
        <f>D19</f>
        <v>20</v>
      </c>
      <c r="G19" s="38" t="s">
        <v>156</v>
      </c>
      <c r="H19" s="38" t="s">
        <v>156</v>
      </c>
      <c r="I19" s="38" t="s">
        <v>156</v>
      </c>
      <c r="J19" s="38" t="s">
        <v>156</v>
      </c>
    </row>
    <row r="20" spans="1:10" ht="17.25">
      <c r="A20" s="40" t="s">
        <v>173</v>
      </c>
      <c r="B20" s="41">
        <v>34</v>
      </c>
      <c r="C20" s="42">
        <f>B20+0.5</f>
        <v>34.5</v>
      </c>
      <c r="D20" s="42">
        <f>C20+0.5</f>
        <v>35</v>
      </c>
      <c r="E20" s="43">
        <f>D20+0.5</f>
        <v>35.5</v>
      </c>
      <c r="G20" s="38" t="s">
        <v>156</v>
      </c>
      <c r="H20" s="38" t="s">
        <v>156</v>
      </c>
      <c r="I20" s="38" t="s">
        <v>156</v>
      </c>
      <c r="J20" s="38" t="s">
        <v>156</v>
      </c>
    </row>
    <row r="21" spans="1:10" ht="17.25">
      <c r="A21" s="40" t="s">
        <v>174</v>
      </c>
      <c r="B21" s="41">
        <v>24.5</v>
      </c>
      <c r="C21" s="42">
        <f>B21+0.5</f>
        <v>25</v>
      </c>
      <c r="D21" s="42">
        <f>C21+0.5</f>
        <v>25.5</v>
      </c>
      <c r="E21" s="44">
        <f>D21+0.75</f>
        <v>26.25</v>
      </c>
      <c r="G21" s="38" t="s">
        <v>156</v>
      </c>
      <c r="H21" s="38" t="s">
        <v>156</v>
      </c>
      <c r="I21" s="38" t="s">
        <v>156</v>
      </c>
      <c r="J21" s="38" t="s">
        <v>156</v>
      </c>
    </row>
  </sheetData>
  <mergeCells count="4">
    <mergeCell ref="A1:J1"/>
    <mergeCell ref="C2:E2"/>
    <mergeCell ref="G2:J2"/>
    <mergeCell ref="F2:F14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zoomScalePageLayoutView="125" workbookViewId="0">
      <selection activeCell="M8" sqref="M8"/>
    </sheetView>
  </sheetViews>
  <sheetFormatPr defaultColWidth="10.125" defaultRowHeight="14.2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9.12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>
      <c r="A1" s="299" t="s">
        <v>194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>
      <c r="A2" s="48" t="s">
        <v>54</v>
      </c>
      <c r="B2" s="378" t="s">
        <v>329</v>
      </c>
      <c r="C2" s="300"/>
      <c r="D2" s="49" t="s">
        <v>62</v>
      </c>
      <c r="E2" s="47" t="s">
        <v>63</v>
      </c>
      <c r="F2" s="50"/>
      <c r="G2" s="51" t="s">
        <v>195</v>
      </c>
      <c r="H2" s="52" t="s">
        <v>69</v>
      </c>
      <c r="I2" s="73" t="s">
        <v>57</v>
      </c>
      <c r="J2" s="379" t="s">
        <v>330</v>
      </c>
      <c r="K2" s="301"/>
    </row>
    <row r="3" spans="1:11">
      <c r="A3" s="53" t="s">
        <v>75</v>
      </c>
      <c r="B3" s="177">
        <v>800</v>
      </c>
      <c r="C3" s="178"/>
      <c r="D3" s="56" t="s">
        <v>196</v>
      </c>
      <c r="E3" s="302">
        <v>44798</v>
      </c>
      <c r="F3" s="303"/>
      <c r="G3" s="303"/>
      <c r="H3" s="268" t="s">
        <v>197</v>
      </c>
      <c r="I3" s="268"/>
      <c r="J3" s="268"/>
      <c r="K3" s="269"/>
    </row>
    <row r="4" spans="1:11">
      <c r="A4" s="57" t="s">
        <v>72</v>
      </c>
      <c r="B4" s="58">
        <v>1</v>
      </c>
      <c r="C4" s="59">
        <v>4</v>
      </c>
      <c r="D4" s="60" t="s">
        <v>198</v>
      </c>
      <c r="E4" s="380" t="s">
        <v>331</v>
      </c>
      <c r="F4" s="303"/>
      <c r="G4" s="303"/>
      <c r="H4" s="215" t="s">
        <v>199</v>
      </c>
      <c r="I4" s="215"/>
      <c r="J4" s="70" t="s">
        <v>66</v>
      </c>
      <c r="K4" s="76" t="s">
        <v>67</v>
      </c>
    </row>
    <row r="5" spans="1:11">
      <c r="A5" s="61" t="s">
        <v>200</v>
      </c>
      <c r="B5" s="58">
        <v>1</v>
      </c>
      <c r="C5" s="59"/>
      <c r="D5" s="56" t="s">
        <v>201</v>
      </c>
      <c r="E5" s="56" t="s">
        <v>202</v>
      </c>
      <c r="F5" s="56" t="s">
        <v>203</v>
      </c>
      <c r="G5" s="56" t="s">
        <v>204</v>
      </c>
      <c r="H5" s="215" t="s">
        <v>205</v>
      </c>
      <c r="I5" s="215"/>
      <c r="J5" s="70" t="s">
        <v>66</v>
      </c>
      <c r="K5" s="76" t="s">
        <v>67</v>
      </c>
    </row>
    <row r="6" spans="1:11">
      <c r="A6" s="62" t="s">
        <v>206</v>
      </c>
      <c r="B6" s="183">
        <v>80</v>
      </c>
      <c r="C6" s="184"/>
      <c r="D6" s="63" t="s">
        <v>207</v>
      </c>
      <c r="E6" s="64"/>
      <c r="F6" s="65"/>
      <c r="G6" s="63">
        <v>800</v>
      </c>
      <c r="H6" s="304" t="s">
        <v>208</v>
      </c>
      <c r="I6" s="304"/>
      <c r="J6" s="65" t="s">
        <v>66</v>
      </c>
      <c r="K6" s="77" t="s">
        <v>67</v>
      </c>
    </row>
    <row r="7" spans="1:11">
      <c r="A7" s="66"/>
      <c r="B7" s="67"/>
      <c r="C7" s="67"/>
      <c r="D7" s="66"/>
      <c r="E7" s="67"/>
      <c r="F7" s="68"/>
      <c r="G7" s="66"/>
      <c r="H7" s="68"/>
      <c r="I7" s="67"/>
      <c r="J7" s="67"/>
      <c r="K7" s="67"/>
    </row>
    <row r="8" spans="1:11">
      <c r="A8" s="69" t="s">
        <v>209</v>
      </c>
      <c r="B8" s="51" t="s">
        <v>210</v>
      </c>
      <c r="C8" s="51" t="s">
        <v>211</v>
      </c>
      <c r="D8" s="51" t="s">
        <v>212</v>
      </c>
      <c r="E8" s="51" t="s">
        <v>213</v>
      </c>
      <c r="F8" s="51" t="s">
        <v>214</v>
      </c>
      <c r="G8" s="305"/>
      <c r="H8" s="306"/>
      <c r="I8" s="306"/>
      <c r="J8" s="306"/>
      <c r="K8" s="307"/>
    </row>
    <row r="9" spans="1:11">
      <c r="A9" s="214" t="s">
        <v>215</v>
      </c>
      <c r="B9" s="215"/>
      <c r="C9" s="70" t="s">
        <v>66</v>
      </c>
      <c r="D9" s="70" t="s">
        <v>67</v>
      </c>
      <c r="E9" s="56" t="s">
        <v>216</v>
      </c>
      <c r="F9" s="71" t="s">
        <v>217</v>
      </c>
      <c r="G9" s="308"/>
      <c r="H9" s="309"/>
      <c r="I9" s="309"/>
      <c r="J9" s="309"/>
      <c r="K9" s="310"/>
    </row>
    <row r="10" spans="1:11">
      <c r="A10" s="214" t="s">
        <v>218</v>
      </c>
      <c r="B10" s="215"/>
      <c r="C10" s="70" t="s">
        <v>66</v>
      </c>
      <c r="D10" s="70" t="s">
        <v>67</v>
      </c>
      <c r="E10" s="56" t="s">
        <v>219</v>
      </c>
      <c r="F10" s="71" t="s">
        <v>220</v>
      </c>
      <c r="G10" s="308" t="s">
        <v>221</v>
      </c>
      <c r="H10" s="309"/>
      <c r="I10" s="309"/>
      <c r="J10" s="309"/>
      <c r="K10" s="310"/>
    </row>
    <row r="11" spans="1:11">
      <c r="A11" s="311" t="s">
        <v>179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>
      <c r="A12" s="53" t="s">
        <v>87</v>
      </c>
      <c r="B12" s="70" t="s">
        <v>83</v>
      </c>
      <c r="C12" s="70" t="s">
        <v>84</v>
      </c>
      <c r="D12" s="71"/>
      <c r="E12" s="56" t="s">
        <v>85</v>
      </c>
      <c r="F12" s="70" t="s">
        <v>83</v>
      </c>
      <c r="G12" s="70" t="s">
        <v>84</v>
      </c>
      <c r="H12" s="70"/>
      <c r="I12" s="56" t="s">
        <v>222</v>
      </c>
      <c r="J12" s="70" t="s">
        <v>83</v>
      </c>
      <c r="K12" s="76" t="s">
        <v>84</v>
      </c>
    </row>
    <row r="13" spans="1:11">
      <c r="A13" s="53" t="s">
        <v>90</v>
      </c>
      <c r="B13" s="70" t="s">
        <v>83</v>
      </c>
      <c r="C13" s="70" t="s">
        <v>84</v>
      </c>
      <c r="D13" s="71"/>
      <c r="E13" s="56" t="s">
        <v>95</v>
      </c>
      <c r="F13" s="70" t="s">
        <v>83</v>
      </c>
      <c r="G13" s="70" t="s">
        <v>84</v>
      </c>
      <c r="H13" s="70"/>
      <c r="I13" s="56" t="s">
        <v>223</v>
      </c>
      <c r="J13" s="70" t="s">
        <v>83</v>
      </c>
      <c r="K13" s="76" t="s">
        <v>84</v>
      </c>
    </row>
    <row r="14" spans="1:11">
      <c r="A14" s="62" t="s">
        <v>224</v>
      </c>
      <c r="B14" s="65" t="s">
        <v>83</v>
      </c>
      <c r="C14" s="65" t="s">
        <v>84</v>
      </c>
      <c r="D14" s="64"/>
      <c r="E14" s="63" t="s">
        <v>225</v>
      </c>
      <c r="F14" s="65" t="s">
        <v>83</v>
      </c>
      <c r="G14" s="65" t="s">
        <v>84</v>
      </c>
      <c r="H14" s="65"/>
      <c r="I14" s="63" t="s">
        <v>226</v>
      </c>
      <c r="J14" s="65" t="s">
        <v>83</v>
      </c>
      <c r="K14" s="77" t="s">
        <v>84</v>
      </c>
    </row>
    <row r="15" spans="1:11">
      <c r="A15" s="66"/>
      <c r="B15" s="72"/>
      <c r="C15" s="72"/>
      <c r="D15" s="67"/>
      <c r="E15" s="66"/>
      <c r="F15" s="72"/>
      <c r="G15" s="72"/>
      <c r="H15" s="72"/>
      <c r="I15" s="66"/>
      <c r="J15" s="72"/>
      <c r="K15" s="72"/>
    </row>
    <row r="16" spans="1:11" s="45" customFormat="1">
      <c r="A16" s="265" t="s">
        <v>227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>
      <c r="A17" s="214" t="s">
        <v>228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14"/>
    </row>
    <row r="18" spans="1:11">
      <c r="A18" s="214" t="s">
        <v>229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14"/>
    </row>
    <row r="19" spans="1:11">
      <c r="A19" s="315" t="s">
        <v>230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17"/>
    </row>
    <row r="20" spans="1:11">
      <c r="A20" s="318"/>
      <c r="B20" s="319"/>
      <c r="C20" s="319"/>
      <c r="D20" s="319"/>
      <c r="E20" s="319"/>
      <c r="F20" s="319"/>
      <c r="G20" s="319"/>
      <c r="H20" s="319"/>
      <c r="I20" s="319"/>
      <c r="J20" s="319"/>
      <c r="K20" s="320"/>
    </row>
    <row r="21" spans="1:11">
      <c r="A21" s="318"/>
      <c r="B21" s="319"/>
      <c r="C21" s="319"/>
      <c r="D21" s="319"/>
      <c r="E21" s="319"/>
      <c r="F21" s="319"/>
      <c r="G21" s="319"/>
      <c r="H21" s="319"/>
      <c r="I21" s="319"/>
      <c r="J21" s="319"/>
      <c r="K21" s="320"/>
    </row>
    <row r="22" spans="1:11">
      <c r="A22" s="318"/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>
      <c r="A23" s="321"/>
      <c r="B23" s="322"/>
      <c r="C23" s="322"/>
      <c r="D23" s="322"/>
      <c r="E23" s="322"/>
      <c r="F23" s="322"/>
      <c r="G23" s="322"/>
      <c r="H23" s="322"/>
      <c r="I23" s="322"/>
      <c r="J23" s="322"/>
      <c r="K23" s="323"/>
    </row>
    <row r="24" spans="1:11">
      <c r="A24" s="214" t="s">
        <v>124</v>
      </c>
      <c r="B24" s="215"/>
      <c r="C24" s="70" t="s">
        <v>66</v>
      </c>
      <c r="D24" s="70" t="s">
        <v>67</v>
      </c>
      <c r="E24" s="268"/>
      <c r="F24" s="268"/>
      <c r="G24" s="268"/>
      <c r="H24" s="268"/>
      <c r="I24" s="268"/>
      <c r="J24" s="268"/>
      <c r="K24" s="269"/>
    </row>
    <row r="25" spans="1:11">
      <c r="A25" s="74" t="s">
        <v>231</v>
      </c>
      <c r="B25" s="324"/>
      <c r="C25" s="324"/>
      <c r="D25" s="324"/>
      <c r="E25" s="324"/>
      <c r="F25" s="324"/>
      <c r="G25" s="324"/>
      <c r="H25" s="324"/>
      <c r="I25" s="324"/>
      <c r="J25" s="324"/>
      <c r="K25" s="325"/>
    </row>
    <row r="26" spans="1:11">
      <c r="A26" s="326"/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spans="1:11">
      <c r="A27" s="327" t="s">
        <v>232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>
      <c r="A28" s="330" t="s">
        <v>233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234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/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3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3" ht="23.1" customHeight="1">
      <c r="A34" s="318"/>
      <c r="B34" s="319"/>
      <c r="C34" s="319"/>
      <c r="D34" s="319"/>
      <c r="E34" s="319"/>
      <c r="F34" s="319"/>
      <c r="G34" s="319"/>
      <c r="H34" s="319"/>
      <c r="I34" s="319"/>
      <c r="J34" s="319"/>
      <c r="K34" s="320"/>
    </row>
    <row r="35" spans="1:13" ht="23.1" customHeight="1">
      <c r="A35" s="333"/>
      <c r="B35" s="319"/>
      <c r="C35" s="319"/>
      <c r="D35" s="319"/>
      <c r="E35" s="319"/>
      <c r="F35" s="319"/>
      <c r="G35" s="319"/>
      <c r="H35" s="319"/>
      <c r="I35" s="319"/>
      <c r="J35" s="319"/>
      <c r="K35" s="320"/>
    </row>
    <row r="36" spans="1:13" ht="23.1" customHeight="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3" ht="18.75" customHeight="1">
      <c r="A37" s="337" t="s">
        <v>235</v>
      </c>
      <c r="B37" s="338"/>
      <c r="C37" s="338"/>
      <c r="D37" s="338"/>
      <c r="E37" s="338"/>
      <c r="F37" s="338"/>
      <c r="G37" s="338"/>
      <c r="H37" s="338"/>
      <c r="I37" s="338"/>
      <c r="J37" s="338"/>
      <c r="K37" s="339"/>
    </row>
    <row r="38" spans="1:13" s="46" customFormat="1" ht="18.75" customHeight="1">
      <c r="A38" s="214" t="s">
        <v>236</v>
      </c>
      <c r="B38" s="215"/>
      <c r="C38" s="215"/>
      <c r="D38" s="268" t="s">
        <v>237</v>
      </c>
      <c r="E38" s="268"/>
      <c r="F38" s="340" t="s">
        <v>238</v>
      </c>
      <c r="G38" s="341"/>
      <c r="H38" s="215" t="s">
        <v>239</v>
      </c>
      <c r="I38" s="215"/>
      <c r="J38" s="215" t="s">
        <v>240</v>
      </c>
      <c r="K38" s="314"/>
    </row>
    <row r="39" spans="1:13" ht="18.75" customHeight="1">
      <c r="A39" s="61" t="s">
        <v>125</v>
      </c>
      <c r="B39" s="215" t="s">
        <v>241</v>
      </c>
      <c r="C39" s="215"/>
      <c r="D39" s="215"/>
      <c r="E39" s="215"/>
      <c r="F39" s="215"/>
      <c r="G39" s="215"/>
      <c r="H39" s="215"/>
      <c r="I39" s="215"/>
      <c r="J39" s="215"/>
      <c r="K39" s="314"/>
      <c r="M39" s="46"/>
    </row>
    <row r="40" spans="1:13" ht="30.95" customHeight="1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14"/>
    </row>
    <row r="41" spans="1:13" ht="18.75" customHeight="1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14"/>
    </row>
    <row r="42" spans="1:13" ht="32.1" customHeight="1">
      <c r="A42" s="62" t="s">
        <v>137</v>
      </c>
      <c r="B42" s="342" t="s">
        <v>242</v>
      </c>
      <c r="C42" s="342"/>
      <c r="D42" s="63" t="s">
        <v>243</v>
      </c>
      <c r="E42" s="64" t="s">
        <v>244</v>
      </c>
      <c r="F42" s="63" t="s">
        <v>140</v>
      </c>
      <c r="G42" s="75">
        <v>44797</v>
      </c>
      <c r="H42" s="343" t="s">
        <v>141</v>
      </c>
      <c r="I42" s="343"/>
      <c r="J42" s="342" t="s">
        <v>144</v>
      </c>
      <c r="K42" s="344"/>
    </row>
    <row r="43" spans="1:13" ht="16.5" customHeight="1"/>
    <row r="44" spans="1:13" ht="16.5" customHeight="1"/>
    <row r="45" spans="1:13" ht="16.5" customHeight="1"/>
  </sheetData>
  <mergeCells count="51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H5:I5"/>
    <mergeCell ref="B6:C6"/>
    <mergeCell ref="H6:I6"/>
    <mergeCell ref="A1:K1"/>
    <mergeCell ref="B2:C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342900</xdr:colOff>
                    <xdr:row>6</xdr:row>
                    <xdr:rowOff>66675</xdr:rowOff>
                  </from>
                  <to>
                    <xdr:col>3</xdr:col>
                    <xdr:colOff>66675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workbookViewId="0">
      <selection activeCell="K4" sqref="K4"/>
    </sheetView>
  </sheetViews>
  <sheetFormatPr defaultColWidth="9" defaultRowHeight="26.1" customHeight="1"/>
  <cols>
    <col min="1" max="1" width="17.125" style="28" customWidth="1"/>
    <col min="2" max="8" width="9.375" style="28" customWidth="1"/>
    <col min="9" max="9" width="10.875" style="28" customWidth="1"/>
    <col min="10" max="15" width="9.875" style="28" customWidth="1"/>
    <col min="16" max="16384" width="9" style="28"/>
  </cols>
  <sheetData>
    <row r="1" spans="1:10" ht="30" customHeight="1">
      <c r="A1" s="237" t="s">
        <v>145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29.1" customHeight="1">
      <c r="A2" s="29" t="s">
        <v>188</v>
      </c>
      <c r="B2" s="30" t="s">
        <v>68</v>
      </c>
      <c r="C2" s="239" t="s">
        <v>146</v>
      </c>
      <c r="D2" s="239"/>
      <c r="E2" s="239"/>
      <c r="F2" s="241"/>
      <c r="G2" s="239" t="s">
        <v>56</v>
      </c>
      <c r="H2" s="239"/>
      <c r="I2" s="239"/>
      <c r="J2" s="239"/>
    </row>
    <row r="3" spans="1:10" ht="29.1" customHeight="1">
      <c r="A3" s="31" t="s">
        <v>147</v>
      </c>
      <c r="B3" s="32" t="s">
        <v>111</v>
      </c>
      <c r="C3" s="32" t="s">
        <v>112</v>
      </c>
      <c r="D3" s="32" t="s">
        <v>113</v>
      </c>
      <c r="E3" s="32" t="s">
        <v>114</v>
      </c>
      <c r="F3" s="242"/>
      <c r="G3" s="32" t="s">
        <v>111</v>
      </c>
      <c r="H3" s="32" t="s">
        <v>112</v>
      </c>
      <c r="I3" s="32" t="s">
        <v>113</v>
      </c>
      <c r="J3" s="32" t="s">
        <v>114</v>
      </c>
    </row>
    <row r="4" spans="1:10" ht="29.1" customHeight="1">
      <c r="A4" s="33" t="s">
        <v>148</v>
      </c>
      <c r="B4" s="32" t="s">
        <v>149</v>
      </c>
      <c r="C4" s="32" t="s">
        <v>150</v>
      </c>
      <c r="D4" s="32" t="s">
        <v>151</v>
      </c>
      <c r="E4" s="32" t="s">
        <v>152</v>
      </c>
      <c r="F4" s="242"/>
      <c r="G4" s="32" t="s">
        <v>149</v>
      </c>
      <c r="H4" s="32" t="s">
        <v>150</v>
      </c>
      <c r="I4" s="32" t="s">
        <v>151</v>
      </c>
      <c r="J4" s="32" t="s">
        <v>152</v>
      </c>
    </row>
    <row r="5" spans="1:10" ht="29.1" customHeight="1">
      <c r="A5" s="34" t="s">
        <v>153</v>
      </c>
      <c r="B5" s="35">
        <v>61</v>
      </c>
      <c r="C5" s="36">
        <f>B5+2</f>
        <v>63</v>
      </c>
      <c r="D5" s="36">
        <f>C5+2</f>
        <v>65</v>
      </c>
      <c r="E5" s="37">
        <f>D5+1</f>
        <v>66</v>
      </c>
      <c r="F5" s="242"/>
      <c r="G5" s="38" t="s">
        <v>189</v>
      </c>
      <c r="H5" s="38" t="s">
        <v>190</v>
      </c>
      <c r="I5" s="38" t="s">
        <v>191</v>
      </c>
      <c r="J5" s="38" t="s">
        <v>154</v>
      </c>
    </row>
    <row r="6" spans="1:10" ht="29.1" customHeight="1">
      <c r="A6" s="34" t="s">
        <v>155</v>
      </c>
      <c r="B6" s="35">
        <v>59</v>
      </c>
      <c r="C6" s="36">
        <f>B6+2</f>
        <v>61</v>
      </c>
      <c r="D6" s="36">
        <f>C6+2</f>
        <v>63</v>
      </c>
      <c r="E6" s="37">
        <f>D6+1</f>
        <v>64</v>
      </c>
      <c r="F6" s="242"/>
      <c r="G6" s="38" t="s">
        <v>156</v>
      </c>
      <c r="H6" s="38" t="s">
        <v>156</v>
      </c>
      <c r="I6" s="38" t="s">
        <v>156</v>
      </c>
      <c r="J6" s="38" t="s">
        <v>156</v>
      </c>
    </row>
    <row r="7" spans="1:10" ht="29.1" customHeight="1">
      <c r="A7" s="34" t="s">
        <v>157</v>
      </c>
      <c r="B7" s="35">
        <v>96</v>
      </c>
      <c r="C7" s="36">
        <f t="shared" ref="C7:C9" si="0">B7+4</f>
        <v>100</v>
      </c>
      <c r="D7" s="36">
        <f>C7+4</f>
        <v>104</v>
      </c>
      <c r="E7" s="37">
        <f>D7+8</f>
        <v>112</v>
      </c>
      <c r="F7" s="242"/>
      <c r="G7" s="38" t="s">
        <v>156</v>
      </c>
      <c r="H7" s="38" t="s">
        <v>192</v>
      </c>
      <c r="I7" s="38" t="s">
        <v>156</v>
      </c>
      <c r="J7" s="38" t="s">
        <v>156</v>
      </c>
    </row>
    <row r="8" spans="1:10" ht="29.1" customHeight="1">
      <c r="A8" s="34" t="s">
        <v>159</v>
      </c>
      <c r="B8" s="35">
        <v>86</v>
      </c>
      <c r="C8" s="36">
        <f t="shared" si="0"/>
        <v>90</v>
      </c>
      <c r="D8" s="36">
        <f>C8+5</f>
        <v>95</v>
      </c>
      <c r="E8" s="37">
        <f>D8+9</f>
        <v>104</v>
      </c>
      <c r="F8" s="242"/>
      <c r="G8" s="38" t="s">
        <v>158</v>
      </c>
      <c r="H8" s="38" t="s">
        <v>193</v>
      </c>
      <c r="I8" s="38" t="s">
        <v>156</v>
      </c>
      <c r="J8" s="38" t="s">
        <v>158</v>
      </c>
    </row>
    <row r="9" spans="1:10" ht="29.1" customHeight="1">
      <c r="A9" s="34" t="s">
        <v>160</v>
      </c>
      <c r="B9" s="35">
        <v>100</v>
      </c>
      <c r="C9" s="36">
        <f t="shared" si="0"/>
        <v>104</v>
      </c>
      <c r="D9" s="36">
        <f>C9+5</f>
        <v>109</v>
      </c>
      <c r="E9" s="37">
        <f>D9+9</f>
        <v>118</v>
      </c>
      <c r="F9" s="242"/>
      <c r="G9" s="38">
        <v>-0.2</v>
      </c>
      <c r="H9" s="38" t="s">
        <v>156</v>
      </c>
      <c r="I9" s="38">
        <v>-0.2</v>
      </c>
      <c r="J9" s="38">
        <v>-0.2</v>
      </c>
    </row>
    <row r="10" spans="1:10" ht="29.1" customHeight="1">
      <c r="A10" s="34" t="s">
        <v>162</v>
      </c>
      <c r="B10" s="35">
        <v>38</v>
      </c>
      <c r="C10" s="36">
        <f>B10+1</f>
        <v>39</v>
      </c>
      <c r="D10" s="36">
        <f>C10+1</f>
        <v>40</v>
      </c>
      <c r="E10" s="37">
        <f>D10+2</f>
        <v>42</v>
      </c>
      <c r="F10" s="242"/>
      <c r="G10" s="38" t="s">
        <v>161</v>
      </c>
      <c r="H10" s="38">
        <v>-0.7</v>
      </c>
      <c r="I10" s="38" t="s">
        <v>158</v>
      </c>
      <c r="J10" s="38" t="s">
        <v>161</v>
      </c>
    </row>
    <row r="11" spans="1:10" ht="29.1" customHeight="1">
      <c r="A11" s="34" t="s">
        <v>164</v>
      </c>
      <c r="B11" s="35">
        <v>6.5</v>
      </c>
      <c r="C11" s="36">
        <f>B11</f>
        <v>6.5</v>
      </c>
      <c r="D11" s="36">
        <f>C11</f>
        <v>6.5</v>
      </c>
      <c r="E11" s="37">
        <f>D11</f>
        <v>6.5</v>
      </c>
      <c r="F11" s="242"/>
      <c r="G11" s="38">
        <f>-0.5-0.3</f>
        <v>-0.8</v>
      </c>
      <c r="H11" s="38">
        <v>-0.2</v>
      </c>
      <c r="I11" s="38" t="s">
        <v>156</v>
      </c>
      <c r="J11" s="38" t="s">
        <v>163</v>
      </c>
    </row>
    <row r="12" spans="1:10" ht="29.1" customHeight="1">
      <c r="A12" s="34" t="s">
        <v>165</v>
      </c>
      <c r="B12" s="35">
        <v>46</v>
      </c>
      <c r="C12" s="36">
        <f>B12+1</f>
        <v>47</v>
      </c>
      <c r="D12" s="36">
        <f>C12+1</f>
        <v>48</v>
      </c>
      <c r="E12" s="37">
        <f>D12+2</f>
        <v>50</v>
      </c>
      <c r="F12" s="242"/>
      <c r="G12" s="38" t="s">
        <v>156</v>
      </c>
      <c r="H12" s="38" t="s">
        <v>156</v>
      </c>
      <c r="I12" s="38" t="s">
        <v>156</v>
      </c>
      <c r="J12" s="38" t="s">
        <v>156</v>
      </c>
    </row>
    <row r="13" spans="1:10" ht="29.1" customHeight="1">
      <c r="A13" s="34" t="s">
        <v>166</v>
      </c>
      <c r="B13" s="35">
        <v>77</v>
      </c>
      <c r="C13" s="36">
        <f>B13+1.5</f>
        <v>78.5</v>
      </c>
      <c r="D13" s="36">
        <f>C13+1.5</f>
        <v>80</v>
      </c>
      <c r="E13" s="37">
        <f>D13+1.5</f>
        <v>81.5</v>
      </c>
      <c r="F13" s="242"/>
      <c r="G13" s="38" t="s">
        <v>156</v>
      </c>
      <c r="H13" s="38" t="s">
        <v>156</v>
      </c>
      <c r="I13" s="38" t="s">
        <v>156</v>
      </c>
      <c r="J13" s="38" t="s">
        <v>156</v>
      </c>
    </row>
    <row r="14" spans="1:10" ht="29.1" customHeight="1">
      <c r="A14" s="34" t="s">
        <v>167</v>
      </c>
      <c r="B14" s="35">
        <v>18</v>
      </c>
      <c r="C14" s="36">
        <f>B14+0.8</f>
        <v>18.8</v>
      </c>
      <c r="D14" s="36">
        <f>C14+0.8</f>
        <v>19.600000000000001</v>
      </c>
      <c r="E14" s="37">
        <f>D14+1.6</f>
        <v>21.200000000000003</v>
      </c>
      <c r="F14" s="242"/>
      <c r="G14" s="38" t="s">
        <v>156</v>
      </c>
      <c r="H14" s="38" t="s">
        <v>156</v>
      </c>
      <c r="I14" s="38" t="s">
        <v>156</v>
      </c>
      <c r="J14" s="38" t="s">
        <v>156</v>
      </c>
    </row>
    <row r="15" spans="1:10" ht="16.5">
      <c r="A15" s="34" t="s">
        <v>168</v>
      </c>
      <c r="B15" s="35">
        <v>15</v>
      </c>
      <c r="C15" s="36">
        <f>B15+0.6</f>
        <v>15.6</v>
      </c>
      <c r="D15" s="36">
        <f>C15+0.6</f>
        <v>16.2</v>
      </c>
      <c r="E15" s="37">
        <f>D15+1.2</f>
        <v>17.399999999999999</v>
      </c>
      <c r="F15" s="39"/>
      <c r="G15" s="38" t="s">
        <v>156</v>
      </c>
      <c r="H15" s="38" t="s">
        <v>156</v>
      </c>
      <c r="I15" s="38" t="s">
        <v>156</v>
      </c>
      <c r="J15" s="38" t="s">
        <v>156</v>
      </c>
    </row>
    <row r="16" spans="1:10" ht="16.5">
      <c r="A16" s="34" t="s">
        <v>169</v>
      </c>
      <c r="B16" s="35">
        <v>12.5</v>
      </c>
      <c r="C16" s="36">
        <f>B16+0.4</f>
        <v>12.9</v>
      </c>
      <c r="D16" s="36">
        <f>C16+0.4</f>
        <v>13.3</v>
      </c>
      <c r="E16" s="37">
        <f>D16+0.8</f>
        <v>14.100000000000001</v>
      </c>
      <c r="F16" s="39"/>
      <c r="G16" s="38" t="s">
        <v>156</v>
      </c>
      <c r="H16" s="38" t="s">
        <v>156</v>
      </c>
      <c r="I16" s="38" t="s">
        <v>156</v>
      </c>
      <c r="J16" s="38" t="s">
        <v>156</v>
      </c>
    </row>
    <row r="17" spans="1:10" ht="16.5">
      <c r="A17" s="34" t="s">
        <v>170</v>
      </c>
      <c r="B17" s="35">
        <v>10.5</v>
      </c>
      <c r="C17" s="36">
        <f>B17+0.4</f>
        <v>10.9</v>
      </c>
      <c r="D17" s="36">
        <f>C17+0.4</f>
        <v>11.3</v>
      </c>
      <c r="E17" s="37">
        <f>D17+0.8</f>
        <v>12.100000000000001</v>
      </c>
      <c r="F17" s="39"/>
      <c r="G17" s="38" t="s">
        <v>156</v>
      </c>
      <c r="H17" s="38" t="s">
        <v>156</v>
      </c>
      <c r="I17" s="38" t="s">
        <v>156</v>
      </c>
      <c r="J17" s="38" t="s">
        <v>156</v>
      </c>
    </row>
    <row r="18" spans="1:10" ht="26.1" customHeight="1">
      <c r="A18" s="34" t="s">
        <v>171</v>
      </c>
      <c r="B18" s="35">
        <v>16</v>
      </c>
      <c r="C18" s="36">
        <f>B18</f>
        <v>16</v>
      </c>
      <c r="D18" s="36">
        <f>B18+1.5</f>
        <v>17.5</v>
      </c>
      <c r="E18" s="37">
        <f>D18</f>
        <v>17.5</v>
      </c>
      <c r="G18" s="38" t="s">
        <v>156</v>
      </c>
      <c r="H18" s="38" t="s">
        <v>156</v>
      </c>
      <c r="I18" s="38" t="s">
        <v>156</v>
      </c>
      <c r="J18" s="38" t="s">
        <v>156</v>
      </c>
    </row>
    <row r="19" spans="1:10" customFormat="1" ht="16.5">
      <c r="A19" s="34" t="s">
        <v>172</v>
      </c>
      <c r="B19" s="35">
        <v>18.5</v>
      </c>
      <c r="C19" s="36">
        <f>B19</f>
        <v>18.5</v>
      </c>
      <c r="D19" s="36">
        <f>B19+1.5</f>
        <v>20</v>
      </c>
      <c r="E19" s="37">
        <f>D19</f>
        <v>20</v>
      </c>
      <c r="G19" s="38" t="s">
        <v>156</v>
      </c>
      <c r="H19" s="38" t="s">
        <v>156</v>
      </c>
      <c r="I19" s="38" t="s">
        <v>156</v>
      </c>
      <c r="J19" s="38" t="s">
        <v>156</v>
      </c>
    </row>
    <row r="20" spans="1:10" customFormat="1" ht="17.25">
      <c r="A20" s="40" t="s">
        <v>173</v>
      </c>
      <c r="B20" s="41">
        <v>34</v>
      </c>
      <c r="C20" s="42">
        <f>B20+0.5</f>
        <v>34.5</v>
      </c>
      <c r="D20" s="42">
        <f>C20+0.5</f>
        <v>35</v>
      </c>
      <c r="E20" s="43">
        <f>D20+0.5</f>
        <v>35.5</v>
      </c>
      <c r="G20" s="38" t="s">
        <v>156</v>
      </c>
      <c r="H20" s="38" t="s">
        <v>156</v>
      </c>
      <c r="I20" s="38" t="s">
        <v>156</v>
      </c>
      <c r="J20" s="38" t="s">
        <v>156</v>
      </c>
    </row>
    <row r="21" spans="1:10" customFormat="1" ht="17.25">
      <c r="A21" s="40" t="s">
        <v>174</v>
      </c>
      <c r="B21" s="41">
        <v>24.5</v>
      </c>
      <c r="C21" s="42">
        <f>B21+0.5</f>
        <v>25</v>
      </c>
      <c r="D21" s="42">
        <f>C21+0.5</f>
        <v>25.5</v>
      </c>
      <c r="E21" s="44">
        <f>D21+0.75</f>
        <v>26.25</v>
      </c>
      <c r="G21" s="38" t="s">
        <v>156</v>
      </c>
      <c r="H21" s="38" t="s">
        <v>156</v>
      </c>
      <c r="I21" s="38" t="s">
        <v>156</v>
      </c>
      <c r="J21" s="38" t="s">
        <v>156</v>
      </c>
    </row>
  </sheetData>
  <mergeCells count="4">
    <mergeCell ref="A1:J1"/>
    <mergeCell ref="C2:E2"/>
    <mergeCell ref="G2:J2"/>
    <mergeCell ref="F2:F14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0"/>
  <sheetViews>
    <sheetView zoomScaleNormal="100" zoomScalePageLayoutView="125" workbookViewId="0">
      <selection activeCell="C16" sqref="C1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8.25" customWidth="1"/>
    <col min="7" max="7" width="8" customWidth="1"/>
    <col min="8" max="8" width="9.375" customWidth="1"/>
    <col min="9" max="13" width="10" customWidth="1"/>
    <col min="14" max="22" width="9.125" customWidth="1"/>
    <col min="23" max="23" width="10.625" customWidth="1"/>
  </cols>
  <sheetData>
    <row r="1" spans="1:23" ht="29.25">
      <c r="A1" s="345" t="s">
        <v>245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6"/>
      <c r="Q1" s="346"/>
      <c r="R1" s="346"/>
      <c r="S1" s="346"/>
      <c r="T1" s="346"/>
      <c r="U1" s="346"/>
      <c r="V1" s="345"/>
      <c r="W1" s="345"/>
    </row>
    <row r="2" spans="1:23" s="1" customFormat="1" ht="16.5">
      <c r="A2" s="355" t="s">
        <v>246</v>
      </c>
      <c r="B2" s="356" t="s">
        <v>247</v>
      </c>
      <c r="C2" s="356" t="s">
        <v>248</v>
      </c>
      <c r="D2" s="356" t="s">
        <v>249</v>
      </c>
      <c r="E2" s="356" t="s">
        <v>250</v>
      </c>
      <c r="F2" s="356" t="s">
        <v>251</v>
      </c>
      <c r="G2" s="356" t="s">
        <v>252</v>
      </c>
      <c r="H2" s="356" t="s">
        <v>253</v>
      </c>
      <c r="I2" s="3" t="s">
        <v>254</v>
      </c>
      <c r="J2" s="3" t="s">
        <v>255</v>
      </c>
      <c r="K2" s="3" t="s">
        <v>256</v>
      </c>
      <c r="L2" s="3" t="s">
        <v>257</v>
      </c>
      <c r="M2" s="3" t="s">
        <v>258</v>
      </c>
      <c r="N2" s="3" t="s">
        <v>259</v>
      </c>
      <c r="O2" s="26" t="s">
        <v>260</v>
      </c>
      <c r="P2" s="3" t="s">
        <v>261</v>
      </c>
      <c r="Q2" s="3" t="s">
        <v>262</v>
      </c>
      <c r="R2" s="4" t="s">
        <v>263</v>
      </c>
      <c r="S2" s="4" t="s">
        <v>264</v>
      </c>
      <c r="T2" s="4" t="s">
        <v>265</v>
      </c>
      <c r="U2" s="4" t="s">
        <v>266</v>
      </c>
      <c r="V2" s="356" t="s">
        <v>267</v>
      </c>
      <c r="W2" s="356" t="s">
        <v>268</v>
      </c>
    </row>
    <row r="3" spans="1:23" s="1" customFormat="1" ht="16.5">
      <c r="A3" s="355"/>
      <c r="B3" s="357"/>
      <c r="C3" s="357"/>
      <c r="D3" s="357"/>
      <c r="E3" s="357"/>
      <c r="F3" s="357"/>
      <c r="G3" s="357"/>
      <c r="H3" s="357"/>
      <c r="I3" s="3" t="s">
        <v>269</v>
      </c>
      <c r="J3" s="3" t="s">
        <v>269</v>
      </c>
      <c r="K3" s="3" t="s">
        <v>269</v>
      </c>
      <c r="L3" s="3" t="s">
        <v>269</v>
      </c>
      <c r="M3" s="3" t="s">
        <v>269</v>
      </c>
      <c r="N3" s="3" t="s">
        <v>269</v>
      </c>
      <c r="O3" s="18" t="s">
        <v>269</v>
      </c>
      <c r="P3" s="3" t="s">
        <v>269</v>
      </c>
      <c r="Q3" s="3" t="s">
        <v>269</v>
      </c>
      <c r="R3" s="3" t="s">
        <v>269</v>
      </c>
      <c r="S3" s="3" t="s">
        <v>269</v>
      </c>
      <c r="T3" s="3" t="s">
        <v>269</v>
      </c>
      <c r="U3" s="3" t="s">
        <v>269</v>
      </c>
      <c r="V3" s="357"/>
      <c r="W3" s="357"/>
    </row>
    <row r="4" spans="1:23" ht="40.5">
      <c r="A4" s="5">
        <v>3</v>
      </c>
      <c r="B4" s="6">
        <v>22</v>
      </c>
      <c r="C4" s="6" t="s">
        <v>270</v>
      </c>
      <c r="D4" s="7" t="s">
        <v>271</v>
      </c>
      <c r="E4" s="6" t="s">
        <v>63</v>
      </c>
      <c r="F4" s="7" t="s">
        <v>272</v>
      </c>
      <c r="G4" s="6" t="s">
        <v>66</v>
      </c>
      <c r="H4" s="6"/>
      <c r="I4" s="6">
        <v>1</v>
      </c>
      <c r="J4" s="6">
        <v>0</v>
      </c>
      <c r="K4" s="6">
        <v>2</v>
      </c>
      <c r="L4" s="6">
        <v>0</v>
      </c>
      <c r="M4" s="6">
        <v>0</v>
      </c>
      <c r="N4" s="6">
        <v>3</v>
      </c>
      <c r="O4" s="6">
        <v>3</v>
      </c>
      <c r="P4" s="20">
        <v>1</v>
      </c>
      <c r="Q4" s="20">
        <v>2</v>
      </c>
      <c r="R4" s="6">
        <v>0</v>
      </c>
      <c r="S4" s="6">
        <v>0</v>
      </c>
      <c r="T4" s="6">
        <v>0</v>
      </c>
      <c r="U4" s="6">
        <v>0</v>
      </c>
      <c r="V4" s="6">
        <f>SUM(I4:U4)</f>
        <v>12</v>
      </c>
      <c r="W4" s="6" t="s">
        <v>273</v>
      </c>
    </row>
    <row r="5" spans="1:23">
      <c r="A5" s="5"/>
      <c r="B5" s="6"/>
      <c r="C5" s="6"/>
      <c r="D5" s="7"/>
      <c r="E5" s="6"/>
      <c r="F5" s="7"/>
      <c r="G5" s="6"/>
      <c r="H5" s="5"/>
      <c r="I5" s="6"/>
      <c r="J5" s="6"/>
      <c r="K5" s="6"/>
      <c r="L5" s="6"/>
      <c r="M5" s="6"/>
      <c r="N5" s="6"/>
      <c r="O5" s="6"/>
      <c r="P5" s="20"/>
      <c r="Q5" s="20"/>
      <c r="R5" s="6"/>
      <c r="S5" s="6"/>
      <c r="T5" s="6"/>
      <c r="U5" s="6"/>
      <c r="V5" s="6"/>
      <c r="W5" s="6"/>
    </row>
    <row r="6" spans="1:23">
      <c r="A6" s="5"/>
      <c r="B6" s="6"/>
      <c r="C6" s="6"/>
      <c r="D6" s="7"/>
      <c r="E6" s="6"/>
      <c r="F6" s="7"/>
      <c r="G6" s="6"/>
      <c r="H6" s="5"/>
      <c r="I6" s="6"/>
      <c r="J6" s="6"/>
      <c r="K6" s="6"/>
      <c r="L6" s="6"/>
      <c r="M6" s="6"/>
      <c r="N6" s="6"/>
      <c r="O6" s="6"/>
      <c r="P6" s="20"/>
      <c r="Q6" s="20"/>
      <c r="R6" s="6"/>
      <c r="S6" s="6"/>
      <c r="T6" s="6"/>
      <c r="U6" s="6"/>
      <c r="V6" s="6"/>
      <c r="W6" s="6"/>
    </row>
    <row r="7" spans="1:2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21"/>
      <c r="B8" s="22"/>
      <c r="C8" s="23"/>
      <c r="D8" s="24"/>
      <c r="E8" s="25"/>
      <c r="F8" s="22"/>
      <c r="G8" s="23"/>
      <c r="H8" s="23"/>
      <c r="I8" s="24"/>
      <c r="J8" s="23"/>
      <c r="K8" s="21"/>
      <c r="L8" s="23"/>
      <c r="M8" s="23"/>
      <c r="N8" s="27"/>
      <c r="O8" s="23"/>
      <c r="P8" s="23"/>
      <c r="Q8" s="23"/>
      <c r="R8" s="23"/>
      <c r="S8" s="23"/>
      <c r="T8" s="23"/>
      <c r="U8" s="23"/>
      <c r="V8" s="23"/>
      <c r="W8" s="6"/>
    </row>
    <row r="9" spans="1:23" s="2" customFormat="1" ht="18.75">
      <c r="A9" s="347" t="s">
        <v>274</v>
      </c>
      <c r="B9" s="348"/>
      <c r="C9" s="348"/>
      <c r="D9" s="349"/>
      <c r="E9" s="350"/>
      <c r="F9" s="351"/>
      <c r="G9" s="351"/>
      <c r="H9" s="351"/>
      <c r="I9" s="352"/>
      <c r="J9" s="17"/>
      <c r="K9" s="347" t="s">
        <v>275</v>
      </c>
      <c r="L9" s="348"/>
      <c r="M9" s="348"/>
      <c r="N9" s="349"/>
      <c r="O9" s="9"/>
      <c r="P9" s="9"/>
      <c r="Q9" s="9"/>
      <c r="R9" s="9"/>
      <c r="S9" s="9"/>
      <c r="T9" s="9"/>
      <c r="U9" s="9"/>
      <c r="V9" s="9"/>
      <c r="W9" s="6" t="s">
        <v>273</v>
      </c>
    </row>
    <row r="10" spans="1:23" ht="16.5">
      <c r="A10" s="353" t="s">
        <v>276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</row>
  </sheetData>
  <mergeCells count="15">
    <mergeCell ref="A1:W1"/>
    <mergeCell ref="A9:D9"/>
    <mergeCell ref="E9:I9"/>
    <mergeCell ref="K9:N9"/>
    <mergeCell ref="A10:W10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46" type="noConversion"/>
  <dataValidations count="1">
    <dataValidation type="list" allowBlank="1" showInputMessage="1" showErrorMessage="1" sqref="W1 W3 W6 W7 W8 W9 W4:W5 W10:W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首期规格</vt:lpstr>
      <vt:lpstr>中期</vt:lpstr>
      <vt:lpstr>中期规格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2022-08-25T01:23:19Z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4FDA61F113904B36B9C0028B48F4785C</vt:lpwstr>
  </property>
</Properties>
</file>