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9765" tabRatio="848" firstSheet="1" activeTab="6"/>
  </bookViews>
  <sheets>
    <sheet name="工作内容" sheetId="1" r:id="rId1"/>
    <sheet name="AQL2.5验货" sheetId="2" r:id="rId2"/>
    <sheet name="首期" sheetId="3" r:id="rId3"/>
    <sheet name="首期尺寸表" sheetId="6" r:id="rId4"/>
    <sheet name="中期" sheetId="4" r:id="rId5"/>
    <sheet name="中期尺寸表" sheetId="13" r:id="rId6"/>
    <sheet name="尾期" sheetId="5" r:id="rId7"/>
    <sheet name="尾期尺寸表" sheetId="14" r:id="rId8"/>
    <sheet name="1.面料验布" sheetId="7" r:id="rId9"/>
    <sheet name="2.面料缩率" sheetId="8" r:id="rId10"/>
    <sheet name="3.面料互染" sheetId="9" r:id="rId11"/>
    <sheet name="5.特殊工艺测试" sheetId="11" r:id="rId12"/>
    <sheet name="4.面料静水压" sheetId="10" r:id="rId13"/>
    <sheet name="6.织带类缩率测试" sheetId="12" r:id="rId14"/>
  </sheets>
  <calcPr calcId="124519"/>
  <fileRecoveryPr repairLoad="1"/>
</workbook>
</file>

<file path=xl/calcChain.xml><?xml version="1.0" encoding="utf-8"?>
<calcChain xmlns="http://schemas.openxmlformats.org/spreadsheetml/2006/main">
  <c r="G42" i="14"/>
  <c r="F42"/>
  <c r="E42"/>
  <c r="C42"/>
  <c r="B42"/>
  <c r="G41"/>
  <c r="F41"/>
  <c r="E41"/>
  <c r="C41"/>
  <c r="B41"/>
  <c r="G40"/>
  <c r="F40"/>
  <c r="E40"/>
  <c r="C40"/>
  <c r="B40"/>
  <c r="G39"/>
  <c r="F39"/>
  <c r="E39"/>
  <c r="C39"/>
  <c r="B39"/>
  <c r="F38"/>
  <c r="G38" s="1"/>
  <c r="E38"/>
  <c r="C38"/>
  <c r="B38"/>
  <c r="F37"/>
  <c r="G37" s="1"/>
  <c r="E37"/>
  <c r="C37"/>
  <c r="B37"/>
  <c r="F36"/>
  <c r="G36" s="1"/>
  <c r="E36"/>
  <c r="C36"/>
  <c r="B36"/>
  <c r="F35"/>
  <c r="G35" s="1"/>
  <c r="E35"/>
  <c r="C35"/>
  <c r="B35"/>
  <c r="G34"/>
  <c r="F34"/>
  <c r="E34"/>
  <c r="C34"/>
  <c r="B34"/>
  <c r="G33"/>
  <c r="F33"/>
  <c r="E33"/>
  <c r="C33"/>
  <c r="B33"/>
  <c r="G32"/>
  <c r="F32"/>
  <c r="E32"/>
  <c r="C32"/>
  <c r="B32"/>
  <c r="G31"/>
  <c r="F31"/>
  <c r="E31"/>
  <c r="C31"/>
  <c r="B31"/>
  <c r="F30"/>
  <c r="G30" s="1"/>
  <c r="E30"/>
  <c r="C30"/>
  <c r="B30"/>
  <c r="F29"/>
  <c r="G29" s="1"/>
  <c r="E29"/>
  <c r="C29"/>
  <c r="B29"/>
  <c r="F28"/>
  <c r="G28" s="1"/>
  <c r="E28"/>
  <c r="C28"/>
  <c r="B28"/>
  <c r="G22"/>
  <c r="F22"/>
  <c r="C22"/>
  <c r="B22"/>
  <c r="G21"/>
  <c r="F21"/>
  <c r="E21"/>
  <c r="C21"/>
  <c r="B21"/>
  <c r="F20"/>
  <c r="G20" s="1"/>
  <c r="E20"/>
  <c r="C20"/>
  <c r="B20"/>
  <c r="F19"/>
  <c r="G19" s="1"/>
  <c r="E19"/>
  <c r="C19"/>
  <c r="B19"/>
  <c r="F18"/>
  <c r="G18" s="1"/>
  <c r="E18"/>
  <c r="C18"/>
  <c r="B18"/>
  <c r="F17"/>
  <c r="G17" s="1"/>
  <c r="E17"/>
  <c r="C17"/>
  <c r="B17"/>
  <c r="G15"/>
  <c r="F15"/>
  <c r="E15"/>
  <c r="C15"/>
  <c r="B15"/>
  <c r="G14"/>
  <c r="F14"/>
  <c r="E14"/>
  <c r="C14"/>
  <c r="B14"/>
  <c r="G13"/>
  <c r="F13"/>
  <c r="E13"/>
  <c r="C13"/>
  <c r="B13"/>
  <c r="G12"/>
  <c r="F12"/>
  <c r="E12"/>
  <c r="C12"/>
  <c r="B12"/>
  <c r="F11"/>
  <c r="G11" s="1"/>
  <c r="E11"/>
  <c r="C11"/>
  <c r="B11"/>
  <c r="F10"/>
  <c r="G10" s="1"/>
  <c r="E10"/>
  <c r="C10"/>
  <c r="B10"/>
  <c r="F9"/>
  <c r="G9" s="1"/>
  <c r="E9"/>
  <c r="C9"/>
  <c r="B9"/>
  <c r="F8"/>
  <c r="G8" s="1"/>
  <c r="E8"/>
  <c r="C8"/>
  <c r="B8"/>
  <c r="F7"/>
  <c r="G7" s="1"/>
  <c r="E7"/>
  <c r="C7"/>
  <c r="B7"/>
  <c r="G6"/>
  <c r="F6"/>
  <c r="E6"/>
  <c r="C6"/>
  <c r="B6"/>
  <c r="E42" i="13"/>
  <c r="F42" s="1"/>
  <c r="G42" s="1"/>
  <c r="C42"/>
  <c r="B42"/>
  <c r="E41"/>
  <c r="F41" s="1"/>
  <c r="G41" s="1"/>
  <c r="C41"/>
  <c r="B41"/>
  <c r="E40"/>
  <c r="F40" s="1"/>
  <c r="G40" s="1"/>
  <c r="C40"/>
  <c r="B40" s="1"/>
  <c r="E39"/>
  <c r="F39" s="1"/>
  <c r="G39" s="1"/>
  <c r="C39"/>
  <c r="B39" s="1"/>
  <c r="F38"/>
  <c r="G38" s="1"/>
  <c r="E38"/>
  <c r="C38"/>
  <c r="B38" s="1"/>
  <c r="E37"/>
  <c r="F37" s="1"/>
  <c r="G37" s="1"/>
  <c r="C37"/>
  <c r="B37" s="1"/>
  <c r="E36"/>
  <c r="F36" s="1"/>
  <c r="G36" s="1"/>
  <c r="C36"/>
  <c r="B36" s="1"/>
  <c r="E35"/>
  <c r="F35" s="1"/>
  <c r="G35" s="1"/>
  <c r="C35"/>
  <c r="B35" s="1"/>
  <c r="E34"/>
  <c r="F34" s="1"/>
  <c r="G34" s="1"/>
  <c r="C34"/>
  <c r="B34"/>
  <c r="E33"/>
  <c r="F33" s="1"/>
  <c r="G33" s="1"/>
  <c r="C33"/>
  <c r="B33" s="1"/>
  <c r="E32"/>
  <c r="F32" s="1"/>
  <c r="G32" s="1"/>
  <c r="C32"/>
  <c r="B32" s="1"/>
  <c r="E31"/>
  <c r="F31" s="1"/>
  <c r="G31" s="1"/>
  <c r="C31"/>
  <c r="B31" s="1"/>
  <c r="F30"/>
  <c r="G30" s="1"/>
  <c r="E30"/>
  <c r="C30"/>
  <c r="B30" s="1"/>
  <c r="E29"/>
  <c r="F29" s="1"/>
  <c r="G29" s="1"/>
  <c r="C29"/>
  <c r="B29" s="1"/>
  <c r="E28"/>
  <c r="F28" s="1"/>
  <c r="G28" s="1"/>
  <c r="C28"/>
  <c r="B28" s="1"/>
  <c r="F22"/>
  <c r="G22" s="1"/>
  <c r="C22"/>
  <c r="B22" s="1"/>
  <c r="E21"/>
  <c r="F21" s="1"/>
  <c r="G21" s="1"/>
  <c r="C21"/>
  <c r="B21" s="1"/>
  <c r="E20"/>
  <c r="F20" s="1"/>
  <c r="G20" s="1"/>
  <c r="C20"/>
  <c r="B20" s="1"/>
  <c r="E19"/>
  <c r="F19" s="1"/>
  <c r="G19" s="1"/>
  <c r="C19"/>
  <c r="B19" s="1"/>
  <c r="E18"/>
  <c r="F18" s="1"/>
  <c r="G18" s="1"/>
  <c r="C18"/>
  <c r="B18" s="1"/>
  <c r="E17"/>
  <c r="F17" s="1"/>
  <c r="G17" s="1"/>
  <c r="C17"/>
  <c r="B17"/>
  <c r="E15"/>
  <c r="F15" s="1"/>
  <c r="G15" s="1"/>
  <c r="C15"/>
  <c r="B15" s="1"/>
  <c r="E14"/>
  <c r="F14" s="1"/>
  <c r="G14" s="1"/>
  <c r="C14"/>
  <c r="B14" s="1"/>
  <c r="E13"/>
  <c r="F13" s="1"/>
  <c r="G13" s="1"/>
  <c r="C13"/>
  <c r="B13" s="1"/>
  <c r="E12"/>
  <c r="F12" s="1"/>
  <c r="G12" s="1"/>
  <c r="C12"/>
  <c r="B12" s="1"/>
  <c r="F11"/>
  <c r="G11" s="1"/>
  <c r="E11"/>
  <c r="C11"/>
  <c r="B11" s="1"/>
  <c r="E10"/>
  <c r="F10" s="1"/>
  <c r="G10" s="1"/>
  <c r="C10"/>
  <c r="B10" s="1"/>
  <c r="E9"/>
  <c r="F9" s="1"/>
  <c r="G9" s="1"/>
  <c r="C9"/>
  <c r="B9" s="1"/>
  <c r="E8"/>
  <c r="F8" s="1"/>
  <c r="G8" s="1"/>
  <c r="C8"/>
  <c r="B8" s="1"/>
  <c r="E7"/>
  <c r="F7" s="1"/>
  <c r="G7" s="1"/>
  <c r="C7"/>
  <c r="B7" s="1"/>
  <c r="E6"/>
  <c r="F6" s="1"/>
  <c r="G6" s="1"/>
  <c r="C6"/>
  <c r="B6" s="1"/>
  <c r="E42" i="6"/>
  <c r="F42" s="1"/>
  <c r="G42" s="1"/>
  <c r="C42"/>
  <c r="B42" s="1"/>
  <c r="E41"/>
  <c r="F41" s="1"/>
  <c r="G41" s="1"/>
  <c r="C41"/>
  <c r="B41" s="1"/>
  <c r="E40"/>
  <c r="F40" s="1"/>
  <c r="G40" s="1"/>
  <c r="C40"/>
  <c r="B40" s="1"/>
  <c r="E39"/>
  <c r="F39" s="1"/>
  <c r="G39" s="1"/>
  <c r="C39"/>
  <c r="B39" s="1"/>
  <c r="E38"/>
  <c r="F38" s="1"/>
  <c r="G38" s="1"/>
  <c r="C38"/>
  <c r="B38" s="1"/>
  <c r="E37"/>
  <c r="F37" s="1"/>
  <c r="G37" s="1"/>
  <c r="C37"/>
  <c r="B37" s="1"/>
  <c r="F36"/>
  <c r="G36" s="1"/>
  <c r="E36"/>
  <c r="C36"/>
  <c r="B36" s="1"/>
  <c r="E35"/>
  <c r="F35" s="1"/>
  <c r="G35" s="1"/>
  <c r="C35"/>
  <c r="B35" s="1"/>
  <c r="E34"/>
  <c r="F34" s="1"/>
  <c r="G34" s="1"/>
  <c r="C34"/>
  <c r="B34" s="1"/>
  <c r="E33"/>
  <c r="F33" s="1"/>
  <c r="G33" s="1"/>
  <c r="C33"/>
  <c r="B33" s="1"/>
  <c r="E32"/>
  <c r="F32" s="1"/>
  <c r="G32" s="1"/>
  <c r="C32"/>
  <c r="B32" s="1"/>
  <c r="E31"/>
  <c r="F31" s="1"/>
  <c r="G31" s="1"/>
  <c r="C31"/>
  <c r="B31" s="1"/>
  <c r="E30"/>
  <c r="F30" s="1"/>
  <c r="G30" s="1"/>
  <c r="C30"/>
  <c r="B30" s="1"/>
  <c r="E29"/>
  <c r="F29" s="1"/>
  <c r="G29" s="1"/>
  <c r="C29"/>
  <c r="B29" s="1"/>
  <c r="F28"/>
  <c r="G28" s="1"/>
  <c r="E28"/>
  <c r="C28"/>
  <c r="B28" s="1"/>
  <c r="F22"/>
  <c r="G22" s="1"/>
  <c r="C22"/>
  <c r="B22" s="1"/>
  <c r="E21"/>
  <c r="F21" s="1"/>
  <c r="G21" s="1"/>
  <c r="C21"/>
  <c r="B21" s="1"/>
  <c r="E20"/>
  <c r="F20" s="1"/>
  <c r="G20" s="1"/>
  <c r="C20"/>
  <c r="B20" s="1"/>
  <c r="E19"/>
  <c r="F19" s="1"/>
  <c r="G19" s="1"/>
  <c r="C19"/>
  <c r="B19" s="1"/>
  <c r="E18"/>
  <c r="F18" s="1"/>
  <c r="G18" s="1"/>
  <c r="C18"/>
  <c r="B18" s="1"/>
  <c r="E17"/>
  <c r="F17" s="1"/>
  <c r="G17" s="1"/>
  <c r="C17"/>
  <c r="B17" s="1"/>
  <c r="E15"/>
  <c r="F15" s="1"/>
  <c r="G15" s="1"/>
  <c r="C15"/>
  <c r="B15" s="1"/>
  <c r="E14"/>
  <c r="F14" s="1"/>
  <c r="G14" s="1"/>
  <c r="C14"/>
  <c r="B14"/>
  <c r="E13"/>
  <c r="F13" s="1"/>
  <c r="G13" s="1"/>
  <c r="C13"/>
  <c r="B13" s="1"/>
  <c r="E12"/>
  <c r="F12" s="1"/>
  <c r="G12" s="1"/>
  <c r="C12"/>
  <c r="B12" s="1"/>
  <c r="E11"/>
  <c r="F11" s="1"/>
  <c r="G11" s="1"/>
  <c r="C11"/>
  <c r="B11" s="1"/>
  <c r="E10"/>
  <c r="F10" s="1"/>
  <c r="G10" s="1"/>
  <c r="C10"/>
  <c r="B10" s="1"/>
  <c r="E9"/>
  <c r="F9" s="1"/>
  <c r="G9" s="1"/>
  <c r="C9"/>
  <c r="B9" s="1"/>
  <c r="E8"/>
  <c r="F8" s="1"/>
  <c r="G8" s="1"/>
  <c r="C8"/>
  <c r="B8" s="1"/>
  <c r="E7"/>
  <c r="F7" s="1"/>
  <c r="G7" s="1"/>
  <c r="C7"/>
  <c r="B7" s="1"/>
  <c r="E6"/>
  <c r="F6" s="1"/>
  <c r="G6" s="1"/>
  <c r="C6"/>
  <c r="B6" s="1"/>
  <c r="N17" i="7" l="1"/>
  <c r="N16"/>
  <c r="N15"/>
  <c r="N12"/>
  <c r="N11"/>
  <c r="N10"/>
  <c r="N9"/>
  <c r="N8"/>
  <c r="N7"/>
  <c r="N6"/>
  <c r="N5"/>
  <c r="N4"/>
</calcChain>
</file>

<file path=xl/sharedStrings.xml><?xml version="1.0" encoding="utf-8"?>
<sst xmlns="http://schemas.openxmlformats.org/spreadsheetml/2006/main" count="1879" uniqueCount="513">
  <si>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</si>
  <si>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</si>
  <si>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</si>
  <si>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</si>
  <si>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</si>
  <si>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</si>
  <si>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</si>
  <si>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</si>
  <si>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</si>
  <si>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</si>
  <si>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</si>
  <si>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</si>
  <si>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</si>
  <si>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</si>
  <si>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</si>
  <si>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</si>
  <si>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</si>
  <si>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</si>
  <si>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</si>
  <si>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</si>
  <si>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</si>
  <si>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</si>
  <si>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</si>
  <si>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</si>
  <si>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</si>
  <si>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</si>
  <si>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</si>
  <si>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</si>
  <si>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</si>
  <si>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</si>
  <si>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</si>
  <si>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</si>
  <si>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</si>
  <si>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</si>
  <si>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</si>
  <si>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</si>
  <si>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</si>
  <si>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</si>
  <si>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</si>
  <si>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</si>
  <si>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</si>
  <si>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</si>
  <si>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</si>
  <si>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</si>
  <si>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</si>
  <si>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</si>
  <si>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</si>
  <si>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</si>
  <si>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</si>
  <si>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</si>
  <si>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</si>
  <si>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</si>
  <si>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</si>
  <si>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</si>
  <si>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</si>
  <si>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</si>
  <si>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</si>
  <si>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辽宁东元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</si>
  <si>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</si>
  <si>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</si>
  <si>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</si>
  <si>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</si>
  <si>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</si>
  <si>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</si>
  <si>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</si>
  <si>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</si>
  <si>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</si>
  <si>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</si>
  <si>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</si>
  <si>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</si>
  <si>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</si>
  <si>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</si>
  <si>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</si>
  <si>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</si>
  <si>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</si>
  <si>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</si>
  <si>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</si>
  <si>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</si>
  <si>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</si>
  <si>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</si>
  <si>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</si>
  <si>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</si>
  <si>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</si>
  <si>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</si>
  <si>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</si>
  <si>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</si>
  <si>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</si>
  <si>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</si>
  <si>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</si>
  <si>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</si>
  <si>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</si>
  <si>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</si>
  <si>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</si>
  <si>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</si>
  <si>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</si>
  <si>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</si>
  <si>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</si>
  <si>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</si>
  <si>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</si>
  <si>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</si>
  <si>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</si>
  <si>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</si>
  <si>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</si>
  <si>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</si>
  <si>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</si>
  <si>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</si>
  <si>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</si>
  <si>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</si>
  <si>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</si>
  <si>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</si>
  <si>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</si>
  <si>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</si>
  <si>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</si>
  <si>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</si>
  <si>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</si>
  <si>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</si>
  <si>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</si>
  <si>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</si>
  <si>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</si>
  <si>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黑色成衣L码5件，M码5件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</si>
  <si>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</si>
  <si>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</si>
  <si>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</si>
  <si>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</si>
  <si>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</si>
  <si>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1.袖笼要吃纵均匀</t>
  </si>
  <si>
    <t>2.前牌不能起浪，要平整。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</si>
  <si>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</si>
  <si>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</si>
  <si>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</si>
  <si>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</si>
  <si>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</si>
  <si>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</si>
  <si>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</si>
  <si>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</si>
  <si>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</si>
  <si>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</si>
  <si>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</si>
  <si>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王永志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</si>
  <si>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</si>
  <si>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</si>
  <si>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</si>
  <si>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</si>
  <si>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</si>
  <si>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</si>
  <si>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M(洗前）</t>
  </si>
  <si>
    <t>M（洗后）</t>
  </si>
  <si>
    <t>L（洗前）</t>
  </si>
  <si>
    <t>L（洗后）</t>
  </si>
  <si>
    <t>后中长</t>
  </si>
  <si>
    <t>-1-0</t>
  </si>
  <si>
    <t>-1-0.5</t>
  </si>
  <si>
    <t>前中长</t>
  </si>
  <si>
    <t>胸围，腋下2cm</t>
  </si>
  <si>
    <t>0</t>
  </si>
  <si>
    <t>00</t>
  </si>
  <si>
    <t>腰围</t>
  </si>
  <si>
    <t>-1-1</t>
  </si>
  <si>
    <t>摆围</t>
  </si>
  <si>
    <t>0.0</t>
  </si>
  <si>
    <t>肩宽</t>
  </si>
  <si>
    <t>肩点袖长，三点量</t>
  </si>
  <si>
    <t>0.0.5</t>
  </si>
  <si>
    <t>袖肥/2，腋下2cm</t>
  </si>
  <si>
    <t>-0.3.0</t>
  </si>
  <si>
    <t>袖肘围/2</t>
  </si>
  <si>
    <t>袖口围/2</t>
  </si>
  <si>
    <t>前领高</t>
  </si>
  <si>
    <t>下领围</t>
  </si>
  <si>
    <t>帽高</t>
  </si>
  <si>
    <t>-1-0.8</t>
  </si>
  <si>
    <t>帽宽</t>
  </si>
  <si>
    <t>验货时间：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</si>
  <si>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</si>
  <si>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</si>
  <si>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</si>
  <si>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</si>
  <si>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</si>
  <si>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</si>
  <si>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</si>
  <si>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</si>
  <si>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</si>
  <si>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</si>
  <si>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</si>
  <si>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1. 已洗。40分钟洗6次，尺寸外观无明显变化，在接受范围内。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</si>
  <si>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</si>
  <si>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</si>
  <si>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1.打结要美观。</t>
  </si>
  <si>
    <t>2.各压胶缝份部分要整熨平整，不要有褶皱。</t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</si>
  <si>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</si>
  <si>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</si>
  <si>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</si>
  <si>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</si>
  <si>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</si>
  <si>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</si>
  <si>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物流送货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</si>
  <si>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</si>
  <si>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</si>
  <si>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</si>
  <si>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</si>
  <si>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</si>
  <si>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</si>
  <si>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</si>
  <si>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</si>
  <si>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</si>
  <si>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抽验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</si>
  <si>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</si>
  <si>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</si>
  <si>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</si>
  <si>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</si>
  <si>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</si>
  <si>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</si>
  <si>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</si>
  <si>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</si>
  <si>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</si>
  <si>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</si>
  <si>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</si>
  <si>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</si>
  <si>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</si>
  <si>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</si>
  <si>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</si>
  <si>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</si>
  <si>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</si>
  <si>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 xml:space="preserve">            2，袖口明线打褶</t>
  </si>
  <si>
    <t>情况说明：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</si>
  <si>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</si>
  <si>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</si>
  <si>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</si>
  <si>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</si>
  <si>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</si>
  <si>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</si>
  <si>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</si>
  <si>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</si>
  <si>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</si>
  <si>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</si>
  <si>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</si>
  <si>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</si>
  <si>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</si>
  <si>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</si>
  <si>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</si>
  <si>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</si>
  <si>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</si>
  <si>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</si>
  <si>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</si>
  <si>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</si>
  <si>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</si>
  <si>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</si>
  <si>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</si>
  <si>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</si>
  <si>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</si>
  <si>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</si>
  <si>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</si>
  <si>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2589#</t>
  </si>
  <si>
    <t>莎草色</t>
  </si>
  <si>
    <t>3173#</t>
  </si>
  <si>
    <t>雾灰</t>
  </si>
  <si>
    <t>2505#</t>
  </si>
  <si>
    <t>元宇紫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</si>
  <si>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</si>
  <si>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</si>
  <si>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</si>
  <si>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</si>
  <si>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</si>
  <si>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</si>
  <si>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</si>
  <si>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</si>
  <si>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</si>
  <si>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</si>
  <si>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</si>
  <si>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石墨烯小格子</t>
  </si>
  <si>
    <t>YES</t>
  </si>
  <si>
    <t>7229#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</si>
  <si>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</si>
  <si>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</si>
  <si>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</si>
  <si>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</si>
  <si>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</si>
  <si>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</si>
  <si>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</si>
  <si>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</si>
  <si>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</si>
  <si>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</si>
  <si>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</si>
  <si>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KK00072-黑色</t>
  </si>
  <si>
    <t>帽口卡扣</t>
  </si>
  <si>
    <t>浙江伟星（北京）</t>
  </si>
  <si>
    <t>FZ00020-黑色</t>
  </si>
  <si>
    <t>佛珠</t>
  </si>
  <si>
    <t>倍腾</t>
  </si>
  <si>
    <t>G14FWZD0017-黑色</t>
  </si>
  <si>
    <t>织带</t>
  </si>
  <si>
    <t>上海锦湾</t>
  </si>
  <si>
    <t>ODM</t>
  </si>
  <si>
    <t>全涤抓绒布</t>
  </si>
  <si>
    <t>东莞泰丰</t>
  </si>
  <si>
    <t>物料6</t>
  </si>
  <si>
    <t>物料7</t>
  </si>
  <si>
    <t>物料8</t>
  </si>
  <si>
    <t>物料9</t>
  </si>
  <si>
    <t>物料10</t>
  </si>
  <si>
    <t>5#树脂拉链，葫芦头</t>
  </si>
  <si>
    <t>华圣达</t>
  </si>
  <si>
    <t>G20SSZM009</t>
  </si>
  <si>
    <t>（主唛+尺码）</t>
  </si>
  <si>
    <t>常美</t>
  </si>
  <si>
    <t>制表时间：6月15日</t>
  </si>
  <si>
    <t>测试人签名：曲爽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</si>
  <si>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</si>
  <si>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</si>
  <si>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</si>
  <si>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</si>
  <si>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</si>
  <si>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</si>
  <si>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洗测1次</t>
  </si>
  <si>
    <t>洗测2次</t>
  </si>
  <si>
    <t>洗测3次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</si>
  <si>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</si>
  <si>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</si>
  <si>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</si>
  <si>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</si>
  <si>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</si>
  <si>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</si>
  <si>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</si>
  <si>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</si>
  <si>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</si>
  <si>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</si>
  <si>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</si>
  <si>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</si>
  <si>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水压10000</t>
    <phoneticPr fontId="38" type="noConversion"/>
  </si>
  <si>
    <t>大于3000PA</t>
    <phoneticPr fontId="38" type="noConversion"/>
  </si>
  <si>
    <t xml:space="preserve">【抽箱问题点描述】  </t>
    <phoneticPr fontId="38" type="noConversion"/>
  </si>
  <si>
    <t>②检验明细：1.轻微线毛</t>
    <phoneticPr fontId="38" type="noConversion"/>
  </si>
  <si>
    <t>TAWWAK91263</t>
  </si>
  <si>
    <t>TAWWAK91263</t>
    <phoneticPr fontId="38" type="noConversion"/>
  </si>
  <si>
    <t>后领高</t>
  </si>
  <si>
    <t>上领围</t>
  </si>
  <si>
    <t>前下口袋（套结之间距离）</t>
    <phoneticPr fontId="38" type="noConversion"/>
  </si>
  <si>
    <t>165/88B</t>
  </si>
  <si>
    <t>170/92B</t>
  </si>
  <si>
    <t>175/96B</t>
  </si>
  <si>
    <r>
      <t>1</t>
    </r>
    <r>
      <rPr>
        <sz val="11"/>
        <rFont val="宋体"/>
        <family val="3"/>
        <charset val="134"/>
      </rPr>
      <t>80</t>
    </r>
    <r>
      <rPr>
        <sz val="11"/>
        <rFont val="宋体"/>
        <family val="3"/>
        <charset val="134"/>
      </rPr>
      <t>/100B</t>
    </r>
  </si>
  <si>
    <r>
      <t>18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/104B</t>
    </r>
  </si>
  <si>
    <r>
      <t>1</t>
    </r>
    <r>
      <rPr>
        <sz val="11"/>
        <rFont val="宋体"/>
        <family val="3"/>
        <charset val="134"/>
      </rPr>
      <t>90</t>
    </r>
    <r>
      <rPr>
        <sz val="11"/>
        <rFont val="宋体"/>
        <family val="3"/>
        <charset val="134"/>
      </rPr>
      <t>/108B</t>
    </r>
  </si>
  <si>
    <t>男式套绒冲锋衣-外件</t>
    <phoneticPr fontId="38" type="noConversion"/>
  </si>
  <si>
    <t>男式套绒冲锋衣-内件</t>
    <phoneticPr fontId="38" type="noConversion"/>
  </si>
  <si>
    <t>袖口围/2（平量）</t>
    <phoneticPr fontId="38" type="noConversion"/>
  </si>
  <si>
    <t>袖口围/2（拉量)</t>
    <phoneticPr fontId="38" type="noConversion"/>
  </si>
  <si>
    <t>+0.5，0</t>
    <phoneticPr fontId="38" type="noConversion"/>
  </si>
  <si>
    <t>-1-0.5</t>
    <phoneticPr fontId="38" type="noConversion"/>
  </si>
  <si>
    <t>0.0</t>
    <phoneticPr fontId="38" type="noConversion"/>
  </si>
  <si>
    <t>+0.5.0</t>
    <phoneticPr fontId="38" type="noConversion"/>
  </si>
  <si>
    <t>+1+0.5</t>
    <phoneticPr fontId="38" type="noConversion"/>
  </si>
  <si>
    <t>+0.5.0</t>
    <phoneticPr fontId="38" type="noConversion"/>
  </si>
  <si>
    <t>0.0</t>
    <phoneticPr fontId="38" type="noConversion"/>
  </si>
  <si>
    <t>+1.0</t>
    <phoneticPr fontId="38" type="noConversion"/>
  </si>
  <si>
    <t>0.0</t>
    <phoneticPr fontId="38" type="noConversion"/>
  </si>
  <si>
    <t>0.+0.3</t>
    <phoneticPr fontId="38" type="noConversion"/>
  </si>
  <si>
    <t>0.+0.5</t>
    <phoneticPr fontId="38" type="noConversion"/>
  </si>
  <si>
    <t>款号</t>
    <phoneticPr fontId="38" type="noConversion"/>
  </si>
  <si>
    <t>+1，0</t>
    <phoneticPr fontId="38" type="noConversion"/>
  </si>
  <si>
    <t>0.-0.5</t>
    <phoneticPr fontId="38" type="noConversion"/>
  </si>
  <si>
    <t>-1.0</t>
    <phoneticPr fontId="38" type="noConversion"/>
  </si>
  <si>
    <t>3，内件摇粒绒合缝位置不可起浪，不可正面直接熨烫，避免激光印。</t>
    <phoneticPr fontId="38" type="noConversion"/>
  </si>
  <si>
    <t>+0.5-0</t>
    <phoneticPr fontId="38" type="noConversion"/>
  </si>
  <si>
    <t>+1.+1</t>
    <phoneticPr fontId="38" type="noConversion"/>
  </si>
  <si>
    <t>+1.0</t>
    <phoneticPr fontId="38" type="noConversion"/>
  </si>
  <si>
    <t>+1.+0.5</t>
    <phoneticPr fontId="38" type="noConversion"/>
  </si>
  <si>
    <t>0-0.5</t>
    <phoneticPr fontId="38" type="noConversion"/>
  </si>
  <si>
    <t>-1-1</t>
    <phoneticPr fontId="38" type="noConversion"/>
  </si>
  <si>
    <t>-1.0</t>
    <phoneticPr fontId="38" type="noConversion"/>
  </si>
  <si>
    <t>-0.5.0</t>
    <phoneticPr fontId="38" type="noConversion"/>
  </si>
  <si>
    <t>TAWWAK91263</t>
    <phoneticPr fontId="38" type="noConversion"/>
  </si>
  <si>
    <t>男式套绒冲锋衣</t>
    <phoneticPr fontId="38" type="noConversion"/>
  </si>
  <si>
    <t>1，胸兜下织带外露高度要一致</t>
    <phoneticPr fontId="38" type="noConversion"/>
  </si>
  <si>
    <t>胶膜</t>
    <phoneticPr fontId="38" type="noConversion"/>
  </si>
  <si>
    <t>3，下摆弧度要对称一致，不能出斜柳，内贴条不要紧，线迹要宽窄均匀。</t>
    <phoneticPr fontId="38" type="noConversion"/>
  </si>
  <si>
    <t>男式套绒冲锋衣</t>
    <phoneticPr fontId="38" type="noConversion"/>
  </si>
  <si>
    <t>男式套绒冲锋衣</t>
    <phoneticPr fontId="38" type="noConversion"/>
  </si>
  <si>
    <t>灰绿/藏蓝</t>
    <phoneticPr fontId="38" type="noConversion"/>
  </si>
  <si>
    <t>原木色/黑色</t>
    <phoneticPr fontId="38" type="noConversion"/>
  </si>
  <si>
    <t>抽箱箱号：原木色/黑色 6#  12 #  29#  43#  151# 188# 189#</t>
    <phoneticPr fontId="38" type="noConversion"/>
  </si>
  <si>
    <t xml:space="preserve">          灰绿/藏蓝 92# 205# 230# 195# 237# 214#  226#  239 # </t>
    <phoneticPr fontId="38" type="noConversion"/>
  </si>
  <si>
    <t>1.兜口压胶开胶2件，已反修。</t>
    <phoneticPr fontId="38" type="noConversion"/>
  </si>
  <si>
    <t>2.赃污1件，已返修。</t>
    <phoneticPr fontId="38" type="noConversion"/>
  </si>
  <si>
    <t>3.线毛3件，已返修。</t>
    <phoneticPr fontId="38" type="noConversion"/>
  </si>
  <si>
    <t>王永志</t>
    <phoneticPr fontId="38" type="noConversion"/>
  </si>
  <si>
    <t>工厂负责人：</t>
    <phoneticPr fontId="38" type="noConversion"/>
  </si>
  <si>
    <t>王永志</t>
    <phoneticPr fontId="38" type="noConversion"/>
  </si>
  <si>
    <t>0.0.0</t>
    <phoneticPr fontId="38" type="noConversion"/>
  </si>
  <si>
    <t>+0.5+0.5.0</t>
    <phoneticPr fontId="38" type="noConversion"/>
  </si>
  <si>
    <t>-0.5-0.5-0.5</t>
    <phoneticPr fontId="38" type="noConversion"/>
  </si>
  <si>
    <t>-1-0.5-1</t>
    <phoneticPr fontId="38" type="noConversion"/>
  </si>
  <si>
    <t>-0.5-0.5.0</t>
    <phoneticPr fontId="38" type="noConversion"/>
  </si>
  <si>
    <t>0.0.0</t>
    <phoneticPr fontId="38" type="noConversion"/>
  </si>
  <si>
    <t>+0.5，0，0</t>
    <phoneticPr fontId="38" type="noConversion"/>
  </si>
  <si>
    <t>+0.5，0-0.5</t>
    <phoneticPr fontId="38" type="noConversion"/>
  </si>
  <si>
    <t>+0.5.0.0</t>
    <phoneticPr fontId="38" type="noConversion"/>
  </si>
  <si>
    <t>-0.5.0.0</t>
    <phoneticPr fontId="38" type="noConversion"/>
  </si>
  <si>
    <t>0.0.0</t>
    <phoneticPr fontId="38" type="noConversion"/>
  </si>
  <si>
    <t>-1.5,0,-0.5</t>
    <phoneticPr fontId="38" type="noConversion"/>
  </si>
  <si>
    <t>+0.5，0,0</t>
    <phoneticPr fontId="38" type="noConversion"/>
  </si>
  <si>
    <t>-1-1-1</t>
    <phoneticPr fontId="38" type="noConversion"/>
  </si>
  <si>
    <t>+1+1.0</t>
    <phoneticPr fontId="38" type="noConversion"/>
  </si>
  <si>
    <t>-1-1-1</t>
    <phoneticPr fontId="38" type="noConversion"/>
  </si>
  <si>
    <t>-1-1.0</t>
    <phoneticPr fontId="38" type="noConversion"/>
  </si>
  <si>
    <t>+1+1+1</t>
    <phoneticPr fontId="38" type="noConversion"/>
  </si>
  <si>
    <t>+1+1.0</t>
    <phoneticPr fontId="38" type="noConversion"/>
  </si>
  <si>
    <t>0.0.0</t>
    <phoneticPr fontId="38" type="noConversion"/>
  </si>
  <si>
    <t>+1.0+1</t>
    <phoneticPr fontId="38" type="noConversion"/>
  </si>
  <si>
    <t>0-10</t>
    <phoneticPr fontId="38" type="noConversion"/>
  </si>
  <si>
    <t>-1-1.0</t>
    <phoneticPr fontId="38" type="noConversion"/>
  </si>
  <si>
    <t>+1+0.5.0</t>
    <phoneticPr fontId="38" type="noConversion"/>
  </si>
  <si>
    <t>+0.5+0.5.0</t>
    <phoneticPr fontId="38" type="noConversion"/>
  </si>
  <si>
    <t>0.0-0.5</t>
    <phoneticPr fontId="38" type="noConversion"/>
  </si>
  <si>
    <t>0.-0.5.0</t>
    <phoneticPr fontId="38" type="noConversion"/>
  </si>
  <si>
    <t>0.5.0.0</t>
    <phoneticPr fontId="38" type="noConversion"/>
  </si>
  <si>
    <t>-1.-0.5.0</t>
    <phoneticPr fontId="38" type="noConversion"/>
  </si>
  <si>
    <t>+0.5.0.0</t>
    <phoneticPr fontId="38" type="noConversion"/>
  </si>
  <si>
    <t>-1-0.5.0</t>
    <phoneticPr fontId="38" type="noConversion"/>
  </si>
  <si>
    <t>0.+0.5.0</t>
    <phoneticPr fontId="38" type="noConversion"/>
  </si>
  <si>
    <t>0.-0.5.0</t>
    <phoneticPr fontId="38" type="noConversion"/>
  </si>
  <si>
    <t>0.0.0</t>
    <phoneticPr fontId="38" type="noConversion"/>
  </si>
  <si>
    <t>0.+0.5.0</t>
    <phoneticPr fontId="38" type="noConversion"/>
  </si>
  <si>
    <t>+0.5.0.0</t>
    <phoneticPr fontId="38" type="noConversion"/>
  </si>
  <si>
    <t>+0.3.0.0</t>
    <phoneticPr fontId="38" type="noConversion"/>
  </si>
  <si>
    <t>0.+0.3.0</t>
    <phoneticPr fontId="38" type="noConversion"/>
  </si>
  <si>
    <t>+1.0.0</t>
    <phoneticPr fontId="38" type="noConversion"/>
  </si>
  <si>
    <t>0.+1.0</t>
    <phoneticPr fontId="38" type="noConversion"/>
  </si>
  <si>
    <t>0.-0.8.0</t>
    <phoneticPr fontId="38" type="noConversion"/>
  </si>
  <si>
    <t>0.-1-0.8</t>
    <phoneticPr fontId="38" type="noConversion"/>
  </si>
  <si>
    <t>+0.5.0+0.5</t>
    <phoneticPr fontId="38" type="noConversion"/>
  </si>
  <si>
    <t>0.0.+0.5</t>
    <phoneticPr fontId="38" type="noConversion"/>
  </si>
  <si>
    <t>-0.5.0+0</t>
    <phoneticPr fontId="38" type="noConversion"/>
  </si>
  <si>
    <t>+1.0+1</t>
    <phoneticPr fontId="38" type="noConversion"/>
  </si>
  <si>
    <t>+1.+1.0</t>
    <phoneticPr fontId="38" type="noConversion"/>
  </si>
  <si>
    <t>+1.0.0</t>
    <phoneticPr fontId="38" type="noConversion"/>
  </si>
  <si>
    <t>-1-1.0</t>
    <phoneticPr fontId="38" type="noConversion"/>
  </si>
  <si>
    <t>+0.5-1.0</t>
    <phoneticPr fontId="38" type="noConversion"/>
  </si>
  <si>
    <t>-1+0.5.0</t>
    <phoneticPr fontId="38" type="noConversion"/>
  </si>
  <si>
    <t>0-1.0</t>
    <phoneticPr fontId="38" type="noConversion"/>
  </si>
  <si>
    <t>0.0.0</t>
    <phoneticPr fontId="38" type="noConversion"/>
  </si>
  <si>
    <t>+1.0.0</t>
    <phoneticPr fontId="38" type="noConversion"/>
  </si>
  <si>
    <t>0.-1.0</t>
    <phoneticPr fontId="38" type="noConversion"/>
  </si>
  <si>
    <t>0.0.-0.5</t>
    <phoneticPr fontId="38" type="noConversion"/>
  </si>
  <si>
    <t>-2-1.0</t>
    <phoneticPr fontId="38" type="noConversion"/>
  </si>
  <si>
    <t>-1-1-1</t>
    <phoneticPr fontId="38" type="noConversion"/>
  </si>
  <si>
    <t>0.0.0</t>
    <phoneticPr fontId="38" type="noConversion"/>
  </si>
  <si>
    <t>0-0.5-0.5</t>
    <phoneticPr fontId="38" type="noConversion"/>
  </si>
  <si>
    <t>0.0.+0.5</t>
    <phoneticPr fontId="38" type="noConversion"/>
  </si>
  <si>
    <t>0.+0.5.0</t>
    <phoneticPr fontId="38" type="noConversion"/>
  </si>
  <si>
    <t>-0.5.0.0</t>
    <phoneticPr fontId="38" type="noConversion"/>
  </si>
  <si>
    <t>-0.5.-0.5.0</t>
    <phoneticPr fontId="38" type="noConversion"/>
  </si>
  <si>
    <t>0.0.-1</t>
    <phoneticPr fontId="38" type="noConversion"/>
  </si>
  <si>
    <t>-0.5.0.0</t>
    <phoneticPr fontId="38" type="noConversion"/>
  </si>
  <si>
    <t>0.0.-1</t>
    <phoneticPr fontId="38" type="noConversion"/>
  </si>
  <si>
    <t>+0.5.+0.5.0</t>
    <phoneticPr fontId="38" type="noConversion"/>
  </si>
  <si>
    <t>-1.0.-1</t>
    <phoneticPr fontId="38" type="noConversion"/>
  </si>
  <si>
    <t>灰绿</t>
    <phoneticPr fontId="38" type="noConversion"/>
  </si>
  <si>
    <t>原木色</t>
    <phoneticPr fontId="38" type="noConversion"/>
  </si>
  <si>
    <t>藏蓝</t>
    <phoneticPr fontId="38" type="noConversion"/>
  </si>
  <si>
    <t>7230#</t>
    <phoneticPr fontId="38" type="noConversion"/>
  </si>
  <si>
    <t>0132#</t>
    <phoneticPr fontId="38" type="noConversion"/>
  </si>
  <si>
    <t>0133#</t>
    <phoneticPr fontId="38" type="noConversion"/>
  </si>
  <si>
    <t>5405#</t>
    <phoneticPr fontId="38" type="noConversion"/>
  </si>
  <si>
    <t>3058#</t>
    <phoneticPr fontId="38" type="noConversion"/>
  </si>
  <si>
    <t>制表时间：5月3日</t>
    <phoneticPr fontId="38" type="noConversion"/>
  </si>
  <si>
    <t>TAWWAK91263</t>
    <phoneticPr fontId="38" type="noConversion"/>
  </si>
  <si>
    <t>藏蓝</t>
    <phoneticPr fontId="38" type="noConversion"/>
  </si>
  <si>
    <t>灰绿</t>
    <phoneticPr fontId="38" type="noConversion"/>
  </si>
  <si>
    <t>5405#</t>
    <phoneticPr fontId="38" type="noConversion"/>
  </si>
  <si>
    <t>3058#</t>
    <phoneticPr fontId="38" type="noConversion"/>
  </si>
  <si>
    <t>7229#</t>
    <phoneticPr fontId="38" type="noConversion"/>
  </si>
  <si>
    <t>7229#</t>
    <phoneticPr fontId="38" type="noConversion"/>
  </si>
  <si>
    <t>0133#</t>
    <phoneticPr fontId="38" type="noConversion"/>
  </si>
  <si>
    <t>石墨烯小格子</t>
    <phoneticPr fontId="38" type="noConversion"/>
  </si>
  <si>
    <t>石墨烯小格子</t>
    <phoneticPr fontId="38" type="noConversion"/>
  </si>
  <si>
    <t>石墨烯小格子</t>
    <phoneticPr fontId="38" type="noConversion"/>
  </si>
  <si>
    <t>石墨烯小格子</t>
    <phoneticPr fontId="38" type="noConversion"/>
  </si>
  <si>
    <t>TAWWAK91263</t>
    <phoneticPr fontId="38" type="noConversion"/>
  </si>
  <si>
    <t>藏蓝</t>
    <phoneticPr fontId="38" type="noConversion"/>
  </si>
  <si>
    <t>灰绿</t>
    <phoneticPr fontId="38" type="noConversion"/>
  </si>
  <si>
    <t>原木</t>
    <phoneticPr fontId="38" type="noConversion"/>
  </si>
  <si>
    <t>石墨烯小格子面料</t>
    <phoneticPr fontId="38" type="noConversion"/>
  </si>
  <si>
    <t>2，领口防水胶条整熨时候要注意，防止褶皱</t>
    <phoneticPr fontId="38" type="noConversion"/>
  </si>
  <si>
    <t>印花</t>
    <phoneticPr fontId="38" type="noConversion"/>
  </si>
  <si>
    <t>银色</t>
    <phoneticPr fontId="38" type="noConversion"/>
  </si>
  <si>
    <t>后片</t>
    <phoneticPr fontId="38" type="noConversion"/>
  </si>
  <si>
    <t>跑道圈</t>
    <phoneticPr fontId="38" type="noConversion"/>
  </si>
  <si>
    <t>外件底摆兜</t>
    <phoneticPr fontId="38" type="noConversion"/>
  </si>
  <si>
    <t>双面胶</t>
    <phoneticPr fontId="38" type="noConversion"/>
  </si>
  <si>
    <t>透明</t>
    <phoneticPr fontId="38" type="noConversion"/>
  </si>
  <si>
    <t>帽檐</t>
    <phoneticPr fontId="38" type="noConversion"/>
  </si>
  <si>
    <t>制表时间：2022/6/18</t>
    <phoneticPr fontId="38" type="noConversion"/>
  </si>
  <si>
    <t>制表时间：6.18日</t>
    <phoneticPr fontId="38" type="noConversion"/>
  </si>
  <si>
    <t>TAWWAK91263</t>
    <phoneticPr fontId="38" type="noConversion"/>
  </si>
  <si>
    <t>上海锦湾</t>
    <phoneticPr fontId="38" type="noConversion"/>
  </si>
  <si>
    <t>黑色/藏蓝/灰绿</t>
    <phoneticPr fontId="38" type="noConversion"/>
  </si>
  <si>
    <t>制表时间：6月18日</t>
    <phoneticPr fontId="38" type="noConversion"/>
  </si>
  <si>
    <t>黑白间色</t>
    <phoneticPr fontId="38" type="noConversion"/>
  </si>
  <si>
    <t>织带ZD00144</t>
    <phoneticPr fontId="38" type="noConversion"/>
  </si>
  <si>
    <t>织带G14FWZD017</t>
    <phoneticPr fontId="38" type="noConversion"/>
  </si>
  <si>
    <t>弹力绳XJ00015</t>
    <phoneticPr fontId="38" type="noConversion"/>
  </si>
  <si>
    <t>间色织带ZD00203</t>
    <phoneticPr fontId="38" type="noConversion"/>
  </si>
  <si>
    <t>黑色/原木</t>
    <phoneticPr fontId="38" type="noConversion"/>
  </si>
  <si>
    <t>2022-8-5 到仓1351件
2022-8-25 到仓1012件</t>
    <phoneticPr fontId="38" type="noConversion"/>
  </si>
  <si>
    <t>CGDD22042200485 8月5日进仓1351件
CGDD22042200486 8月25日进仓1012件</t>
    <phoneticPr fontId="38" type="noConversion"/>
  </si>
  <si>
    <t>CGDD22042200485 8月5日到仓1351件
CGDD22042200486 8月25日到仓1012件</t>
    <phoneticPr fontId="38" type="noConversion"/>
  </si>
  <si>
    <t>采购凭证编号：CGDD22042200485 8月5日进仓1351件
             CGDD22042200486 8月25日进仓1012件</t>
    <phoneticPr fontId="38" type="noConversion"/>
  </si>
  <si>
    <t>沈阳仓</t>
    <phoneticPr fontId="38" type="noConversion"/>
  </si>
  <si>
    <t>科捷静海仓</t>
    <phoneticPr fontId="38" type="noConversion"/>
  </si>
  <si>
    <t>大仓（天津NDC)</t>
    <phoneticPr fontId="38" type="noConversion"/>
  </si>
  <si>
    <t>8月5日到仓126件
8月25日到仓122件</t>
    <phoneticPr fontId="38" type="noConversion"/>
  </si>
  <si>
    <t>8月5日到仓1225件
8月25日到仓890件</t>
    <phoneticPr fontId="38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</si>
</sst>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.0_ "/>
  </numFmts>
  <fonts count="4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2"/>
      <name val="华文宋体"/>
      <family val="3"/>
      <charset val="134"/>
    </font>
    <font>
      <b/>
      <sz val="12"/>
      <name val="华文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华文宋体"/>
      <family val="3"/>
      <charset val="134"/>
    </font>
    <font>
      <b/>
      <sz val="12"/>
      <color indexed="8"/>
      <name val="华文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22" fillId="0" borderId="0">
      <alignment vertical="center"/>
    </xf>
    <xf numFmtId="0" fontId="37" fillId="0" borderId="0">
      <alignment vertical="center"/>
    </xf>
    <xf numFmtId="0" fontId="22" fillId="0" borderId="0"/>
    <xf numFmtId="0" fontId="5" fillId="0" borderId="0">
      <alignment vertical="center"/>
    </xf>
  </cellStyleXfs>
  <cellXfs count="4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/>
    <xf numFmtId="0" fontId="8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13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14" fillId="0" borderId="4" xfId="0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 shrinkToFit="1"/>
    </xf>
    <xf numFmtId="0" fontId="16" fillId="4" borderId="0" xfId="4" applyFont="1" applyFill="1"/>
    <xf numFmtId="177" fontId="6" fillId="4" borderId="2" xfId="0" applyNumberFormat="1" applyFont="1" applyFill="1" applyBorder="1" applyAlignment="1">
      <alignment horizontal="center"/>
    </xf>
    <xf numFmtId="177" fontId="0" fillId="4" borderId="2" xfId="0" applyNumberFormat="1" applyFont="1" applyFill="1" applyBorder="1" applyAlignment="1">
      <alignment horizontal="center"/>
    </xf>
    <xf numFmtId="177" fontId="19" fillId="4" borderId="2" xfId="0" applyNumberFormat="1" applyFont="1" applyFill="1" applyBorder="1" applyAlignment="1">
      <alignment horizontal="center"/>
    </xf>
    <xf numFmtId="0" fontId="0" fillId="4" borderId="0" xfId="5" applyFont="1" applyFill="1">
      <alignment vertical="center"/>
    </xf>
    <xf numFmtId="0" fontId="17" fillId="4" borderId="2" xfId="5" applyFont="1" applyFill="1" applyBorder="1" applyAlignment="1">
      <alignment horizontal="center" vertical="center"/>
    </xf>
    <xf numFmtId="49" fontId="17" fillId="4" borderId="2" xfId="5" applyNumberFormat="1" applyFont="1" applyFill="1" applyBorder="1" applyAlignment="1">
      <alignment horizontal="center" vertical="center"/>
    </xf>
    <xf numFmtId="49" fontId="16" fillId="4" borderId="2" xfId="5" applyNumberFormat="1" applyFont="1" applyFill="1" applyBorder="1" applyAlignment="1">
      <alignment horizontal="center" vertical="center"/>
    </xf>
    <xf numFmtId="0" fontId="17" fillId="4" borderId="0" xfId="4" applyFont="1" applyFill="1"/>
    <xf numFmtId="0" fontId="22" fillId="0" borderId="0" xfId="2" applyFill="1" applyBorder="1" applyAlignment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2" fillId="0" borderId="0" xfId="2" applyFill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vertical="center"/>
    </xf>
    <xf numFmtId="0" fontId="24" fillId="0" borderId="17" xfId="2" applyFont="1" applyFill="1" applyBorder="1" applyAlignment="1">
      <alignment vertical="center"/>
    </xf>
    <xf numFmtId="0" fontId="24" fillId="0" borderId="18" xfId="2" applyFont="1" applyFill="1" applyBorder="1" applyAlignment="1">
      <alignment vertical="center"/>
    </xf>
    <xf numFmtId="0" fontId="24" fillId="0" borderId="19" xfId="2" applyFont="1" applyFill="1" applyBorder="1" applyAlignment="1">
      <alignment vertical="center"/>
    </xf>
    <xf numFmtId="0" fontId="24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right" vertical="center"/>
    </xf>
    <xf numFmtId="0" fontId="24" fillId="0" borderId="19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vertical="center"/>
    </xf>
    <xf numFmtId="0" fontId="24" fillId="0" borderId="21" xfId="2" applyFont="1" applyFill="1" applyBorder="1" applyAlignment="1">
      <alignment vertical="center"/>
    </xf>
    <xf numFmtId="0" fontId="25" fillId="0" borderId="21" xfId="2" applyFont="1" applyFill="1" applyBorder="1" applyAlignment="1">
      <alignment vertical="center"/>
    </xf>
    <xf numFmtId="0" fontId="25" fillId="0" borderId="21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vertical="center"/>
    </xf>
    <xf numFmtId="0" fontId="25" fillId="0" borderId="0" xfId="2" applyFont="1" applyFill="1" applyBorder="1" applyAlignment="1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16" xfId="2" applyFont="1" applyFill="1" applyBorder="1" applyAlignment="1">
      <alignment vertical="center"/>
    </xf>
    <xf numFmtId="0" fontId="25" fillId="0" borderId="19" xfId="2" applyFont="1" applyFill="1" applyBorder="1" applyAlignment="1">
      <alignment horizontal="left" vertical="center"/>
    </xf>
    <xf numFmtId="0" fontId="25" fillId="0" borderId="19" xfId="2" applyFont="1" applyFill="1" applyBorder="1" applyAlignment="1">
      <alignment vertical="center"/>
    </xf>
    <xf numFmtId="0" fontId="25" fillId="0" borderId="0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/>
    </xf>
    <xf numFmtId="0" fontId="24" fillId="0" borderId="20" xfId="2" applyFont="1" applyFill="1" applyBorder="1" applyAlignment="1">
      <alignment horizontal="left" vertical="center"/>
    </xf>
    <xf numFmtId="58" fontId="25" fillId="0" borderId="21" xfId="2" applyNumberFormat="1" applyFont="1" applyFill="1" applyBorder="1" applyAlignment="1">
      <alignment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34" xfId="2" applyFont="1" applyFill="1" applyBorder="1" applyAlignment="1">
      <alignment horizontal="left" vertical="center"/>
    </xf>
    <xf numFmtId="0" fontId="16" fillId="4" borderId="2" xfId="4" applyFont="1" applyFill="1" applyBorder="1" applyAlignment="1" applyProtection="1">
      <alignment horizontal="center" vertical="center"/>
    </xf>
    <xf numFmtId="0" fontId="22" fillId="0" borderId="0" xfId="2" applyFont="1" applyAlignment="1">
      <alignment horizontal="left" vertical="center"/>
    </xf>
    <xf numFmtId="0" fontId="26" fillId="0" borderId="38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9" fillId="0" borderId="18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8" fillId="0" borderId="33" xfId="2" applyFont="1" applyBorder="1" applyAlignment="1">
      <alignment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9" fillId="0" borderId="20" xfId="2" applyFont="1" applyBorder="1" applyAlignment="1">
      <alignment vertical="center"/>
    </xf>
    <xf numFmtId="0" fontId="19" fillId="0" borderId="16" xfId="2" applyFont="1" applyBorder="1" applyAlignment="1">
      <alignment vertical="center"/>
    </xf>
    <xf numFmtId="0" fontId="22" fillId="0" borderId="17" xfId="2" applyFont="1" applyBorder="1" applyAlignment="1">
      <alignment horizontal="left" vertical="center"/>
    </xf>
    <xf numFmtId="0" fontId="18" fillId="0" borderId="17" xfId="2" applyFont="1" applyBorder="1" applyAlignment="1">
      <alignment horizontal="left" vertical="center"/>
    </xf>
    <xf numFmtId="0" fontId="22" fillId="0" borderId="17" xfId="2" applyFont="1" applyBorder="1" applyAlignment="1">
      <alignment vertical="center"/>
    </xf>
    <xf numFmtId="0" fontId="19" fillId="0" borderId="17" xfId="2" applyFont="1" applyBorder="1" applyAlignment="1">
      <alignment vertical="center"/>
    </xf>
    <xf numFmtId="0" fontId="22" fillId="0" borderId="19" xfId="2" applyFont="1" applyBorder="1" applyAlignment="1">
      <alignment horizontal="left" vertical="center"/>
    </xf>
    <xf numFmtId="0" fontId="22" fillId="0" borderId="19" xfId="2" applyFont="1" applyBorder="1" applyAlignment="1">
      <alignment vertical="center"/>
    </xf>
    <xf numFmtId="0" fontId="19" fillId="0" borderId="19" xfId="2" applyFont="1" applyBorder="1" applyAlignment="1">
      <alignment vertical="center"/>
    </xf>
    <xf numFmtId="0" fontId="18" fillId="0" borderId="21" xfId="2" applyFont="1" applyBorder="1" applyAlignment="1">
      <alignment horizontal="left" vertical="center"/>
    </xf>
    <xf numFmtId="0" fontId="25" fillId="0" borderId="16" xfId="2" applyFont="1" applyBorder="1" applyAlignment="1">
      <alignment vertical="center"/>
    </xf>
    <xf numFmtId="0" fontId="25" fillId="0" borderId="17" xfId="2" applyFont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26" fillId="0" borderId="41" xfId="2" applyFont="1" applyBorder="1" applyAlignment="1">
      <alignment vertical="center"/>
    </xf>
    <xf numFmtId="0" fontId="26" fillId="0" borderId="42" xfId="2" applyFont="1" applyBorder="1" applyAlignment="1">
      <alignment vertical="center"/>
    </xf>
    <xf numFmtId="0" fontId="18" fillId="0" borderId="42" xfId="2" applyFont="1" applyBorder="1" applyAlignment="1">
      <alignment vertical="center"/>
    </xf>
    <xf numFmtId="58" fontId="22" fillId="0" borderId="42" xfId="2" applyNumberFormat="1" applyFont="1" applyBorder="1" applyAlignment="1">
      <alignment vertical="center"/>
    </xf>
    <xf numFmtId="0" fontId="18" fillId="0" borderId="34" xfId="2" applyFont="1" applyBorder="1" applyAlignment="1">
      <alignment horizontal="left" vertical="center"/>
    </xf>
    <xf numFmtId="0" fontId="18" fillId="0" borderId="32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19" fillId="0" borderId="44" xfId="2" applyFont="1" applyBorder="1" applyAlignment="1">
      <alignment vertical="center"/>
    </xf>
    <xf numFmtId="0" fontId="22" fillId="0" borderId="45" xfId="2" applyFont="1" applyBorder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22" fillId="0" borderId="45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9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22" fillId="0" borderId="45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9" fillId="0" borderId="51" xfId="2" applyFont="1" applyBorder="1" applyAlignment="1">
      <alignment horizontal="left" vertical="center" wrapText="1"/>
    </xf>
    <xf numFmtId="9" fontId="18" fillId="0" borderId="19" xfId="2" applyNumberFormat="1" applyFont="1" applyBorder="1" applyAlignment="1">
      <alignment horizontal="center" vertical="center"/>
    </xf>
    <xf numFmtId="0" fontId="26" fillId="0" borderId="38" xfId="2" applyFont="1" applyBorder="1" applyAlignment="1">
      <alignment vertical="center"/>
    </xf>
    <xf numFmtId="0" fontId="26" fillId="0" borderId="39" xfId="2" applyFont="1" applyBorder="1" applyAlignment="1">
      <alignment vertical="center"/>
    </xf>
    <xf numFmtId="0" fontId="18" fillId="0" borderId="54" xfId="2" applyFont="1" applyBorder="1" applyAlignment="1">
      <alignment vertical="center"/>
    </xf>
    <xf numFmtId="0" fontId="26" fillId="0" borderId="54" xfId="2" applyFont="1" applyBorder="1" applyAlignment="1">
      <alignment vertical="center"/>
    </xf>
    <xf numFmtId="58" fontId="22" fillId="0" borderId="39" xfId="2" applyNumberFormat="1" applyFont="1" applyBorder="1" applyAlignment="1">
      <alignment vertical="center"/>
    </xf>
    <xf numFmtId="0" fontId="22" fillId="0" borderId="54" xfId="2" applyFont="1" applyBorder="1" applyAlignment="1">
      <alignment vertical="center"/>
    </xf>
    <xf numFmtId="0" fontId="18" fillId="0" borderId="49" xfId="2" applyFont="1" applyBorder="1" applyAlignment="1">
      <alignment horizontal="left" vertical="center"/>
    </xf>
    <xf numFmtId="0" fontId="19" fillId="0" borderId="0" xfId="2" applyFont="1" applyBorder="1" applyAlignment="1">
      <alignment vertical="center"/>
    </xf>
    <xf numFmtId="0" fontId="31" fillId="0" borderId="33" xfId="2" applyFont="1" applyBorder="1" applyAlignment="1">
      <alignment horizontal="left" vertical="center" wrapText="1"/>
    </xf>
    <xf numFmtId="0" fontId="31" fillId="0" borderId="33" xfId="2" applyFont="1" applyBorder="1" applyAlignment="1">
      <alignment horizontal="left" vertical="center"/>
    </xf>
    <xf numFmtId="0" fontId="25" fillId="0" borderId="33" xfId="2" applyFont="1" applyBorder="1" applyAlignment="1">
      <alignment horizontal="left" vertical="center"/>
    </xf>
    <xf numFmtId="0" fontId="33" fillId="0" borderId="60" xfId="0" applyFont="1" applyBorder="1"/>
    <xf numFmtId="0" fontId="33" fillId="0" borderId="2" xfId="0" applyFont="1" applyBorder="1"/>
    <xf numFmtId="0" fontId="33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33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34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3" fillId="3" borderId="2" xfId="0" applyFont="1" applyFill="1" applyBorder="1" applyAlignment="1">
      <alignment vertical="top" wrapText="1"/>
    </xf>
    <xf numFmtId="0" fontId="3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6" fillId="0" borderId="0" xfId="0" applyFont="1"/>
    <xf numFmtId="0" fontId="36" fillId="0" borderId="0" xfId="0" applyFont="1" applyAlignment="1">
      <alignment vertical="top" wrapText="1"/>
    </xf>
    <xf numFmtId="0" fontId="0" fillId="0" borderId="2" xfId="0" applyBorder="1"/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39" fillId="0" borderId="2" xfId="4" applyFont="1" applyFill="1" applyBorder="1" applyAlignment="1">
      <alignment horizontal="center" vertical="center"/>
    </xf>
    <xf numFmtId="0" fontId="39" fillId="0" borderId="2" xfId="4" applyFont="1" applyFill="1" applyBorder="1" applyAlignment="1">
      <alignment horizontal="center" vertical="center" wrapText="1"/>
    </xf>
    <xf numFmtId="0" fontId="20" fillId="4" borderId="2" xfId="4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39" fillId="0" borderId="0" xfId="4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horizontal="center" vertical="center"/>
    </xf>
    <xf numFmtId="0" fontId="21" fillId="4" borderId="2" xfId="4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/>
    </xf>
    <xf numFmtId="0" fontId="40" fillId="4" borderId="2" xfId="4" applyFont="1" applyFill="1" applyBorder="1" applyAlignment="1">
      <alignment horizontal="center" vertical="center"/>
    </xf>
    <xf numFmtId="0" fontId="40" fillId="4" borderId="0" xfId="4" applyFont="1" applyFill="1" applyBorder="1" applyAlignment="1">
      <alignment horizontal="center" vertical="center"/>
    </xf>
    <xf numFmtId="0" fontId="17" fillId="7" borderId="11" xfId="2" applyFont="1" applyFill="1" applyBorder="1" applyAlignment="1">
      <alignment horizontal="left" vertical="center"/>
    </xf>
    <xf numFmtId="0" fontId="17" fillId="7" borderId="9" xfId="2" applyFont="1" applyFill="1" applyBorder="1" applyAlignment="1">
      <alignment horizontal="left" vertical="center"/>
    </xf>
    <xf numFmtId="0" fontId="17" fillId="7" borderId="10" xfId="2" applyFont="1" applyFill="1" applyBorder="1" applyAlignment="1">
      <alignment vertical="center"/>
    </xf>
    <xf numFmtId="0" fontId="17" fillId="4" borderId="0" xfId="4" applyFont="1" applyFill="1" applyAlignment="1">
      <alignment horizontal="right"/>
    </xf>
    <xf numFmtId="58" fontId="16" fillId="4" borderId="0" xfId="4" applyNumberFormat="1" applyFont="1" applyFill="1" applyAlignment="1">
      <alignment horizontal="left"/>
    </xf>
    <xf numFmtId="0" fontId="6" fillId="0" borderId="2" xfId="0" applyFont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20" fontId="0" fillId="0" borderId="7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20" fontId="0" fillId="0" borderId="5" xfId="0" applyNumberFormat="1" applyFont="1" applyFill="1" applyBorder="1" applyAlignment="1">
      <alignment horizontal="center"/>
    </xf>
    <xf numFmtId="0" fontId="0" fillId="0" borderId="7" xfId="0" applyBorder="1"/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32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26" fillId="0" borderId="27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30" fillId="0" borderId="42" xfId="2" applyFont="1" applyBorder="1" applyAlignment="1">
      <alignment horizontal="center" vertical="center"/>
    </xf>
    <xf numFmtId="0" fontId="26" fillId="0" borderId="27" xfId="2" applyFont="1" applyBorder="1" applyAlignment="1">
      <alignment horizontal="center" vertical="center"/>
    </xf>
    <xf numFmtId="0" fontId="26" fillId="0" borderId="57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18" fillId="0" borderId="55" xfId="2" applyFont="1" applyBorder="1" applyAlignment="1">
      <alignment horizontal="center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6" xfId="2" applyFont="1" applyFill="1" applyBorder="1" applyAlignment="1">
      <alignment horizontal="left" vertical="center"/>
    </xf>
    <xf numFmtId="0" fontId="18" fillId="0" borderId="26" xfId="2" applyFont="1" applyFill="1" applyBorder="1" applyAlignment="1">
      <alignment horizontal="left" vertical="center"/>
    </xf>
    <xf numFmtId="0" fontId="18" fillId="0" borderId="25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26" fillId="0" borderId="43" xfId="2" applyFont="1" applyBorder="1" applyAlignment="1">
      <alignment horizontal="left" vertical="center"/>
    </xf>
    <xf numFmtId="0" fontId="26" fillId="0" borderId="42" xfId="2" applyFont="1" applyBorder="1" applyAlignment="1">
      <alignment horizontal="left" vertical="center"/>
    </xf>
    <xf numFmtId="0" fontId="26" fillId="0" borderId="48" xfId="2" applyFont="1" applyBorder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26" fillId="0" borderId="43" xfId="0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4" fillId="0" borderId="44" xfId="2" applyFont="1" applyFill="1" applyBorder="1" applyAlignment="1">
      <alignment horizontal="left" vertical="center"/>
    </xf>
    <xf numFmtId="0" fontId="24" fillId="0" borderId="45" xfId="2" applyFont="1" applyFill="1" applyBorder="1" applyAlignment="1">
      <alignment horizontal="left" vertical="center"/>
    </xf>
    <xf numFmtId="0" fontId="24" fillId="0" borderId="49" xfId="2" applyFont="1" applyFill="1" applyBorder="1" applyAlignment="1">
      <alignment horizontal="left" vertical="center"/>
    </xf>
    <xf numFmtId="0" fontId="24" fillId="0" borderId="18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left" vertical="center"/>
    </xf>
    <xf numFmtId="0" fontId="24" fillId="0" borderId="40" xfId="2" applyFont="1" applyFill="1" applyBorder="1" applyAlignment="1">
      <alignment horizontal="left" vertical="center"/>
    </xf>
    <xf numFmtId="0" fontId="24" fillId="0" borderId="30" xfId="2" applyFont="1" applyFill="1" applyBorder="1" applyAlignment="1">
      <alignment horizontal="left" vertical="center"/>
    </xf>
    <xf numFmtId="0" fontId="24" fillId="0" borderId="37" xfId="2" applyFont="1" applyFill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49" xfId="2" applyFont="1" applyBorder="1" applyAlignment="1">
      <alignment horizontal="left" vertical="center"/>
    </xf>
    <xf numFmtId="9" fontId="18" fillId="0" borderId="28" xfId="2" applyNumberFormat="1" applyFont="1" applyBorder="1" applyAlignment="1">
      <alignment horizontal="left" vertical="center"/>
    </xf>
    <xf numFmtId="9" fontId="18" fillId="0" borderId="23" xfId="2" applyNumberFormat="1" applyFont="1" applyBorder="1" applyAlignment="1">
      <alignment horizontal="left" vertical="center"/>
    </xf>
    <xf numFmtId="9" fontId="18" fillId="0" borderId="35" xfId="2" applyNumberFormat="1" applyFont="1" applyBorder="1" applyAlignment="1">
      <alignment horizontal="left" vertical="center"/>
    </xf>
    <xf numFmtId="9" fontId="18" fillId="0" borderId="29" xfId="2" applyNumberFormat="1" applyFont="1" applyBorder="1" applyAlignment="1">
      <alignment horizontal="left" vertical="center"/>
    </xf>
    <xf numFmtId="9" fontId="18" fillId="0" borderId="30" xfId="2" applyNumberFormat="1" applyFont="1" applyBorder="1" applyAlignment="1">
      <alignment horizontal="left" vertical="center"/>
    </xf>
    <xf numFmtId="9" fontId="18" fillId="0" borderId="37" xfId="2" applyNumberFormat="1" applyFont="1" applyBorder="1" applyAlignment="1">
      <alignment horizontal="left" vertical="center"/>
    </xf>
    <xf numFmtId="0" fontId="19" fillId="0" borderId="50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9" fillId="0" borderId="29" xfId="2" applyFont="1" applyBorder="1" applyAlignment="1">
      <alignment horizontal="left" vertical="center" wrapText="1"/>
    </xf>
    <xf numFmtId="0" fontId="19" fillId="0" borderId="30" xfId="2" applyFont="1" applyBorder="1" applyAlignment="1">
      <alignment horizontal="left" vertical="center" wrapText="1"/>
    </xf>
    <xf numFmtId="0" fontId="19" fillId="0" borderId="37" xfId="2" applyFont="1" applyBorder="1" applyAlignment="1">
      <alignment horizontal="left" vertical="center" wrapText="1"/>
    </xf>
    <xf numFmtId="0" fontId="18" fillId="0" borderId="24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14" fontId="18" fillId="0" borderId="19" xfId="2" applyNumberFormat="1" applyFont="1" applyBorder="1" applyAlignment="1">
      <alignment horizontal="center" vertical="center"/>
    </xf>
    <xf numFmtId="14" fontId="18" fillId="0" borderId="33" xfId="2" applyNumberFormat="1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19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8" fillId="0" borderId="33" xfId="2" applyFont="1" applyBorder="1" applyAlignment="1">
      <alignment horizontal="left" vertical="center"/>
    </xf>
    <xf numFmtId="0" fontId="19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32" xfId="2" applyFont="1" applyBorder="1" applyAlignment="1">
      <alignment horizontal="center" vertical="center"/>
    </xf>
    <xf numFmtId="0" fontId="26" fillId="0" borderId="16" xfId="2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center"/>
    </xf>
    <xf numFmtId="0" fontId="26" fillId="0" borderId="32" xfId="2" applyFont="1" applyBorder="1" applyAlignment="1">
      <alignment horizontal="center" vertical="center"/>
    </xf>
    <xf numFmtId="0" fontId="28" fillId="0" borderId="15" xfId="2" applyFont="1" applyBorder="1" applyAlignment="1">
      <alignment horizontal="center" vertical="top"/>
    </xf>
    <xf numFmtId="0" fontId="18" fillId="0" borderId="39" xfId="2" applyFont="1" applyBorder="1" applyAlignment="1">
      <alignment horizontal="center" vertical="center"/>
    </xf>
    <xf numFmtId="0" fontId="26" fillId="0" borderId="39" xfId="2" applyFont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46" xfId="2" applyFont="1" applyBorder="1" applyAlignment="1">
      <alignment horizontal="center" vertical="center"/>
    </xf>
    <xf numFmtId="0" fontId="17" fillId="4" borderId="0" xfId="4" applyFont="1" applyFill="1" applyBorder="1" applyAlignment="1">
      <alignment horizontal="center"/>
    </xf>
    <xf numFmtId="0" fontId="16" fillId="4" borderId="0" xfId="4" applyFont="1" applyFill="1" applyBorder="1" applyAlignment="1">
      <alignment horizontal="center"/>
    </xf>
    <xf numFmtId="0" fontId="18" fillId="7" borderId="2" xfId="2" applyFont="1" applyFill="1" applyBorder="1" applyAlignment="1">
      <alignment horizontal="left" vertical="center"/>
    </xf>
    <xf numFmtId="0" fontId="0" fillId="7" borderId="2" xfId="0" applyFill="1" applyBorder="1"/>
    <xf numFmtId="0" fontId="16" fillId="7" borderId="11" xfId="2" applyFont="1" applyFill="1" applyBorder="1" applyAlignment="1">
      <alignment horizontal="center" vertical="center"/>
    </xf>
    <xf numFmtId="0" fontId="16" fillId="7" borderId="13" xfId="2" applyFont="1" applyFill="1" applyBorder="1" applyAlignment="1">
      <alignment horizontal="center" vertical="center"/>
    </xf>
    <xf numFmtId="0" fontId="17" fillId="4" borderId="5" xfId="4" applyFont="1" applyFill="1" applyBorder="1" applyAlignment="1">
      <alignment horizontal="center" vertical="center"/>
    </xf>
    <xf numFmtId="0" fontId="17" fillId="4" borderId="6" xfId="4" applyFont="1" applyFill="1" applyBorder="1" applyAlignment="1">
      <alignment horizontal="center" vertical="center"/>
    </xf>
    <xf numFmtId="0" fontId="17" fillId="4" borderId="7" xfId="4" applyFont="1" applyFill="1" applyBorder="1" applyAlignment="1">
      <alignment horizontal="center" vertical="center"/>
    </xf>
    <xf numFmtId="0" fontId="17" fillId="4" borderId="2" xfId="4" applyFont="1" applyFill="1" applyBorder="1" applyAlignment="1" applyProtection="1">
      <alignment horizontal="center" vertical="center"/>
    </xf>
    <xf numFmtId="0" fontId="17" fillId="4" borderId="14" xfId="4" applyFont="1" applyFill="1" applyBorder="1" applyAlignment="1" applyProtection="1">
      <alignment horizontal="center" vertical="center"/>
    </xf>
    <xf numFmtId="0" fontId="17" fillId="4" borderId="12" xfId="4" applyFont="1" applyFill="1" applyBorder="1" applyAlignment="1" applyProtection="1">
      <alignment horizontal="center" vertical="center"/>
    </xf>
    <xf numFmtId="0" fontId="16" fillId="4" borderId="11" xfId="4" applyFont="1" applyFill="1" applyBorder="1" applyAlignment="1">
      <alignment horizontal="center"/>
    </xf>
    <xf numFmtId="0" fontId="16" fillId="4" borderId="2" xfId="4" applyFont="1" applyFill="1" applyBorder="1" applyAlignment="1">
      <alignment horizontal="center"/>
    </xf>
    <xf numFmtId="0" fontId="26" fillId="0" borderId="43" xfId="2" applyFont="1" applyFill="1" applyBorder="1" applyAlignment="1">
      <alignment horizontal="left" vertical="center"/>
    </xf>
    <xf numFmtId="0" fontId="26" fillId="0" borderId="42" xfId="2" applyFont="1" applyFill="1" applyBorder="1" applyAlignment="1">
      <alignment horizontal="left" vertical="center"/>
    </xf>
    <xf numFmtId="0" fontId="26" fillId="0" borderId="48" xfId="2" applyFont="1" applyFill="1" applyBorder="1" applyAlignment="1">
      <alignment horizontal="left" vertical="center"/>
    </xf>
    <xf numFmtId="0" fontId="26" fillId="0" borderId="44" xfId="2" applyFont="1" applyFill="1" applyBorder="1" applyAlignment="1">
      <alignment horizontal="center" vertical="center"/>
    </xf>
    <xf numFmtId="0" fontId="26" fillId="0" borderId="45" xfId="2" applyFont="1" applyFill="1" applyBorder="1" applyAlignment="1">
      <alignment horizontal="center" vertical="center"/>
    </xf>
    <xf numFmtId="0" fontId="26" fillId="0" borderId="49" xfId="2" applyFont="1" applyFill="1" applyBorder="1" applyAlignment="1">
      <alignment horizontal="center" vertical="center"/>
    </xf>
    <xf numFmtId="0" fontId="26" fillId="0" borderId="20" xfId="2" applyFont="1" applyFill="1" applyBorder="1" applyAlignment="1">
      <alignment horizontal="center" vertical="center"/>
    </xf>
    <xf numFmtId="0" fontId="26" fillId="0" borderId="21" xfId="2" applyFont="1" applyFill="1" applyBorder="1" applyAlignment="1">
      <alignment horizontal="center" vertical="center"/>
    </xf>
    <xf numFmtId="0" fontId="26" fillId="0" borderId="34" xfId="2" applyFont="1" applyFill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26" fillId="0" borderId="42" xfId="2" applyFont="1" applyBorder="1" applyAlignment="1">
      <alignment horizontal="center" vertical="center"/>
    </xf>
    <xf numFmtId="0" fontId="22" fillId="0" borderId="42" xfId="2" applyFont="1" applyBorder="1" applyAlignment="1">
      <alignment horizontal="center" vertical="center"/>
    </xf>
    <xf numFmtId="0" fontId="22" fillId="0" borderId="47" xfId="2" applyFont="1" applyBorder="1" applyAlignment="1">
      <alignment horizontal="center" vertical="center"/>
    </xf>
    <xf numFmtId="0" fontId="26" fillId="0" borderId="0" xfId="2" applyFont="1" applyFill="1" applyBorder="1" applyAlignment="1">
      <alignment horizontal="left" vertical="center"/>
    </xf>
    <xf numFmtId="0" fontId="19" fillId="0" borderId="26" xfId="2" applyFont="1" applyBorder="1" applyAlignment="1">
      <alignment horizontal="left" vertical="center"/>
    </xf>
    <xf numFmtId="0" fontId="19" fillId="0" borderId="25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24" fillId="0" borderId="19" xfId="2" applyFont="1" applyBorder="1" applyAlignment="1">
      <alignment horizontal="left" vertical="center"/>
    </xf>
    <xf numFmtId="0" fontId="24" fillId="0" borderId="33" xfId="2" applyFont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24" fillId="0" borderId="19" xfId="2" applyFont="1" applyFill="1" applyBorder="1" applyAlignment="1">
      <alignment horizontal="center" vertical="center"/>
    </xf>
    <xf numFmtId="0" fontId="24" fillId="0" borderId="33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4" xfId="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4" fillId="0" borderId="17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24" fillId="0" borderId="17" xfId="2" applyFont="1" applyBorder="1" applyAlignment="1">
      <alignment horizontal="left" vertical="center"/>
    </xf>
    <xf numFmtId="0" fontId="24" fillId="0" borderId="32" xfId="2" applyFont="1" applyBorder="1" applyAlignment="1">
      <alignment horizontal="left" vertical="center"/>
    </xf>
    <xf numFmtId="0" fontId="25" fillId="0" borderId="26" xfId="2" applyFont="1" applyBorder="1" applyAlignment="1">
      <alignment horizontal="left" vertical="center"/>
    </xf>
    <xf numFmtId="0" fontId="25" fillId="0" borderId="25" xfId="2" applyFont="1" applyBorder="1" applyAlignment="1">
      <alignment horizontal="left" vertical="center"/>
    </xf>
    <xf numFmtId="0" fontId="25" fillId="0" borderId="31" xfId="2" applyFont="1" applyBorder="1" applyAlignment="1">
      <alignment horizontal="left" vertical="center"/>
    </xf>
    <xf numFmtId="0" fontId="25" fillId="0" borderId="24" xfId="2" applyFont="1" applyBorder="1" applyAlignment="1">
      <alignment horizontal="left" vertical="center"/>
    </xf>
    <xf numFmtId="0" fontId="24" fillId="0" borderId="24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24" fillId="0" borderId="36" xfId="2" applyFont="1" applyBorder="1" applyAlignment="1">
      <alignment horizontal="left" vertical="center"/>
    </xf>
    <xf numFmtId="0" fontId="25" fillId="0" borderId="16" xfId="2" applyFont="1" applyBorder="1" applyAlignment="1">
      <alignment horizontal="left" vertical="center"/>
    </xf>
    <xf numFmtId="0" fontId="25" fillId="0" borderId="17" xfId="2" applyFont="1" applyBorder="1" applyAlignment="1">
      <alignment horizontal="left" vertical="center"/>
    </xf>
    <xf numFmtId="0" fontId="18" fillId="0" borderId="19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19" xfId="2" applyNumberFormat="1" applyFont="1" applyBorder="1" applyAlignment="1">
      <alignment horizontal="center" vertical="center"/>
    </xf>
    <xf numFmtId="0" fontId="18" fillId="0" borderId="33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left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27" fillId="0" borderId="15" xfId="2" applyFont="1" applyBorder="1" applyAlignment="1">
      <alignment horizontal="center" vertical="top"/>
    </xf>
    <xf numFmtId="0" fontId="24" fillId="0" borderId="33" xfId="2" applyFont="1" applyFill="1" applyBorder="1" applyAlignment="1">
      <alignment horizontal="left" vertical="center"/>
    </xf>
    <xf numFmtId="0" fontId="25" fillId="0" borderId="21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5" fillId="0" borderId="34" xfId="2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left" vertical="center"/>
    </xf>
    <xf numFmtId="0" fontId="25" fillId="0" borderId="30" xfId="2" applyFont="1" applyFill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19" fillId="0" borderId="16" xfId="2" applyFont="1" applyFill="1" applyBorder="1" applyAlignment="1">
      <alignment horizontal="left" vertical="center"/>
    </xf>
    <xf numFmtId="0" fontId="19" fillId="0" borderId="17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24" fillId="0" borderId="24" xfId="2" applyFont="1" applyFill="1" applyBorder="1" applyAlignment="1">
      <alignment horizontal="left" vertical="center"/>
    </xf>
    <xf numFmtId="0" fontId="24" fillId="0" borderId="31" xfId="2" applyFont="1" applyFill="1" applyBorder="1" applyAlignment="1">
      <alignment horizontal="left" vertical="center"/>
    </xf>
    <xf numFmtId="0" fontId="22" fillId="0" borderId="26" xfId="2" applyFont="1" applyFill="1" applyBorder="1" applyAlignment="1">
      <alignment horizontal="left" vertical="center"/>
    </xf>
    <xf numFmtId="0" fontId="22" fillId="0" borderId="25" xfId="2" applyFont="1" applyFill="1" applyBorder="1" applyAlignment="1">
      <alignment horizontal="left" vertical="center"/>
    </xf>
    <xf numFmtId="0" fontId="22" fillId="0" borderId="36" xfId="2" applyFont="1" applyFill="1" applyBorder="1" applyAlignment="1">
      <alignment horizontal="left" vertical="center"/>
    </xf>
    <xf numFmtId="0" fontId="25" fillId="0" borderId="26" xfId="2" applyFont="1" applyFill="1" applyBorder="1" applyAlignment="1">
      <alignment horizontal="left" vertical="center"/>
    </xf>
    <xf numFmtId="0" fontId="25" fillId="0" borderId="25" xfId="2" applyFont="1" applyFill="1" applyBorder="1" applyAlignment="1">
      <alignment horizontal="left" vertical="center"/>
    </xf>
    <xf numFmtId="0" fontId="25" fillId="0" borderId="36" xfId="2" applyFont="1" applyFill="1" applyBorder="1" applyAlignment="1">
      <alignment horizontal="left" vertical="center"/>
    </xf>
    <xf numFmtId="0" fontId="26" fillId="0" borderId="26" xfId="2" applyFont="1" applyFill="1" applyBorder="1" applyAlignment="1">
      <alignment horizontal="left" vertical="center"/>
    </xf>
    <xf numFmtId="0" fontId="22" fillId="0" borderId="21" xfId="2" applyFill="1" applyBorder="1" applyAlignment="1">
      <alignment horizontal="center" vertical="center"/>
    </xf>
    <xf numFmtId="0" fontId="22" fillId="0" borderId="34" xfId="2" applyFill="1" applyBorder="1" applyAlignment="1">
      <alignment horizontal="center" vertical="center"/>
    </xf>
    <xf numFmtId="0" fontId="24" fillId="0" borderId="27" xfId="2" applyFont="1" applyFill="1" applyBorder="1" applyAlignment="1">
      <alignment horizontal="center" vertical="center"/>
    </xf>
    <xf numFmtId="0" fontId="24" fillId="0" borderId="28" xfId="2" applyFont="1" applyFill="1" applyBorder="1" applyAlignment="1">
      <alignment horizontal="left" vertical="center"/>
    </xf>
    <xf numFmtId="0" fontId="24" fillId="0" borderId="23" xfId="2" applyFont="1" applyFill="1" applyBorder="1" applyAlignment="1">
      <alignment horizontal="left" vertical="center"/>
    </xf>
    <xf numFmtId="0" fontId="24" fillId="0" borderId="35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 wrapText="1"/>
    </xf>
    <xf numFmtId="0" fontId="25" fillId="0" borderId="19" xfId="2" applyFont="1" applyFill="1" applyBorder="1" applyAlignment="1">
      <alignment horizontal="left" vertical="center" wrapText="1"/>
    </xf>
    <xf numFmtId="0" fontId="25" fillId="0" borderId="33" xfId="2" applyFont="1" applyFill="1" applyBorder="1" applyAlignment="1">
      <alignment horizontal="left" vertical="center" wrapText="1"/>
    </xf>
    <xf numFmtId="0" fontId="19" fillId="0" borderId="26" xfId="2" applyFont="1" applyFill="1" applyBorder="1" applyAlignment="1">
      <alignment horizontal="left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25" fillId="0" borderId="18" xfId="2" applyFont="1" applyFill="1" applyBorder="1" applyAlignment="1">
      <alignment horizontal="left" vertical="center"/>
    </xf>
    <xf numFmtId="0" fontId="25" fillId="0" borderId="19" xfId="2" applyFont="1" applyFill="1" applyBorder="1" applyAlignment="1">
      <alignment horizontal="left" vertical="center"/>
    </xf>
    <xf numFmtId="0" fontId="25" fillId="0" borderId="33" xfId="2" applyFont="1" applyFill="1" applyBorder="1" applyAlignment="1">
      <alignment horizontal="left" vertical="center"/>
    </xf>
    <xf numFmtId="0" fontId="25" fillId="0" borderId="24" xfId="2" applyFont="1" applyFill="1" applyBorder="1" applyAlignment="1">
      <alignment horizontal="center" vertical="center"/>
    </xf>
    <xf numFmtId="0" fontId="25" fillId="0" borderId="25" xfId="2" applyFont="1" applyFill="1" applyBorder="1" applyAlignment="1">
      <alignment horizontal="center" vertical="center"/>
    </xf>
    <xf numFmtId="0" fontId="25" fillId="0" borderId="36" xfId="2" applyFont="1" applyFill="1" applyBorder="1" applyAlignment="1">
      <alignment horizontal="center" vertical="center"/>
    </xf>
    <xf numFmtId="0" fontId="25" fillId="0" borderId="19" xfId="2" applyFont="1" applyFill="1" applyBorder="1" applyAlignment="1">
      <alignment horizontal="center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left" vertical="center"/>
    </xf>
    <xf numFmtId="0" fontId="24" fillId="0" borderId="21" xfId="2" applyFont="1" applyFill="1" applyBorder="1" applyAlignment="1">
      <alignment horizontal="left" vertical="center"/>
    </xf>
    <xf numFmtId="0" fontId="23" fillId="0" borderId="15" xfId="2" applyFont="1" applyFill="1" applyBorder="1" applyAlignment="1">
      <alignment horizontal="center" vertical="top"/>
    </xf>
    <xf numFmtId="0" fontId="18" fillId="0" borderId="17" xfId="2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5" fillId="0" borderId="22" xfId="2" applyFont="1" applyFill="1" applyBorder="1" applyAlignment="1">
      <alignment horizontal="left" vertical="center" wrapText="1"/>
    </xf>
    <xf numFmtId="0" fontId="25" fillId="0" borderId="23" xfId="2" applyFont="1" applyFill="1" applyBorder="1" applyAlignment="1">
      <alignment horizontal="left" vertical="center"/>
    </xf>
    <xf numFmtId="0" fontId="25" fillId="0" borderId="35" xfId="2" applyFont="1" applyFill="1" applyBorder="1" applyAlignment="1">
      <alignment horizontal="left" vertical="center"/>
    </xf>
    <xf numFmtId="14" fontId="18" fillId="0" borderId="19" xfId="2" applyNumberFormat="1" applyFont="1" applyBorder="1" applyAlignment="1">
      <alignment horizontal="center" vertical="center" wrapText="1"/>
    </xf>
    <xf numFmtId="0" fontId="26" fillId="0" borderId="28" xfId="2" applyFont="1" applyBorder="1" applyAlignment="1">
      <alignment horizontal="center" vertical="top"/>
    </xf>
    <xf numFmtId="0" fontId="26" fillId="0" borderId="23" xfId="2" applyFont="1" applyBorder="1" applyAlignment="1">
      <alignment horizontal="center" vertical="top"/>
    </xf>
    <xf numFmtId="0" fontId="26" fillId="0" borderId="35" xfId="2" applyFont="1" applyBorder="1" applyAlignment="1">
      <alignment horizontal="center" vertical="top"/>
    </xf>
    <xf numFmtId="0" fontId="18" fillId="0" borderId="40" xfId="2" applyFont="1" applyFill="1" applyBorder="1" applyAlignment="1">
      <alignment horizontal="left" vertical="top" wrapText="1"/>
    </xf>
    <xf numFmtId="0" fontId="18" fillId="0" borderId="37" xfId="2" applyFont="1" applyFill="1" applyBorder="1" applyAlignment="1">
      <alignment horizontal="left" vertical="top"/>
    </xf>
    <xf numFmtId="58" fontId="25" fillId="0" borderId="19" xfId="2" applyNumberFormat="1" applyFont="1" applyFill="1" applyBorder="1" applyAlignment="1">
      <alignment horizontal="center" vertical="center" wrapText="1"/>
    </xf>
    <xf numFmtId="0" fontId="25" fillId="0" borderId="21" xfId="2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8" xfId="3"/>
    <cellStyle name="常规 3" xfId="4"/>
    <cellStyle name="常规 4" xfId="5"/>
    <cellStyle name="常规 40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1143000</xdr:colOff>
      <xdr:row>39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8</xdr:col>
      <xdr:colOff>1143000</xdr:colOff>
      <xdr:row>30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4475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8</xdr:col>
      <xdr:colOff>1143000</xdr:colOff>
      <xdr:row>30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6855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1143000</xdr:colOff>
      <xdr:row>31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95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1143000</xdr:colOff>
      <xdr:row>39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352425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352425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352425</xdr:colOff>
      <xdr:row>17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352425</xdr:colOff>
      <xdr:row>8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4475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352425</xdr:colOff>
      <xdr:row>8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6855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352425</xdr:colOff>
      <xdr:row>9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95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352425</xdr:colOff>
      <xdr:row>17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352425</xdr:colOff>
      <xdr:row>39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30</xdr:row>
      <xdr:rowOff>0</xdr:rowOff>
    </xdr:from>
    <xdr:to>
      <xdr:col>9</xdr:col>
      <xdr:colOff>352425</xdr:colOff>
      <xdr:row>30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44750" y="8540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9</xdr:col>
      <xdr:colOff>352425</xdr:colOff>
      <xdr:row>30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68550" y="8540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9</xdr:col>
      <xdr:colOff>352425</xdr:colOff>
      <xdr:row>31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95550" y="879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9</xdr:col>
      <xdr:colOff>352425</xdr:colOff>
      <xdr:row>39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8</xdr:row>
      <xdr:rowOff>0</xdr:rowOff>
    </xdr:from>
    <xdr:to>
      <xdr:col>9</xdr:col>
      <xdr:colOff>111125</xdr:colOff>
      <xdr:row>8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2387600"/>
          <a:ext cx="43656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111125</xdr:colOff>
      <xdr:row>8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2387600"/>
          <a:ext cx="4441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111125</xdr:colOff>
      <xdr:row>9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2641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111125</xdr:colOff>
      <xdr:row>18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927600"/>
          <a:ext cx="43148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806450</xdr:colOff>
      <xdr:row>18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5550" y="4883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806450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4475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806450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6855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806450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5550" y="289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806450</xdr:colOff>
      <xdr:row>18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95550" y="48831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806450</xdr:colOff>
      <xdr:row>17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806450</xdr:colOff>
      <xdr:row>8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44750" y="2387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806450</xdr:colOff>
      <xdr:row>8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68550" y="2387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806450</xdr:colOff>
      <xdr:row>9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9555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806450</xdr:colOff>
      <xdr:row>17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555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806450</xdr:colOff>
      <xdr:row>39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30</xdr:row>
      <xdr:rowOff>0</xdr:rowOff>
    </xdr:from>
    <xdr:to>
      <xdr:col>8</xdr:col>
      <xdr:colOff>806450</xdr:colOff>
      <xdr:row>30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68550" y="8540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31</xdr:row>
      <xdr:rowOff>0</xdr:rowOff>
    </xdr:from>
    <xdr:to>
      <xdr:col>8</xdr:col>
      <xdr:colOff>806450</xdr:colOff>
      <xdr:row>31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495550" y="879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39</xdr:row>
      <xdr:rowOff>0</xdr:rowOff>
    </xdr:from>
    <xdr:to>
      <xdr:col>8</xdr:col>
      <xdr:colOff>806450</xdr:colOff>
      <xdr:row>39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95550" y="1082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zoomScale="120" zoomScaleNormal="120" workbookViewId="0">
      <selection activeCell="B11" sqref="B11"/>
    </sheetView>
  </sheetViews>
  <sheetFormatPr defaultColWidth="11" defaultRowHeight="14.25"/>
  <cols>
    <col min="1" max="1" width="5.5" customWidth="1"/>
    <col min="2" max="2" width="96.375" style="157" customWidth="1"/>
    <col min="3" max="3" width="10.125" customWidth="1"/>
  </cols>
  <sheetData>
    <row r="1" spans="1:2" ht="21" customHeight="1">
      <c r="A1" s="158"/>
      <c r="B1" s="159" t="s">
        <v>0</v>
      </c>
    </row>
    <row r="2" spans="1:2">
      <c r="A2" s="13">
        <v>1</v>
      </c>
      <c r="B2" s="160" t="s">
        <v>1</v>
      </c>
    </row>
    <row r="3" spans="1:2">
      <c r="A3" s="13">
        <v>2</v>
      </c>
      <c r="B3" s="160" t="s">
        <v>2</v>
      </c>
    </row>
    <row r="4" spans="1:2">
      <c r="A4" s="13">
        <v>3</v>
      </c>
      <c r="B4" s="160" t="s">
        <v>3</v>
      </c>
    </row>
    <row r="5" spans="1:2">
      <c r="A5" s="13">
        <v>4</v>
      </c>
      <c r="B5" s="160" t="s">
        <v>4</v>
      </c>
    </row>
    <row r="6" spans="1:2">
      <c r="A6" s="13">
        <v>5</v>
      </c>
      <c r="B6" s="160" t="s">
        <v>5</v>
      </c>
    </row>
    <row r="7" spans="1:2">
      <c r="A7" s="13">
        <v>6</v>
      </c>
      <c r="B7" s="160" t="s">
        <v>6</v>
      </c>
    </row>
    <row r="8" spans="1:2" s="156" customFormat="1" ht="15" customHeight="1">
      <c r="A8" s="161">
        <v>7</v>
      </c>
      <c r="B8" s="162" t="s">
        <v>7</v>
      </c>
    </row>
    <row r="9" spans="1:2" ht="18.95" customHeight="1">
      <c r="A9" s="158"/>
      <c r="B9" s="163" t="s">
        <v>8</v>
      </c>
    </row>
    <row r="10" spans="1:2" ht="15.95" customHeight="1">
      <c r="A10" s="13">
        <v>1</v>
      </c>
      <c r="B10" s="164" t="s">
        <v>9</v>
      </c>
    </row>
    <row r="11" spans="1:2">
      <c r="A11" s="13">
        <v>2</v>
      </c>
      <c r="B11" s="160" t="s">
        <v>10</v>
      </c>
    </row>
    <row r="12" spans="1:2">
      <c r="A12" s="13">
        <v>3</v>
      </c>
      <c r="B12" s="162" t="s">
        <v>11</v>
      </c>
    </row>
    <row r="13" spans="1:2">
      <c r="A13" s="13">
        <v>4</v>
      </c>
      <c r="B13" s="160" t="s">
        <v>12</v>
      </c>
    </row>
    <row r="14" spans="1:2">
      <c r="A14" s="13">
        <v>5</v>
      </c>
      <c r="B14" s="160" t="s">
        <v>13</v>
      </c>
    </row>
    <row r="15" spans="1:2">
      <c r="A15" s="13">
        <v>6</v>
      </c>
      <c r="B15" s="160" t="s">
        <v>14</v>
      </c>
    </row>
    <row r="16" spans="1:2">
      <c r="A16" s="13">
        <v>7</v>
      </c>
      <c r="B16" s="160" t="s">
        <v>15</v>
      </c>
    </row>
    <row r="17" spans="1:2">
      <c r="A17" s="13">
        <v>8</v>
      </c>
      <c r="B17" s="160" t="s">
        <v>16</v>
      </c>
    </row>
    <row r="18" spans="1:2">
      <c r="A18" s="13">
        <v>9</v>
      </c>
      <c r="B18" s="160" t="s">
        <v>17</v>
      </c>
    </row>
    <row r="19" spans="1:2">
      <c r="A19" s="13"/>
      <c r="B19" s="160"/>
    </row>
    <row r="20" spans="1:2" ht="20.25">
      <c r="A20" s="158"/>
      <c r="B20" s="159" t="s">
        <v>18</v>
      </c>
    </row>
    <row r="21" spans="1:2">
      <c r="A21" s="13">
        <v>1</v>
      </c>
      <c r="B21" s="165" t="s">
        <v>19</v>
      </c>
    </row>
    <row r="22" spans="1:2">
      <c r="A22" s="13">
        <v>2</v>
      </c>
      <c r="B22" s="160" t="s">
        <v>20</v>
      </c>
    </row>
    <row r="23" spans="1:2">
      <c r="A23" s="13">
        <v>3</v>
      </c>
      <c r="B23" s="160" t="s">
        <v>21</v>
      </c>
    </row>
    <row r="24" spans="1:2">
      <c r="A24" s="13">
        <v>4</v>
      </c>
      <c r="B24" s="160" t="s">
        <v>22</v>
      </c>
    </row>
    <row r="25" spans="1:2">
      <c r="A25" s="13">
        <v>5</v>
      </c>
      <c r="B25" s="160" t="s">
        <v>23</v>
      </c>
    </row>
    <row r="26" spans="1:2">
      <c r="A26" s="13">
        <v>6</v>
      </c>
      <c r="B26" s="160" t="s">
        <v>24</v>
      </c>
    </row>
    <row r="27" spans="1:2">
      <c r="A27" s="13">
        <v>7</v>
      </c>
      <c r="B27" s="160" t="s">
        <v>25</v>
      </c>
    </row>
    <row r="28" spans="1:2">
      <c r="A28" s="13">
        <v>8</v>
      </c>
      <c r="B28" s="160" t="s">
        <v>26</v>
      </c>
    </row>
    <row r="29" spans="1:2">
      <c r="A29" s="13"/>
      <c r="B29" s="160"/>
    </row>
    <row r="30" spans="1:2" ht="20.25">
      <c r="A30" s="158"/>
      <c r="B30" s="159" t="s">
        <v>27</v>
      </c>
    </row>
    <row r="31" spans="1:2">
      <c r="A31" s="13">
        <v>1</v>
      </c>
      <c r="B31" s="165" t="s">
        <v>28</v>
      </c>
    </row>
    <row r="32" spans="1:2">
      <c r="A32" s="13">
        <v>2</v>
      </c>
      <c r="B32" s="160" t="s">
        <v>29</v>
      </c>
    </row>
    <row r="33" spans="1:2">
      <c r="A33" s="13">
        <v>3</v>
      </c>
      <c r="B33" s="160" t="s">
        <v>30</v>
      </c>
    </row>
    <row r="34" spans="1:2">
      <c r="A34" s="13">
        <v>4</v>
      </c>
      <c r="B34" s="160" t="s">
        <v>31</v>
      </c>
    </row>
    <row r="35" spans="1:2">
      <c r="A35" s="13">
        <v>5</v>
      </c>
      <c r="B35" s="160" t="s">
        <v>32</v>
      </c>
    </row>
    <row r="36" spans="1:2">
      <c r="A36" s="13">
        <v>6</v>
      </c>
      <c r="B36" s="160" t="s">
        <v>33</v>
      </c>
    </row>
    <row r="37" spans="1:2">
      <c r="A37" s="13">
        <v>7</v>
      </c>
      <c r="B37" s="160" t="s">
        <v>34</v>
      </c>
    </row>
    <row r="38" spans="1:2">
      <c r="A38" s="13"/>
      <c r="B38" s="160"/>
    </row>
    <row r="40" spans="1:2">
      <c r="A40" s="166" t="s">
        <v>35</v>
      </c>
      <c r="B40" s="167"/>
    </row>
  </sheetData>
  <phoneticPr fontId="38" type="noConversion"/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2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.125" customWidth="1"/>
    <col min="3" max="3" width="16.6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9" t="s">
        <v>261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s="1" customFormat="1" ht="16.5">
      <c r="A2" s="408" t="s">
        <v>236</v>
      </c>
      <c r="B2" s="409" t="s">
        <v>241</v>
      </c>
      <c r="C2" s="409" t="s">
        <v>237</v>
      </c>
      <c r="D2" s="409" t="s">
        <v>238</v>
      </c>
      <c r="E2" s="409" t="s">
        <v>239</v>
      </c>
      <c r="F2" s="409" t="s">
        <v>240</v>
      </c>
      <c r="G2" s="408" t="s">
        <v>262</v>
      </c>
      <c r="H2" s="408"/>
      <c r="I2" s="408" t="s">
        <v>263</v>
      </c>
      <c r="J2" s="408"/>
      <c r="K2" s="412" t="s">
        <v>264</v>
      </c>
      <c r="L2" s="414" t="s">
        <v>265</v>
      </c>
      <c r="M2" s="416" t="s">
        <v>266</v>
      </c>
    </row>
    <row r="3" spans="1:13" s="1" customFormat="1" ht="16.5">
      <c r="A3" s="408"/>
      <c r="B3" s="410"/>
      <c r="C3" s="410"/>
      <c r="D3" s="410"/>
      <c r="E3" s="410"/>
      <c r="F3" s="410"/>
      <c r="G3" s="3" t="s">
        <v>267</v>
      </c>
      <c r="H3" s="3" t="s">
        <v>268</v>
      </c>
      <c r="I3" s="3" t="s">
        <v>267</v>
      </c>
      <c r="J3" s="3" t="s">
        <v>268</v>
      </c>
      <c r="K3" s="413"/>
      <c r="L3" s="415"/>
      <c r="M3" s="417"/>
    </row>
    <row r="4" spans="1:13" ht="18.75">
      <c r="A4" s="36">
        <v>1</v>
      </c>
      <c r="B4" s="37" t="s">
        <v>57</v>
      </c>
      <c r="C4" s="38" t="s">
        <v>461</v>
      </c>
      <c r="D4" s="11" t="s">
        <v>269</v>
      </c>
      <c r="E4" s="189" t="s">
        <v>458</v>
      </c>
      <c r="F4" s="40" t="s">
        <v>333</v>
      </c>
      <c r="G4" s="41">
        <v>-5.0000000000000001E-3</v>
      </c>
      <c r="H4" s="41">
        <v>-5.0000000000000001E-3</v>
      </c>
      <c r="I4" s="44">
        <v>-2E-3</v>
      </c>
      <c r="J4" s="44">
        <v>-2E-3</v>
      </c>
      <c r="K4" s="20"/>
      <c r="L4" s="45" t="s">
        <v>66</v>
      </c>
      <c r="M4" s="20" t="s">
        <v>270</v>
      </c>
    </row>
    <row r="5" spans="1:13" ht="18.75">
      <c r="A5" s="36">
        <v>2</v>
      </c>
      <c r="B5" s="37" t="s">
        <v>57</v>
      </c>
      <c r="C5" s="38" t="s">
        <v>461</v>
      </c>
      <c r="D5" s="11" t="s">
        <v>269</v>
      </c>
      <c r="E5" s="189" t="s">
        <v>458</v>
      </c>
      <c r="F5" s="40" t="s">
        <v>333</v>
      </c>
      <c r="G5" s="41">
        <v>-5.0000000000000001E-3</v>
      </c>
      <c r="H5" s="41">
        <v>-5.0000000000000001E-3</v>
      </c>
      <c r="I5" s="44">
        <v>-2E-3</v>
      </c>
      <c r="J5" s="44">
        <v>-2E-3</v>
      </c>
      <c r="K5" s="20"/>
      <c r="L5" s="45" t="s">
        <v>66</v>
      </c>
      <c r="M5" s="20" t="s">
        <v>270</v>
      </c>
    </row>
    <row r="6" spans="1:13" ht="18.75">
      <c r="A6" s="36">
        <v>6</v>
      </c>
      <c r="B6" s="37" t="s">
        <v>57</v>
      </c>
      <c r="C6" s="42" t="s">
        <v>473</v>
      </c>
      <c r="D6" s="11" t="s">
        <v>269</v>
      </c>
      <c r="E6" s="189" t="s">
        <v>458</v>
      </c>
      <c r="F6" s="40" t="s">
        <v>333</v>
      </c>
      <c r="G6" s="41">
        <v>-5.0000000000000001E-3</v>
      </c>
      <c r="H6" s="41">
        <v>-5.0000000000000001E-3</v>
      </c>
      <c r="I6" s="44">
        <v>-2E-3</v>
      </c>
      <c r="J6" s="44">
        <v>-2E-3</v>
      </c>
      <c r="K6" s="13"/>
      <c r="L6" s="45" t="s">
        <v>66</v>
      </c>
      <c r="M6" s="20" t="s">
        <v>270</v>
      </c>
    </row>
    <row r="7" spans="1:13" ht="18.75">
      <c r="A7" s="36">
        <v>7</v>
      </c>
      <c r="B7" s="37" t="s">
        <v>57</v>
      </c>
      <c r="C7" s="42" t="s">
        <v>462</v>
      </c>
      <c r="D7" s="11" t="s">
        <v>269</v>
      </c>
      <c r="E7" s="189" t="s">
        <v>458</v>
      </c>
      <c r="F7" s="40" t="s">
        <v>333</v>
      </c>
      <c r="G7" s="41">
        <v>-5.0000000000000001E-3</v>
      </c>
      <c r="H7" s="41">
        <v>-5.0000000000000001E-3</v>
      </c>
      <c r="I7" s="44">
        <v>-2E-3</v>
      </c>
      <c r="J7" s="44">
        <v>-2E-3</v>
      </c>
      <c r="K7" s="13"/>
      <c r="L7" s="45" t="s">
        <v>66</v>
      </c>
      <c r="M7" s="20" t="s">
        <v>270</v>
      </c>
    </row>
    <row r="8" spans="1:13" ht="18.75">
      <c r="A8" s="36">
        <v>8</v>
      </c>
      <c r="B8" s="37" t="s">
        <v>57</v>
      </c>
      <c r="C8" s="38" t="s">
        <v>464</v>
      </c>
      <c r="D8" s="11" t="s">
        <v>269</v>
      </c>
      <c r="E8" s="188" t="s">
        <v>457</v>
      </c>
      <c r="F8" s="40" t="s">
        <v>333</v>
      </c>
      <c r="G8" s="41">
        <v>-5.0000000000000001E-3</v>
      </c>
      <c r="H8" s="41">
        <v>-5.0000000000000001E-3</v>
      </c>
      <c r="I8" s="44">
        <v>-2E-3</v>
      </c>
      <c r="J8" s="44">
        <v>-2E-3</v>
      </c>
      <c r="K8" s="13"/>
      <c r="L8" s="45" t="s">
        <v>66</v>
      </c>
      <c r="M8" s="20" t="s">
        <v>270</v>
      </c>
    </row>
    <row r="9" spans="1:13" ht="18.75">
      <c r="A9" s="36">
        <v>9</v>
      </c>
      <c r="B9" s="37" t="s">
        <v>57</v>
      </c>
      <c r="C9" s="38" t="s">
        <v>464</v>
      </c>
      <c r="D9" s="11" t="s">
        <v>475</v>
      </c>
      <c r="E9" s="188" t="s">
        <v>457</v>
      </c>
      <c r="F9" s="40" t="s">
        <v>333</v>
      </c>
      <c r="G9" s="41">
        <v>-5.0000000000000001E-3</v>
      </c>
      <c r="H9" s="41">
        <v>-5.0000000000000001E-3</v>
      </c>
      <c r="I9" s="44">
        <v>-2E-3</v>
      </c>
      <c r="J9" s="44">
        <v>-2E-3</v>
      </c>
      <c r="K9" s="13"/>
      <c r="L9" s="45" t="s">
        <v>66</v>
      </c>
      <c r="M9" s="20" t="s">
        <v>270</v>
      </c>
    </row>
    <row r="10" spans="1:13" ht="18.75">
      <c r="A10" s="36">
        <v>10</v>
      </c>
      <c r="B10" s="37" t="s">
        <v>57</v>
      </c>
      <c r="C10" s="38" t="s">
        <v>470</v>
      </c>
      <c r="D10" s="11" t="s">
        <v>474</v>
      </c>
      <c r="E10" s="188" t="s">
        <v>457</v>
      </c>
      <c r="F10" s="40" t="s">
        <v>333</v>
      </c>
      <c r="G10" s="41">
        <v>-5.0000000000000001E-3</v>
      </c>
      <c r="H10" s="41">
        <v>-5.0000000000000001E-3</v>
      </c>
      <c r="I10" s="44">
        <v>-2E-3</v>
      </c>
      <c r="J10" s="44">
        <v>-2E-3</v>
      </c>
      <c r="K10" s="13"/>
      <c r="L10" s="45" t="s">
        <v>66</v>
      </c>
      <c r="M10" s="20" t="s">
        <v>270</v>
      </c>
    </row>
    <row r="11" spans="1:13" ht="18.75">
      <c r="A11" s="36">
        <v>11</v>
      </c>
      <c r="B11" s="37" t="s">
        <v>57</v>
      </c>
      <c r="C11" s="38" t="s">
        <v>464</v>
      </c>
      <c r="D11" s="11" t="s">
        <v>269</v>
      </c>
      <c r="E11" s="188" t="s">
        <v>457</v>
      </c>
      <c r="F11" s="40" t="s">
        <v>333</v>
      </c>
      <c r="G11" s="41">
        <v>-5.0000000000000001E-3</v>
      </c>
      <c r="H11" s="41">
        <v>-5.0000000000000001E-3</v>
      </c>
      <c r="I11" s="44">
        <v>-2E-3</v>
      </c>
      <c r="J11" s="44">
        <v>-2E-3</v>
      </c>
      <c r="K11" s="13"/>
      <c r="L11" s="45" t="s">
        <v>66</v>
      </c>
      <c r="M11" s="20" t="s">
        <v>270</v>
      </c>
    </row>
    <row r="12" spans="1:13" ht="18.75">
      <c r="A12" s="36">
        <v>12</v>
      </c>
      <c r="B12" s="37" t="s">
        <v>57</v>
      </c>
      <c r="C12" s="38" t="s">
        <v>271</v>
      </c>
      <c r="D12" s="11" t="s">
        <v>269</v>
      </c>
      <c r="E12" s="13" t="s">
        <v>117</v>
      </c>
      <c r="F12" s="40" t="s">
        <v>333</v>
      </c>
      <c r="G12" s="41">
        <v>-5.0000000000000001E-3</v>
      </c>
      <c r="H12" s="41">
        <v>-5.0000000000000001E-3</v>
      </c>
      <c r="I12" s="44">
        <v>-2E-3</v>
      </c>
      <c r="J12" s="44">
        <v>-2E-3</v>
      </c>
      <c r="K12" s="13"/>
      <c r="L12" s="45" t="s">
        <v>66</v>
      </c>
      <c r="M12" s="20" t="s">
        <v>270</v>
      </c>
    </row>
    <row r="13" spans="1:13" ht="18.75">
      <c r="A13" s="36">
        <v>13</v>
      </c>
      <c r="B13" s="37" t="s">
        <v>57</v>
      </c>
      <c r="C13" s="38" t="s">
        <v>471</v>
      </c>
      <c r="D13" s="11" t="s">
        <v>269</v>
      </c>
      <c r="E13" s="13" t="s">
        <v>117</v>
      </c>
      <c r="F13" s="40" t="s">
        <v>333</v>
      </c>
      <c r="G13" s="41">
        <v>-5.0000000000000001E-3</v>
      </c>
      <c r="H13" s="41">
        <v>-5.0000000000000001E-3</v>
      </c>
      <c r="I13" s="44">
        <v>-2E-3</v>
      </c>
      <c r="J13" s="44">
        <v>-2E-3</v>
      </c>
      <c r="K13" s="13"/>
      <c r="L13" s="45" t="s">
        <v>66</v>
      </c>
      <c r="M13" s="20" t="s">
        <v>270</v>
      </c>
    </row>
    <row r="14" spans="1:13" ht="18.75">
      <c r="A14" s="36">
        <v>14</v>
      </c>
      <c r="B14" s="37" t="s">
        <v>57</v>
      </c>
      <c r="C14" s="38" t="s">
        <v>271</v>
      </c>
      <c r="D14" s="11" t="s">
        <v>269</v>
      </c>
      <c r="E14" s="13" t="s">
        <v>117</v>
      </c>
      <c r="F14" s="40" t="s">
        <v>333</v>
      </c>
      <c r="G14" s="41">
        <v>-5.0000000000000001E-3</v>
      </c>
      <c r="H14" s="41">
        <v>-5.0000000000000001E-3</v>
      </c>
      <c r="I14" s="44">
        <v>-2E-3</v>
      </c>
      <c r="J14" s="44">
        <v>-2E-3</v>
      </c>
      <c r="K14" s="13"/>
      <c r="L14" s="45" t="s">
        <v>66</v>
      </c>
      <c r="M14" s="20" t="s">
        <v>270</v>
      </c>
    </row>
    <row r="15" spans="1:13" ht="18.75">
      <c r="A15" s="36">
        <v>15</v>
      </c>
      <c r="B15" s="37" t="s">
        <v>57</v>
      </c>
      <c r="C15" s="38" t="s">
        <v>463</v>
      </c>
      <c r="D15" s="11" t="s">
        <v>269</v>
      </c>
      <c r="E15" s="188" t="s">
        <v>459</v>
      </c>
      <c r="F15" s="40" t="s">
        <v>333</v>
      </c>
      <c r="G15" s="41">
        <v>-5.0000000000000001E-3</v>
      </c>
      <c r="H15" s="41">
        <v>-5.0000000000000001E-3</v>
      </c>
      <c r="I15" s="44">
        <v>-2E-3</v>
      </c>
      <c r="J15" s="44">
        <v>-2E-3</v>
      </c>
      <c r="K15" s="168"/>
      <c r="L15" s="45" t="s">
        <v>66</v>
      </c>
      <c r="M15" s="20" t="s">
        <v>270</v>
      </c>
    </row>
    <row r="16" spans="1:13" ht="18.75">
      <c r="A16" s="36">
        <v>16</v>
      </c>
      <c r="B16" s="37" t="s">
        <v>57</v>
      </c>
      <c r="C16" s="38" t="s">
        <v>469</v>
      </c>
      <c r="D16" s="11" t="s">
        <v>269</v>
      </c>
      <c r="E16" s="188" t="s">
        <v>459</v>
      </c>
      <c r="F16" s="40" t="s">
        <v>333</v>
      </c>
      <c r="G16" s="41">
        <v>-5.0000000000000001E-3</v>
      </c>
      <c r="H16" s="41">
        <v>-5.0000000000000001E-3</v>
      </c>
      <c r="I16" s="44">
        <v>-2E-3</v>
      </c>
      <c r="J16" s="44">
        <v>-2E-3</v>
      </c>
      <c r="K16" s="168"/>
      <c r="L16" s="45" t="s">
        <v>66</v>
      </c>
      <c r="M16" s="20" t="s">
        <v>270</v>
      </c>
    </row>
    <row r="17" spans="1:13" ht="18.75">
      <c r="A17" s="36">
        <v>17</v>
      </c>
      <c r="B17" s="37" t="s">
        <v>57</v>
      </c>
      <c r="C17" s="38" t="s">
        <v>460</v>
      </c>
      <c r="D17" s="11" t="s">
        <v>269</v>
      </c>
      <c r="E17" s="188" t="s">
        <v>459</v>
      </c>
      <c r="F17" s="40" t="s">
        <v>333</v>
      </c>
      <c r="G17" s="41">
        <v>-5.0000000000000001E-3</v>
      </c>
      <c r="H17" s="41">
        <v>-5.0000000000000001E-3</v>
      </c>
      <c r="I17" s="44">
        <v>-2E-3</v>
      </c>
      <c r="J17" s="44">
        <v>-2E-3</v>
      </c>
      <c r="K17" s="168"/>
      <c r="L17" s="45" t="s">
        <v>66</v>
      </c>
      <c r="M17" s="20" t="s">
        <v>270</v>
      </c>
    </row>
    <row r="18" spans="1:13" ht="18.75">
      <c r="A18" s="36">
        <v>18</v>
      </c>
      <c r="B18" s="37" t="s">
        <v>57</v>
      </c>
      <c r="C18" s="38" t="s">
        <v>460</v>
      </c>
      <c r="D18" s="11" t="s">
        <v>269</v>
      </c>
      <c r="E18" s="188" t="s">
        <v>459</v>
      </c>
      <c r="F18" s="40" t="s">
        <v>333</v>
      </c>
      <c r="G18" s="41">
        <v>-5.0000000000000001E-3</v>
      </c>
      <c r="H18" s="41">
        <v>-5.0000000000000001E-3</v>
      </c>
      <c r="I18" s="44">
        <v>-2E-3</v>
      </c>
      <c r="J18" s="44">
        <v>-2E-3</v>
      </c>
      <c r="K18" s="168"/>
      <c r="L18" s="45" t="s">
        <v>66</v>
      </c>
      <c r="M18" s="20" t="s">
        <v>270</v>
      </c>
    </row>
    <row r="19" spans="1:13" ht="18.75">
      <c r="A19" s="36"/>
      <c r="B19" s="37"/>
      <c r="C19" s="38"/>
      <c r="D19" s="11"/>
      <c r="E19" s="168"/>
      <c r="F19" s="40"/>
      <c r="G19" s="41"/>
      <c r="H19" s="41"/>
      <c r="I19" s="44"/>
      <c r="J19" s="44"/>
      <c r="K19" s="168"/>
      <c r="L19" s="45"/>
      <c r="M19" s="20"/>
    </row>
    <row r="20" spans="1:13">
      <c r="A20" s="13"/>
      <c r="B20" s="13"/>
      <c r="C20" s="4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2" customFormat="1" ht="18.75">
      <c r="A21" s="400" t="s">
        <v>465</v>
      </c>
      <c r="B21" s="401"/>
      <c r="C21" s="401"/>
      <c r="D21" s="401"/>
      <c r="E21" s="402"/>
      <c r="F21" s="403"/>
      <c r="G21" s="405"/>
      <c r="H21" s="400" t="s">
        <v>259</v>
      </c>
      <c r="I21" s="401"/>
      <c r="J21" s="401"/>
      <c r="K21" s="402"/>
      <c r="L21" s="418"/>
      <c r="M21" s="419"/>
    </row>
    <row r="22" spans="1:13" ht="16.5">
      <c r="A22" s="411" t="s">
        <v>272</v>
      </c>
      <c r="B22" s="411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29"/>
  <sheetViews>
    <sheetView topLeftCell="E19" zoomScale="125" zoomScaleNormal="125" workbookViewId="0">
      <selection activeCell="H10" sqref="H10"/>
    </sheetView>
  </sheetViews>
  <sheetFormatPr defaultColWidth="9" defaultRowHeight="14.25"/>
  <cols>
    <col min="1" max="2" width="8.625" customWidth="1"/>
    <col min="3" max="3" width="8.125" customWidth="1"/>
    <col min="4" max="4" width="10.125" customWidth="1"/>
    <col min="5" max="5" width="10.375" customWidth="1"/>
    <col min="6" max="6" width="11.25" customWidth="1"/>
    <col min="7" max="7" width="8.125" customWidth="1"/>
    <col min="8" max="8" width="10.37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39.950000000000003" customHeight="1">
      <c r="A1" s="399" t="s">
        <v>273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</row>
    <row r="2" spans="1:23" s="29" customFormat="1" ht="15.95" customHeight="1">
      <c r="A2" s="425" t="s">
        <v>274</v>
      </c>
      <c r="B2" s="425" t="s">
        <v>241</v>
      </c>
      <c r="C2" s="425" t="s">
        <v>237</v>
      </c>
      <c r="D2" s="425" t="s">
        <v>238</v>
      </c>
      <c r="E2" s="425" t="s">
        <v>239</v>
      </c>
      <c r="F2" s="425" t="s">
        <v>240</v>
      </c>
      <c r="G2" s="434" t="s">
        <v>275</v>
      </c>
      <c r="H2" s="435"/>
      <c r="I2" s="436"/>
      <c r="J2" s="434" t="s">
        <v>276</v>
      </c>
      <c r="K2" s="435"/>
      <c r="L2" s="436"/>
      <c r="M2" s="434" t="s">
        <v>277</v>
      </c>
      <c r="N2" s="435"/>
      <c r="O2" s="436"/>
      <c r="P2" s="434" t="s">
        <v>278</v>
      </c>
      <c r="Q2" s="435"/>
      <c r="R2" s="436"/>
      <c r="S2" s="435" t="s">
        <v>279</v>
      </c>
      <c r="T2" s="435"/>
      <c r="U2" s="436"/>
      <c r="V2" s="420" t="s">
        <v>280</v>
      </c>
      <c r="W2" s="420" t="s">
        <v>250</v>
      </c>
    </row>
    <row r="3" spans="1:23" s="29" customFormat="1">
      <c r="A3" s="433"/>
      <c r="B3" s="426"/>
      <c r="C3" s="426"/>
      <c r="D3" s="426"/>
      <c r="E3" s="426"/>
      <c r="F3" s="426"/>
      <c r="G3" s="31" t="s">
        <v>281</v>
      </c>
      <c r="H3" s="31" t="s">
        <v>67</v>
      </c>
      <c r="I3" s="31" t="s">
        <v>241</v>
      </c>
      <c r="J3" s="31" t="s">
        <v>281</v>
      </c>
      <c r="K3" s="31" t="s">
        <v>67</v>
      </c>
      <c r="L3" s="31" t="s">
        <v>241</v>
      </c>
      <c r="M3" s="31" t="s">
        <v>281</v>
      </c>
      <c r="N3" s="31" t="s">
        <v>67</v>
      </c>
      <c r="O3" s="31" t="s">
        <v>241</v>
      </c>
      <c r="P3" s="31" t="s">
        <v>281</v>
      </c>
      <c r="Q3" s="31" t="s">
        <v>67</v>
      </c>
      <c r="R3" s="31" t="s">
        <v>241</v>
      </c>
      <c r="S3" s="31" t="s">
        <v>281</v>
      </c>
      <c r="T3" s="31" t="s">
        <v>67</v>
      </c>
      <c r="U3" s="31" t="s">
        <v>241</v>
      </c>
      <c r="V3" s="421"/>
      <c r="W3" s="421"/>
    </row>
    <row r="4" spans="1:23" s="30" customFormat="1" ht="52.35" customHeight="1">
      <c r="A4" s="427" t="s">
        <v>282</v>
      </c>
      <c r="B4" s="427" t="s">
        <v>57</v>
      </c>
      <c r="C4" s="430" t="s">
        <v>463</v>
      </c>
      <c r="D4" s="427" t="s">
        <v>476</v>
      </c>
      <c r="E4" s="422" t="s">
        <v>467</v>
      </c>
      <c r="F4" s="427" t="s">
        <v>466</v>
      </c>
      <c r="G4" s="32" t="s">
        <v>283</v>
      </c>
      <c r="H4" s="32" t="s">
        <v>284</v>
      </c>
      <c r="I4" s="32" t="s">
        <v>285</v>
      </c>
      <c r="J4" s="32" t="s">
        <v>286</v>
      </c>
      <c r="K4" s="32" t="s">
        <v>287</v>
      </c>
      <c r="L4" s="32" t="s">
        <v>288</v>
      </c>
      <c r="M4" s="32" t="s">
        <v>289</v>
      </c>
      <c r="N4" s="32" t="s">
        <v>290</v>
      </c>
      <c r="O4" s="32" t="s">
        <v>291</v>
      </c>
      <c r="P4" s="33" t="s">
        <v>292</v>
      </c>
      <c r="Q4" s="32" t="s">
        <v>293</v>
      </c>
      <c r="R4" s="32" t="s">
        <v>292</v>
      </c>
      <c r="S4" s="33"/>
      <c r="T4" s="33" t="s">
        <v>290</v>
      </c>
      <c r="U4" s="32" t="s">
        <v>294</v>
      </c>
      <c r="V4" s="33" t="s">
        <v>92</v>
      </c>
      <c r="W4" s="33" t="s">
        <v>270</v>
      </c>
    </row>
    <row r="5" spans="1:23" s="30" customFormat="1">
      <c r="A5" s="428"/>
      <c r="B5" s="428"/>
      <c r="C5" s="431"/>
      <c r="D5" s="428"/>
      <c r="E5" s="423"/>
      <c r="F5" s="428"/>
      <c r="G5" s="434" t="s">
        <v>295</v>
      </c>
      <c r="H5" s="435"/>
      <c r="I5" s="436"/>
      <c r="J5" s="434" t="s">
        <v>296</v>
      </c>
      <c r="K5" s="435"/>
      <c r="L5" s="436"/>
      <c r="M5" s="434" t="s">
        <v>297</v>
      </c>
      <c r="N5" s="435"/>
      <c r="O5" s="436"/>
      <c r="P5" s="434" t="s">
        <v>298</v>
      </c>
      <c r="Q5" s="435"/>
      <c r="R5" s="436"/>
      <c r="S5" s="435" t="s">
        <v>299</v>
      </c>
      <c r="T5" s="435"/>
      <c r="U5" s="436"/>
      <c r="V5" s="420" t="s">
        <v>280</v>
      </c>
      <c r="W5" s="420" t="s">
        <v>250</v>
      </c>
    </row>
    <row r="6" spans="1:23" s="30" customFormat="1">
      <c r="A6" s="428"/>
      <c r="B6" s="428"/>
      <c r="C6" s="431"/>
      <c r="D6" s="428"/>
      <c r="E6" s="423"/>
      <c r="F6" s="428"/>
      <c r="G6" s="31" t="s">
        <v>281</v>
      </c>
      <c r="H6" s="31" t="s">
        <v>67</v>
      </c>
      <c r="I6" s="31" t="s">
        <v>241</v>
      </c>
      <c r="J6" s="31" t="s">
        <v>281</v>
      </c>
      <c r="K6" s="31" t="s">
        <v>67</v>
      </c>
      <c r="L6" s="31" t="s">
        <v>241</v>
      </c>
      <c r="M6" s="31" t="s">
        <v>281</v>
      </c>
      <c r="N6" s="31" t="s">
        <v>67</v>
      </c>
      <c r="O6" s="31" t="s">
        <v>241</v>
      </c>
      <c r="P6" s="31" t="s">
        <v>281</v>
      </c>
      <c r="Q6" s="31" t="s">
        <v>67</v>
      </c>
      <c r="R6" s="31" t="s">
        <v>241</v>
      </c>
      <c r="S6" s="31" t="s">
        <v>281</v>
      </c>
      <c r="T6" s="31" t="s">
        <v>67</v>
      </c>
      <c r="U6" s="31" t="s">
        <v>241</v>
      </c>
      <c r="V6" s="421"/>
      <c r="W6" s="421"/>
    </row>
    <row r="7" spans="1:23" s="30" customFormat="1" ht="42.6" customHeight="1">
      <c r="A7" s="429"/>
      <c r="B7" s="429"/>
      <c r="C7" s="432"/>
      <c r="D7" s="429"/>
      <c r="E7" s="424"/>
      <c r="F7" s="429"/>
      <c r="G7" s="32" t="s">
        <v>300</v>
      </c>
      <c r="H7" s="32" t="s">
        <v>300</v>
      </c>
      <c r="I7" s="32" t="s">
        <v>301</v>
      </c>
      <c r="J7" s="32" t="s">
        <v>302</v>
      </c>
      <c r="K7" s="32" t="s">
        <v>303</v>
      </c>
      <c r="L7" s="32" t="s">
        <v>304</v>
      </c>
      <c r="M7" s="21"/>
      <c r="N7" s="21"/>
      <c r="O7" s="21"/>
      <c r="S7" s="21"/>
      <c r="T7" s="21"/>
      <c r="U7" s="21"/>
      <c r="V7" s="33" t="s">
        <v>92</v>
      </c>
      <c r="W7" s="33" t="s">
        <v>270</v>
      </c>
    </row>
    <row r="8" spans="1:23" s="29" customFormat="1" ht="15.95" customHeight="1">
      <c r="A8" s="425" t="s">
        <v>274</v>
      </c>
      <c r="B8" s="425" t="s">
        <v>241</v>
      </c>
      <c r="C8" s="425" t="s">
        <v>237</v>
      </c>
      <c r="D8" s="425" t="s">
        <v>238</v>
      </c>
      <c r="E8" s="425" t="s">
        <v>239</v>
      </c>
      <c r="F8" s="425" t="s">
        <v>240</v>
      </c>
      <c r="G8" s="434" t="s">
        <v>275</v>
      </c>
      <c r="H8" s="435"/>
      <c r="I8" s="436"/>
      <c r="J8" s="434" t="s">
        <v>276</v>
      </c>
      <c r="K8" s="435"/>
      <c r="L8" s="436"/>
      <c r="M8" s="434" t="s">
        <v>277</v>
      </c>
      <c r="N8" s="435"/>
      <c r="O8" s="436"/>
      <c r="P8" s="434" t="s">
        <v>278</v>
      </c>
      <c r="Q8" s="435"/>
      <c r="R8" s="436"/>
      <c r="S8" s="435" t="s">
        <v>279</v>
      </c>
      <c r="T8" s="435"/>
      <c r="U8" s="436"/>
      <c r="V8" s="420" t="s">
        <v>280</v>
      </c>
      <c r="W8" s="420" t="s">
        <v>250</v>
      </c>
    </row>
    <row r="9" spans="1:23" s="29" customFormat="1">
      <c r="A9" s="433"/>
      <c r="B9" s="426"/>
      <c r="C9" s="426"/>
      <c r="D9" s="426"/>
      <c r="E9" s="426"/>
      <c r="F9" s="426"/>
      <c r="G9" s="31" t="s">
        <v>281</v>
      </c>
      <c r="H9" s="31" t="s">
        <v>67</v>
      </c>
      <c r="I9" s="31" t="s">
        <v>241</v>
      </c>
      <c r="J9" s="31" t="s">
        <v>281</v>
      </c>
      <c r="K9" s="31" t="s">
        <v>67</v>
      </c>
      <c r="L9" s="31" t="s">
        <v>241</v>
      </c>
      <c r="M9" s="31" t="s">
        <v>281</v>
      </c>
      <c r="N9" s="31" t="s">
        <v>67</v>
      </c>
      <c r="O9" s="31" t="s">
        <v>241</v>
      </c>
      <c r="P9" s="31" t="s">
        <v>281</v>
      </c>
      <c r="Q9" s="31" t="s">
        <v>67</v>
      </c>
      <c r="R9" s="31" t="s">
        <v>241</v>
      </c>
      <c r="S9" s="31" t="s">
        <v>281</v>
      </c>
      <c r="T9" s="31" t="s">
        <v>67</v>
      </c>
      <c r="U9" s="31" t="s">
        <v>241</v>
      </c>
      <c r="V9" s="421"/>
      <c r="W9" s="421"/>
    </row>
    <row r="10" spans="1:23" s="30" customFormat="1" ht="52.35" customHeight="1">
      <c r="A10" s="427" t="s">
        <v>282</v>
      </c>
      <c r="B10" s="427" t="s">
        <v>57</v>
      </c>
      <c r="C10" s="430" t="s">
        <v>464</v>
      </c>
      <c r="D10" s="427" t="s">
        <v>477</v>
      </c>
      <c r="E10" s="422" t="s">
        <v>468</v>
      </c>
      <c r="F10" s="427" t="s">
        <v>466</v>
      </c>
      <c r="G10" s="32" t="s">
        <v>283</v>
      </c>
      <c r="H10" s="32" t="s">
        <v>284</v>
      </c>
      <c r="I10" s="32" t="s">
        <v>285</v>
      </c>
      <c r="J10" s="32" t="s">
        <v>286</v>
      </c>
      <c r="K10" s="32" t="s">
        <v>287</v>
      </c>
      <c r="L10" s="32" t="s">
        <v>288</v>
      </c>
      <c r="M10" s="32" t="s">
        <v>289</v>
      </c>
      <c r="N10" s="32" t="s">
        <v>290</v>
      </c>
      <c r="O10" s="32" t="s">
        <v>291</v>
      </c>
      <c r="P10" s="33" t="s">
        <v>292</v>
      </c>
      <c r="Q10" s="32" t="s">
        <v>293</v>
      </c>
      <c r="R10" s="32" t="s">
        <v>292</v>
      </c>
      <c r="S10" s="33"/>
      <c r="T10" s="33" t="s">
        <v>290</v>
      </c>
      <c r="U10" s="32" t="s">
        <v>294</v>
      </c>
      <c r="V10" s="33" t="s">
        <v>92</v>
      </c>
      <c r="W10" s="33" t="s">
        <v>270</v>
      </c>
    </row>
    <row r="11" spans="1:23" s="30" customFormat="1">
      <c r="A11" s="428"/>
      <c r="B11" s="428"/>
      <c r="C11" s="431"/>
      <c r="D11" s="428"/>
      <c r="E11" s="423"/>
      <c r="F11" s="428"/>
      <c r="G11" s="434" t="s">
        <v>295</v>
      </c>
      <c r="H11" s="435"/>
      <c r="I11" s="436"/>
      <c r="J11" s="434" t="s">
        <v>296</v>
      </c>
      <c r="K11" s="435"/>
      <c r="L11" s="436"/>
      <c r="M11" s="434" t="s">
        <v>297</v>
      </c>
      <c r="N11" s="435"/>
      <c r="O11" s="436"/>
      <c r="P11" s="434" t="s">
        <v>298</v>
      </c>
      <c r="Q11" s="435"/>
      <c r="R11" s="436"/>
      <c r="S11" s="435" t="s">
        <v>299</v>
      </c>
      <c r="T11" s="435"/>
      <c r="U11" s="436"/>
      <c r="V11" s="420" t="s">
        <v>280</v>
      </c>
      <c r="W11" s="420" t="s">
        <v>250</v>
      </c>
    </row>
    <row r="12" spans="1:23" s="30" customFormat="1">
      <c r="A12" s="428"/>
      <c r="B12" s="428"/>
      <c r="C12" s="431"/>
      <c r="D12" s="428"/>
      <c r="E12" s="423"/>
      <c r="F12" s="428"/>
      <c r="G12" s="31" t="s">
        <v>281</v>
      </c>
      <c r="H12" s="31" t="s">
        <v>67</v>
      </c>
      <c r="I12" s="31" t="s">
        <v>241</v>
      </c>
      <c r="J12" s="31" t="s">
        <v>281</v>
      </c>
      <c r="K12" s="31" t="s">
        <v>67</v>
      </c>
      <c r="L12" s="31" t="s">
        <v>241</v>
      </c>
      <c r="M12" s="31" t="s">
        <v>281</v>
      </c>
      <c r="N12" s="31" t="s">
        <v>67</v>
      </c>
      <c r="O12" s="31" t="s">
        <v>241</v>
      </c>
      <c r="P12" s="31" t="s">
        <v>281</v>
      </c>
      <c r="Q12" s="31" t="s">
        <v>67</v>
      </c>
      <c r="R12" s="31" t="s">
        <v>241</v>
      </c>
      <c r="S12" s="31" t="s">
        <v>281</v>
      </c>
      <c r="T12" s="31" t="s">
        <v>67</v>
      </c>
      <c r="U12" s="31" t="s">
        <v>241</v>
      </c>
      <c r="V12" s="421"/>
      <c r="W12" s="421"/>
    </row>
    <row r="13" spans="1:23" s="30" customFormat="1" ht="42.6" customHeight="1">
      <c r="A13" s="429"/>
      <c r="B13" s="429"/>
      <c r="C13" s="432"/>
      <c r="D13" s="429"/>
      <c r="E13" s="424"/>
      <c r="F13" s="429"/>
      <c r="G13" s="32" t="s">
        <v>300</v>
      </c>
      <c r="H13" s="32" t="s">
        <v>300</v>
      </c>
      <c r="I13" s="32" t="s">
        <v>301</v>
      </c>
      <c r="J13" s="32" t="s">
        <v>302</v>
      </c>
      <c r="K13" s="32" t="s">
        <v>303</v>
      </c>
      <c r="L13" s="32" t="s">
        <v>304</v>
      </c>
      <c r="M13" s="34"/>
      <c r="N13" s="35"/>
      <c r="O13" s="35"/>
      <c r="P13" s="35"/>
      <c r="Q13" s="35"/>
      <c r="R13" s="35"/>
      <c r="S13" s="35"/>
      <c r="T13" s="35"/>
      <c r="U13" s="35"/>
      <c r="V13" s="33" t="s">
        <v>92</v>
      </c>
      <c r="W13" s="33" t="s">
        <v>270</v>
      </c>
    </row>
    <row r="14" spans="1:23" s="29" customFormat="1" ht="15.95" customHeight="1">
      <c r="A14" s="425" t="s">
        <v>274</v>
      </c>
      <c r="B14" s="425" t="s">
        <v>241</v>
      </c>
      <c r="C14" s="425" t="s">
        <v>237</v>
      </c>
      <c r="D14" s="425" t="s">
        <v>238</v>
      </c>
      <c r="E14" s="425" t="s">
        <v>239</v>
      </c>
      <c r="F14" s="425" t="s">
        <v>240</v>
      </c>
      <c r="G14" s="434" t="s">
        <v>275</v>
      </c>
      <c r="H14" s="435"/>
      <c r="I14" s="436"/>
      <c r="J14" s="434" t="s">
        <v>276</v>
      </c>
      <c r="K14" s="435"/>
      <c r="L14" s="436"/>
      <c r="M14" s="434" t="s">
        <v>277</v>
      </c>
      <c r="N14" s="435"/>
      <c r="O14" s="436"/>
      <c r="P14" s="434" t="s">
        <v>278</v>
      </c>
      <c r="Q14" s="435"/>
      <c r="R14" s="436"/>
      <c r="S14" s="435" t="s">
        <v>279</v>
      </c>
      <c r="T14" s="435"/>
      <c r="U14" s="436"/>
      <c r="V14" s="420" t="s">
        <v>280</v>
      </c>
      <c r="W14" s="420" t="s">
        <v>250</v>
      </c>
    </row>
    <row r="15" spans="1:23" s="29" customFormat="1">
      <c r="A15" s="433"/>
      <c r="B15" s="426"/>
      <c r="C15" s="426"/>
      <c r="D15" s="426"/>
      <c r="E15" s="426"/>
      <c r="F15" s="426"/>
      <c r="G15" s="31" t="s">
        <v>281</v>
      </c>
      <c r="H15" s="31" t="s">
        <v>67</v>
      </c>
      <c r="I15" s="31" t="s">
        <v>241</v>
      </c>
      <c r="J15" s="31" t="s">
        <v>281</v>
      </c>
      <c r="K15" s="31" t="s">
        <v>67</v>
      </c>
      <c r="L15" s="31" t="s">
        <v>241</v>
      </c>
      <c r="M15" s="31" t="s">
        <v>281</v>
      </c>
      <c r="N15" s="31" t="s">
        <v>67</v>
      </c>
      <c r="O15" s="31" t="s">
        <v>241</v>
      </c>
      <c r="P15" s="31" t="s">
        <v>281</v>
      </c>
      <c r="Q15" s="31" t="s">
        <v>67</v>
      </c>
      <c r="R15" s="31" t="s">
        <v>241</v>
      </c>
      <c r="S15" s="31" t="s">
        <v>281</v>
      </c>
      <c r="T15" s="31" t="s">
        <v>67</v>
      </c>
      <c r="U15" s="31" t="s">
        <v>241</v>
      </c>
      <c r="V15" s="421"/>
      <c r="W15" s="421"/>
    </row>
    <row r="16" spans="1:23" s="30" customFormat="1" ht="52.35" customHeight="1">
      <c r="A16" s="427" t="s">
        <v>282</v>
      </c>
      <c r="B16" s="427" t="s">
        <v>57</v>
      </c>
      <c r="C16" s="430" t="s">
        <v>472</v>
      </c>
      <c r="D16" s="427" t="s">
        <v>476</v>
      </c>
      <c r="E16" s="422" t="s">
        <v>117</v>
      </c>
      <c r="F16" s="427" t="s">
        <v>333</v>
      </c>
      <c r="G16" s="32" t="s">
        <v>283</v>
      </c>
      <c r="H16" s="32" t="s">
        <v>284</v>
      </c>
      <c r="I16" s="32" t="s">
        <v>285</v>
      </c>
      <c r="J16" s="32" t="s">
        <v>286</v>
      </c>
      <c r="K16" s="32" t="s">
        <v>287</v>
      </c>
      <c r="L16" s="32" t="s">
        <v>288</v>
      </c>
      <c r="M16" s="32" t="s">
        <v>289</v>
      </c>
      <c r="N16" s="32" t="s">
        <v>290</v>
      </c>
      <c r="O16" s="32" t="s">
        <v>291</v>
      </c>
      <c r="P16" s="33" t="s">
        <v>292</v>
      </c>
      <c r="Q16" s="32" t="s">
        <v>293</v>
      </c>
      <c r="R16" s="32" t="s">
        <v>292</v>
      </c>
      <c r="S16" s="33"/>
      <c r="T16" s="33" t="s">
        <v>290</v>
      </c>
      <c r="U16" s="32" t="s">
        <v>294</v>
      </c>
      <c r="V16" s="33" t="s">
        <v>92</v>
      </c>
      <c r="W16" s="33" t="s">
        <v>270</v>
      </c>
    </row>
    <row r="17" spans="1:23" s="30" customFormat="1">
      <c r="A17" s="428"/>
      <c r="B17" s="428"/>
      <c r="C17" s="431"/>
      <c r="D17" s="428"/>
      <c r="E17" s="423"/>
      <c r="F17" s="428"/>
      <c r="G17" s="434" t="s">
        <v>295</v>
      </c>
      <c r="H17" s="435"/>
      <c r="I17" s="436"/>
      <c r="J17" s="434" t="s">
        <v>296</v>
      </c>
      <c r="K17" s="435"/>
      <c r="L17" s="436"/>
      <c r="M17" s="434" t="s">
        <v>297</v>
      </c>
      <c r="N17" s="435"/>
      <c r="O17" s="436"/>
      <c r="P17" s="434" t="s">
        <v>298</v>
      </c>
      <c r="Q17" s="435"/>
      <c r="R17" s="436"/>
      <c r="S17" s="435" t="s">
        <v>299</v>
      </c>
      <c r="T17" s="435"/>
      <c r="U17" s="436"/>
      <c r="V17" s="420" t="s">
        <v>280</v>
      </c>
      <c r="W17" s="420" t="s">
        <v>250</v>
      </c>
    </row>
    <row r="18" spans="1:23" s="30" customFormat="1">
      <c r="A18" s="428"/>
      <c r="B18" s="428"/>
      <c r="C18" s="431"/>
      <c r="D18" s="428"/>
      <c r="E18" s="423"/>
      <c r="F18" s="428"/>
      <c r="G18" s="31" t="s">
        <v>281</v>
      </c>
      <c r="H18" s="31" t="s">
        <v>67</v>
      </c>
      <c r="I18" s="31" t="s">
        <v>241</v>
      </c>
      <c r="J18" s="31" t="s">
        <v>281</v>
      </c>
      <c r="K18" s="31" t="s">
        <v>67</v>
      </c>
      <c r="L18" s="31" t="s">
        <v>241</v>
      </c>
      <c r="M18" s="31" t="s">
        <v>281</v>
      </c>
      <c r="N18" s="31" t="s">
        <v>67</v>
      </c>
      <c r="O18" s="31" t="s">
        <v>241</v>
      </c>
      <c r="P18" s="31" t="s">
        <v>281</v>
      </c>
      <c r="Q18" s="31" t="s">
        <v>67</v>
      </c>
      <c r="R18" s="31" t="s">
        <v>241</v>
      </c>
      <c r="S18" s="31" t="s">
        <v>281</v>
      </c>
      <c r="T18" s="31" t="s">
        <v>67</v>
      </c>
      <c r="U18" s="31" t="s">
        <v>241</v>
      </c>
      <c r="V18" s="421"/>
      <c r="W18" s="421"/>
    </row>
    <row r="19" spans="1:23" s="30" customFormat="1" ht="42.6" customHeight="1">
      <c r="A19" s="429"/>
      <c r="B19" s="429"/>
      <c r="C19" s="432"/>
      <c r="D19" s="429"/>
      <c r="E19" s="424"/>
      <c r="F19" s="429"/>
      <c r="G19" s="32" t="s">
        <v>300</v>
      </c>
      <c r="H19" s="32" t="s">
        <v>300</v>
      </c>
      <c r="I19" s="32" t="s">
        <v>301</v>
      </c>
      <c r="J19" s="32" t="s">
        <v>302</v>
      </c>
      <c r="K19" s="32" t="s">
        <v>303</v>
      </c>
      <c r="L19" s="32" t="s">
        <v>304</v>
      </c>
      <c r="M19" s="34"/>
      <c r="N19" s="35"/>
      <c r="O19" s="35"/>
      <c r="P19" s="35"/>
      <c r="Q19" s="35"/>
      <c r="R19" s="35"/>
      <c r="S19" s="35"/>
      <c r="T19" s="35"/>
      <c r="U19" s="35"/>
      <c r="V19" s="33" t="s">
        <v>92</v>
      </c>
      <c r="W19" s="33" t="s">
        <v>270</v>
      </c>
    </row>
    <row r="20" spans="1:23" s="29" customFormat="1" ht="15.95" customHeight="1">
      <c r="A20" s="425" t="s">
        <v>274</v>
      </c>
      <c r="B20" s="425" t="s">
        <v>241</v>
      </c>
      <c r="C20" s="425" t="s">
        <v>237</v>
      </c>
      <c r="D20" s="425" t="s">
        <v>238</v>
      </c>
      <c r="E20" s="425" t="s">
        <v>239</v>
      </c>
      <c r="F20" s="425" t="s">
        <v>240</v>
      </c>
      <c r="G20" s="434" t="s">
        <v>275</v>
      </c>
      <c r="H20" s="435"/>
      <c r="I20" s="436"/>
      <c r="J20" s="434" t="s">
        <v>276</v>
      </c>
      <c r="K20" s="435"/>
      <c r="L20" s="436"/>
      <c r="M20" s="434" t="s">
        <v>277</v>
      </c>
      <c r="N20" s="435"/>
      <c r="O20" s="436"/>
      <c r="P20" s="434" t="s">
        <v>278</v>
      </c>
      <c r="Q20" s="435"/>
      <c r="R20" s="436"/>
      <c r="S20" s="435" t="s">
        <v>279</v>
      </c>
      <c r="T20" s="435"/>
      <c r="U20" s="436"/>
      <c r="V20" s="420" t="s">
        <v>280</v>
      </c>
      <c r="W20" s="420" t="s">
        <v>250</v>
      </c>
    </row>
    <row r="21" spans="1:23" s="29" customFormat="1">
      <c r="A21" s="433"/>
      <c r="B21" s="426"/>
      <c r="C21" s="426"/>
      <c r="D21" s="426"/>
      <c r="E21" s="426"/>
      <c r="F21" s="426"/>
      <c r="G21" s="31" t="s">
        <v>281</v>
      </c>
      <c r="H21" s="31" t="s">
        <v>67</v>
      </c>
      <c r="I21" s="31" t="s">
        <v>241</v>
      </c>
      <c r="J21" s="31" t="s">
        <v>281</v>
      </c>
      <c r="K21" s="31" t="s">
        <v>67</v>
      </c>
      <c r="L21" s="31" t="s">
        <v>241</v>
      </c>
      <c r="M21" s="31" t="s">
        <v>281</v>
      </c>
      <c r="N21" s="31" t="s">
        <v>67</v>
      </c>
      <c r="O21" s="31" t="s">
        <v>241</v>
      </c>
      <c r="P21" s="31" t="s">
        <v>281</v>
      </c>
      <c r="Q21" s="31" t="s">
        <v>67</v>
      </c>
      <c r="R21" s="31" t="s">
        <v>241</v>
      </c>
      <c r="S21" s="31" t="s">
        <v>281</v>
      </c>
      <c r="T21" s="31" t="s">
        <v>67</v>
      </c>
      <c r="U21" s="31" t="s">
        <v>241</v>
      </c>
      <c r="V21" s="421"/>
      <c r="W21" s="421"/>
    </row>
    <row r="22" spans="1:23" s="30" customFormat="1" ht="52.35" customHeight="1">
      <c r="A22" s="427" t="s">
        <v>282</v>
      </c>
      <c r="B22" s="427" t="s">
        <v>57</v>
      </c>
      <c r="C22" s="430" t="s">
        <v>462</v>
      </c>
      <c r="D22" s="427" t="s">
        <v>476</v>
      </c>
      <c r="E22" s="422" t="s">
        <v>458</v>
      </c>
      <c r="F22" s="427" t="s">
        <v>333</v>
      </c>
      <c r="G22" s="32" t="s">
        <v>283</v>
      </c>
      <c r="H22" s="32" t="s">
        <v>284</v>
      </c>
      <c r="I22" s="32" t="s">
        <v>285</v>
      </c>
      <c r="J22" s="32" t="s">
        <v>286</v>
      </c>
      <c r="K22" s="32" t="s">
        <v>287</v>
      </c>
      <c r="L22" s="32" t="s">
        <v>288</v>
      </c>
      <c r="M22" s="32" t="s">
        <v>289</v>
      </c>
      <c r="N22" s="32" t="s">
        <v>290</v>
      </c>
      <c r="O22" s="32" t="s">
        <v>291</v>
      </c>
      <c r="P22" s="33" t="s">
        <v>292</v>
      </c>
      <c r="Q22" s="32" t="s">
        <v>293</v>
      </c>
      <c r="R22" s="32" t="s">
        <v>292</v>
      </c>
      <c r="S22" s="33"/>
      <c r="T22" s="33" t="s">
        <v>290</v>
      </c>
      <c r="U22" s="32" t="s">
        <v>294</v>
      </c>
      <c r="V22" s="33" t="s">
        <v>92</v>
      </c>
      <c r="W22" s="33" t="s">
        <v>270</v>
      </c>
    </row>
    <row r="23" spans="1:23" s="30" customFormat="1">
      <c r="A23" s="428"/>
      <c r="B23" s="428"/>
      <c r="C23" s="431"/>
      <c r="D23" s="428"/>
      <c r="E23" s="423"/>
      <c r="F23" s="428"/>
      <c r="G23" s="434" t="s">
        <v>295</v>
      </c>
      <c r="H23" s="435"/>
      <c r="I23" s="436"/>
      <c r="J23" s="434" t="s">
        <v>296</v>
      </c>
      <c r="K23" s="435"/>
      <c r="L23" s="436"/>
      <c r="M23" s="434" t="s">
        <v>297</v>
      </c>
      <c r="N23" s="435"/>
      <c r="O23" s="436"/>
      <c r="P23" s="434" t="s">
        <v>298</v>
      </c>
      <c r="Q23" s="435"/>
      <c r="R23" s="436"/>
      <c r="S23" s="435" t="s">
        <v>299</v>
      </c>
      <c r="T23" s="435"/>
      <c r="U23" s="436"/>
      <c r="V23" s="420" t="s">
        <v>280</v>
      </c>
      <c r="W23" s="420" t="s">
        <v>250</v>
      </c>
    </row>
    <row r="24" spans="1:23" s="30" customFormat="1">
      <c r="A24" s="428"/>
      <c r="B24" s="428"/>
      <c r="C24" s="431"/>
      <c r="D24" s="428"/>
      <c r="E24" s="423"/>
      <c r="F24" s="428"/>
      <c r="G24" s="31" t="s">
        <v>281</v>
      </c>
      <c r="H24" s="31" t="s">
        <v>67</v>
      </c>
      <c r="I24" s="31" t="s">
        <v>241</v>
      </c>
      <c r="J24" s="31" t="s">
        <v>281</v>
      </c>
      <c r="K24" s="31" t="s">
        <v>67</v>
      </c>
      <c r="L24" s="31" t="s">
        <v>241</v>
      </c>
      <c r="M24" s="31" t="s">
        <v>281</v>
      </c>
      <c r="N24" s="31" t="s">
        <v>67</v>
      </c>
      <c r="O24" s="31" t="s">
        <v>241</v>
      </c>
      <c r="P24" s="31" t="s">
        <v>281</v>
      </c>
      <c r="Q24" s="31" t="s">
        <v>67</v>
      </c>
      <c r="R24" s="31" t="s">
        <v>241</v>
      </c>
      <c r="S24" s="31" t="s">
        <v>281</v>
      </c>
      <c r="T24" s="31" t="s">
        <v>67</v>
      </c>
      <c r="U24" s="31" t="s">
        <v>241</v>
      </c>
      <c r="V24" s="421"/>
      <c r="W24" s="421"/>
    </row>
    <row r="25" spans="1:23" s="30" customFormat="1" ht="42.6" customHeight="1">
      <c r="A25" s="429"/>
      <c r="B25" s="429"/>
      <c r="C25" s="432"/>
      <c r="D25" s="429"/>
      <c r="E25" s="424"/>
      <c r="F25" s="429"/>
      <c r="G25" s="32" t="s">
        <v>300</v>
      </c>
      <c r="H25" s="32" t="s">
        <v>300</v>
      </c>
      <c r="I25" s="32" t="s">
        <v>301</v>
      </c>
      <c r="J25" s="32" t="s">
        <v>302</v>
      </c>
      <c r="K25" s="32" t="s">
        <v>303</v>
      </c>
      <c r="L25" s="32" t="s">
        <v>304</v>
      </c>
      <c r="M25" s="34"/>
      <c r="N25" s="35"/>
      <c r="O25" s="35"/>
      <c r="P25" s="35"/>
      <c r="Q25" s="35"/>
      <c r="R25" s="35"/>
      <c r="S25" s="35"/>
      <c r="T25" s="35"/>
      <c r="U25" s="35"/>
      <c r="V25" s="33" t="s">
        <v>92</v>
      </c>
      <c r="W25" s="33" t="s">
        <v>270</v>
      </c>
    </row>
    <row r="26" spans="1:23" s="30" customFormat="1" ht="42.6" customHeight="1">
      <c r="A26" s="169"/>
      <c r="B26" s="169"/>
      <c r="C26" s="170"/>
      <c r="D26" s="169"/>
      <c r="E26" s="171"/>
      <c r="F26" s="169"/>
      <c r="G26" s="32"/>
      <c r="H26" s="32"/>
      <c r="I26" s="32"/>
      <c r="J26" s="32"/>
      <c r="K26" s="32"/>
      <c r="L26" s="32"/>
      <c r="M26" s="34"/>
      <c r="N26" s="35"/>
      <c r="O26" s="35"/>
      <c r="P26" s="35"/>
      <c r="Q26" s="35"/>
      <c r="R26" s="35"/>
      <c r="S26" s="35"/>
      <c r="T26" s="35"/>
      <c r="U26" s="35"/>
      <c r="V26" s="33"/>
      <c r="W26" s="33"/>
    </row>
    <row r="27" spans="1:23" ht="24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2" customFormat="1" ht="18.75">
      <c r="A28" s="400" t="s">
        <v>305</v>
      </c>
      <c r="B28" s="401"/>
      <c r="C28" s="401"/>
      <c r="D28" s="401"/>
      <c r="E28" s="402"/>
      <c r="F28" s="403"/>
      <c r="G28" s="405"/>
      <c r="H28" s="25"/>
      <c r="I28" s="25"/>
      <c r="J28" s="400" t="s">
        <v>306</v>
      </c>
      <c r="K28" s="401"/>
      <c r="L28" s="401"/>
      <c r="M28" s="401"/>
      <c r="N28" s="401"/>
      <c r="O28" s="401"/>
      <c r="P28" s="401"/>
      <c r="Q28" s="401"/>
      <c r="R28" s="401"/>
      <c r="S28" s="401"/>
      <c r="T28" s="401"/>
      <c r="U28" s="402"/>
      <c r="V28" s="14"/>
      <c r="W28" s="16"/>
    </row>
    <row r="29" spans="1:23" ht="16.5">
      <c r="A29" s="406" t="s">
        <v>307</v>
      </c>
      <c r="B29" s="406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7"/>
      <c r="R29" s="407"/>
      <c r="S29" s="407"/>
      <c r="T29" s="407"/>
      <c r="U29" s="407"/>
      <c r="V29" s="407"/>
      <c r="W29" s="407"/>
    </row>
  </sheetData>
  <mergeCells count="109">
    <mergeCell ref="S23:U23"/>
    <mergeCell ref="V23:V24"/>
    <mergeCell ref="W23:W24"/>
    <mergeCell ref="F20:F21"/>
    <mergeCell ref="G20:I20"/>
    <mergeCell ref="J20:L20"/>
    <mergeCell ref="M20:O20"/>
    <mergeCell ref="P20:R20"/>
    <mergeCell ref="A20:A21"/>
    <mergeCell ref="B20:B21"/>
    <mergeCell ref="C20:C21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8:E28"/>
    <mergeCell ref="F28:G28"/>
    <mergeCell ref="J28:U28"/>
    <mergeCell ref="A29:W29"/>
    <mergeCell ref="D20:D21"/>
    <mergeCell ref="E20:E21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A2:A3"/>
    <mergeCell ref="A4:A7"/>
    <mergeCell ref="A8:A9"/>
    <mergeCell ref="A10:A13"/>
    <mergeCell ref="A14:A15"/>
    <mergeCell ref="A16:A19"/>
    <mergeCell ref="B2:B3"/>
    <mergeCell ref="B4:B7"/>
    <mergeCell ref="B8:B9"/>
    <mergeCell ref="B10:B13"/>
    <mergeCell ref="B14:B15"/>
    <mergeCell ref="B16:B19"/>
    <mergeCell ref="C4:C7"/>
    <mergeCell ref="C8:C9"/>
    <mergeCell ref="C10:C13"/>
    <mergeCell ref="C14:C15"/>
    <mergeCell ref="C16:C19"/>
    <mergeCell ref="D4:D7"/>
    <mergeCell ref="D8:D9"/>
    <mergeCell ref="D10:D13"/>
    <mergeCell ref="D14:D15"/>
    <mergeCell ref="D16:D19"/>
    <mergeCell ref="E4:E7"/>
    <mergeCell ref="E8:E9"/>
    <mergeCell ref="E10:E13"/>
    <mergeCell ref="E14:E15"/>
    <mergeCell ref="E16:E19"/>
    <mergeCell ref="F4:F7"/>
    <mergeCell ref="F8:F9"/>
    <mergeCell ref="F10:F13"/>
    <mergeCell ref="F14:F15"/>
    <mergeCell ref="F16:F19"/>
    <mergeCell ref="V5:V6"/>
    <mergeCell ref="V8:V9"/>
    <mergeCell ref="V11:V12"/>
    <mergeCell ref="V14:V15"/>
    <mergeCell ref="V17:V18"/>
    <mergeCell ref="W5:W6"/>
    <mergeCell ref="W8:W9"/>
    <mergeCell ref="W11:W12"/>
    <mergeCell ref="W14:W15"/>
    <mergeCell ref="W17:W18"/>
  </mergeCells>
  <phoneticPr fontId="38" type="noConversion"/>
  <dataValidations count="1">
    <dataValidation type="list" allowBlank="1" showInputMessage="1" showErrorMessage="1" sqref="W1 W4 W7 W10 W13 W16 W19 W22 W25:W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7"/>
  <sheetViews>
    <sheetView zoomScale="125" zoomScaleNormal="125" workbookViewId="0">
      <selection activeCell="C9" sqref="C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8" width="17.375" customWidth="1"/>
    <col min="9" max="9" width="14" customWidth="1"/>
    <col min="10" max="10" width="11.5" customWidth="1"/>
    <col min="11" max="11" width="11.125" customWidth="1"/>
  </cols>
  <sheetData>
    <row r="1" spans="1:12" ht="29.25">
      <c r="A1" s="399" t="s">
        <v>308</v>
      </c>
      <c r="B1" s="399"/>
      <c r="C1" s="399"/>
      <c r="D1" s="399"/>
      <c r="E1" s="399"/>
      <c r="F1" s="399"/>
      <c r="G1" s="399"/>
      <c r="H1" s="399"/>
      <c r="I1" s="399"/>
      <c r="J1" s="399"/>
    </row>
    <row r="2" spans="1:12" s="1" customFormat="1" ht="16.5">
      <c r="A2" s="3" t="s">
        <v>274</v>
      </c>
      <c r="B2" s="4" t="s">
        <v>241</v>
      </c>
      <c r="C2" s="4" t="s">
        <v>237</v>
      </c>
      <c r="D2" s="4" t="s">
        <v>238</v>
      </c>
      <c r="E2" s="4" t="s">
        <v>239</v>
      </c>
      <c r="F2" s="4" t="s">
        <v>240</v>
      </c>
      <c r="G2" s="3" t="s">
        <v>309</v>
      </c>
      <c r="H2" s="3" t="s">
        <v>310</v>
      </c>
      <c r="I2" s="3" t="s">
        <v>311</v>
      </c>
      <c r="J2" s="3" t="s">
        <v>312</v>
      </c>
      <c r="K2" s="4" t="s">
        <v>280</v>
      </c>
      <c r="L2" s="4" t="s">
        <v>250</v>
      </c>
    </row>
    <row r="3" spans="1:12">
      <c r="A3" s="26" t="s">
        <v>313</v>
      </c>
      <c r="B3" s="27"/>
      <c r="C3" s="28"/>
      <c r="D3" s="28" t="s">
        <v>484</v>
      </c>
      <c r="E3" s="28" t="s">
        <v>485</v>
      </c>
      <c r="F3" s="28" t="s">
        <v>333</v>
      </c>
      <c r="G3" s="28" t="s">
        <v>486</v>
      </c>
      <c r="H3" s="28"/>
      <c r="I3" s="28"/>
      <c r="J3" s="28"/>
      <c r="K3" s="28" t="s">
        <v>92</v>
      </c>
      <c r="L3" s="20"/>
    </row>
    <row r="4" spans="1:12">
      <c r="A4" s="26" t="s">
        <v>314</v>
      </c>
      <c r="B4" s="27"/>
      <c r="C4" s="28"/>
      <c r="D4" s="28" t="s">
        <v>484</v>
      </c>
      <c r="E4" s="28" t="s">
        <v>485</v>
      </c>
      <c r="F4" s="28" t="s">
        <v>333</v>
      </c>
      <c r="G4" s="28" t="s">
        <v>486</v>
      </c>
      <c r="H4" s="28"/>
      <c r="I4" s="28"/>
      <c r="J4" s="28"/>
      <c r="K4" s="28" t="s">
        <v>92</v>
      </c>
      <c r="L4" s="20"/>
    </row>
    <row r="5" spans="1:12">
      <c r="A5" s="26" t="s">
        <v>315</v>
      </c>
      <c r="B5" s="27"/>
      <c r="C5" s="28"/>
      <c r="D5" s="28" t="s">
        <v>484</v>
      </c>
      <c r="E5" s="28" t="s">
        <v>485</v>
      </c>
      <c r="F5" s="28" t="s">
        <v>333</v>
      </c>
      <c r="G5" s="28" t="s">
        <v>486</v>
      </c>
      <c r="H5" s="28"/>
      <c r="I5" s="28"/>
      <c r="J5" s="28"/>
      <c r="K5" s="28" t="s">
        <v>92</v>
      </c>
      <c r="L5" s="20"/>
    </row>
    <row r="6" spans="1:12">
      <c r="A6" s="26" t="s">
        <v>282</v>
      </c>
      <c r="B6" s="27"/>
      <c r="C6" s="28"/>
      <c r="D6" s="28" t="s">
        <v>484</v>
      </c>
      <c r="E6" s="28" t="s">
        <v>485</v>
      </c>
      <c r="F6" s="28" t="s">
        <v>333</v>
      </c>
      <c r="G6" s="28" t="s">
        <v>486</v>
      </c>
      <c r="H6" s="28"/>
      <c r="I6" s="28"/>
      <c r="J6" s="28"/>
      <c r="K6" s="28" t="s">
        <v>92</v>
      </c>
      <c r="L6" s="20"/>
    </row>
    <row r="7" spans="1:12">
      <c r="A7" s="26" t="s">
        <v>313</v>
      </c>
      <c r="B7" s="27"/>
      <c r="C7" s="28"/>
      <c r="D7" s="28" t="s">
        <v>487</v>
      </c>
      <c r="E7" s="28" t="s">
        <v>485</v>
      </c>
      <c r="F7" s="28" t="s">
        <v>333</v>
      </c>
      <c r="G7" s="28" t="s">
        <v>488</v>
      </c>
      <c r="H7" s="28"/>
      <c r="I7" s="28"/>
      <c r="J7" s="28"/>
      <c r="K7" s="28" t="s">
        <v>92</v>
      </c>
      <c r="L7" s="20"/>
    </row>
    <row r="8" spans="1:12">
      <c r="A8" s="26" t="s">
        <v>314</v>
      </c>
      <c r="B8" s="27"/>
      <c r="C8" s="28"/>
      <c r="D8" s="28" t="s">
        <v>487</v>
      </c>
      <c r="E8" s="28" t="s">
        <v>485</v>
      </c>
      <c r="F8" s="28" t="s">
        <v>478</v>
      </c>
      <c r="G8" s="28" t="s">
        <v>488</v>
      </c>
      <c r="H8" s="28"/>
      <c r="I8" s="28"/>
      <c r="J8" s="28"/>
      <c r="K8" s="28" t="s">
        <v>92</v>
      </c>
      <c r="L8" s="20"/>
    </row>
    <row r="9" spans="1:12">
      <c r="A9" s="26" t="s">
        <v>315</v>
      </c>
      <c r="B9" s="27"/>
      <c r="C9" s="26"/>
      <c r="D9" s="28" t="s">
        <v>487</v>
      </c>
      <c r="E9" s="28" t="s">
        <v>485</v>
      </c>
      <c r="F9" s="28" t="s">
        <v>333</v>
      </c>
      <c r="G9" s="28" t="s">
        <v>488</v>
      </c>
      <c r="H9" s="26"/>
      <c r="I9" s="26"/>
      <c r="J9" s="26"/>
      <c r="K9" s="28" t="s">
        <v>92</v>
      </c>
      <c r="L9" s="13"/>
    </row>
    <row r="10" spans="1:12">
      <c r="A10" s="26" t="s">
        <v>282</v>
      </c>
      <c r="B10" s="27"/>
      <c r="C10" s="13"/>
      <c r="D10" s="28" t="s">
        <v>487</v>
      </c>
      <c r="E10" s="28" t="s">
        <v>485</v>
      </c>
      <c r="F10" s="28" t="s">
        <v>333</v>
      </c>
      <c r="G10" s="28" t="s">
        <v>488</v>
      </c>
      <c r="H10" s="13"/>
      <c r="I10" s="13"/>
      <c r="J10" s="13"/>
      <c r="K10" s="28" t="s">
        <v>92</v>
      </c>
      <c r="L10" s="13"/>
    </row>
    <row r="11" spans="1:12">
      <c r="A11" s="26" t="s">
        <v>313</v>
      </c>
      <c r="B11" s="27"/>
      <c r="C11" s="168"/>
      <c r="D11" s="28" t="s">
        <v>489</v>
      </c>
      <c r="E11" s="28" t="s">
        <v>490</v>
      </c>
      <c r="F11" s="28" t="s">
        <v>333</v>
      </c>
      <c r="G11" s="28" t="s">
        <v>491</v>
      </c>
      <c r="H11" s="168"/>
      <c r="I11" s="168"/>
      <c r="J11" s="168"/>
      <c r="K11" s="28" t="s">
        <v>92</v>
      </c>
      <c r="L11" s="168"/>
    </row>
    <row r="12" spans="1:12">
      <c r="A12" s="26" t="s">
        <v>314</v>
      </c>
      <c r="B12" s="27"/>
      <c r="C12" s="168"/>
      <c r="D12" s="28" t="s">
        <v>489</v>
      </c>
      <c r="E12" s="28" t="s">
        <v>490</v>
      </c>
      <c r="F12" s="28" t="s">
        <v>333</v>
      </c>
      <c r="G12" s="28" t="s">
        <v>491</v>
      </c>
      <c r="H12" s="168"/>
      <c r="I12" s="168"/>
      <c r="J12" s="168"/>
      <c r="K12" s="28" t="s">
        <v>92</v>
      </c>
      <c r="L12" s="168"/>
    </row>
    <row r="13" spans="1:12">
      <c r="A13" s="26" t="s">
        <v>315</v>
      </c>
      <c r="B13" s="27"/>
      <c r="C13" s="168"/>
      <c r="D13" s="28" t="s">
        <v>489</v>
      </c>
      <c r="E13" s="28" t="s">
        <v>490</v>
      </c>
      <c r="F13" s="28" t="s">
        <v>333</v>
      </c>
      <c r="G13" s="28" t="s">
        <v>491</v>
      </c>
      <c r="H13" s="168"/>
      <c r="I13" s="168"/>
      <c r="J13" s="168"/>
      <c r="K13" s="28" t="s">
        <v>92</v>
      </c>
      <c r="L13" s="168"/>
    </row>
    <row r="14" spans="1:12">
      <c r="A14" s="26" t="s">
        <v>282</v>
      </c>
      <c r="B14" s="13"/>
      <c r="C14" s="13"/>
      <c r="D14" s="28" t="s">
        <v>489</v>
      </c>
      <c r="E14" s="28" t="s">
        <v>490</v>
      </c>
      <c r="F14" s="28" t="s">
        <v>333</v>
      </c>
      <c r="G14" s="28" t="s">
        <v>491</v>
      </c>
      <c r="H14" s="13"/>
      <c r="I14" s="13"/>
      <c r="J14" s="13"/>
      <c r="K14" s="28" t="s">
        <v>92</v>
      </c>
      <c r="L14" s="13"/>
    </row>
    <row r="15" spans="1:1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s="2" customFormat="1" ht="18.75">
      <c r="A16" s="400" t="s">
        <v>493</v>
      </c>
      <c r="B16" s="401"/>
      <c r="C16" s="401"/>
      <c r="D16" s="401"/>
      <c r="E16" s="402"/>
      <c r="F16" s="403"/>
      <c r="G16" s="405"/>
      <c r="H16" s="400" t="s">
        <v>306</v>
      </c>
      <c r="I16" s="401"/>
      <c r="J16" s="401"/>
      <c r="K16" s="14"/>
      <c r="L16" s="16"/>
    </row>
    <row r="17" spans="1:12" ht="16.5">
      <c r="A17" s="406" t="s">
        <v>316</v>
      </c>
      <c r="B17" s="406"/>
      <c r="C17" s="407"/>
      <c r="D17" s="407"/>
      <c r="E17" s="407"/>
      <c r="F17" s="407"/>
      <c r="G17" s="407"/>
      <c r="H17" s="407"/>
      <c r="I17" s="407"/>
      <c r="J17" s="407"/>
      <c r="K17" s="407"/>
      <c r="L17" s="407"/>
    </row>
  </sheetData>
  <mergeCells count="5">
    <mergeCell ref="A1:J1"/>
    <mergeCell ref="A16:E16"/>
    <mergeCell ref="F16:G16"/>
    <mergeCell ref="H16:J16"/>
    <mergeCell ref="A17:L17"/>
  </mergeCells>
  <phoneticPr fontId="38" type="noConversion"/>
  <dataValidations count="1">
    <dataValidation type="list" allowBlank="1" showInputMessage="1" showErrorMessage="1" sqref="L3:L17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3"/>
  <sheetViews>
    <sheetView zoomScale="125" zoomScaleNormal="125" workbookViewId="0">
      <selection activeCell="H18" sqref="H18"/>
    </sheetView>
  </sheetViews>
  <sheetFormatPr defaultColWidth="9" defaultRowHeight="14.25"/>
  <cols>
    <col min="1" max="1" width="9" customWidth="1"/>
    <col min="2" max="2" width="8.375" customWidth="1"/>
    <col min="3" max="3" width="18.3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1" width="10" customWidth="1"/>
    <col min="12" max="12" width="8.25" customWidth="1"/>
    <col min="13" max="13" width="13.375" customWidth="1"/>
    <col min="14" max="14" width="10.625" customWidth="1"/>
  </cols>
  <sheetData>
    <row r="1" spans="1:14" ht="29.25">
      <c r="A1" s="399" t="s">
        <v>317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</row>
    <row r="2" spans="1:14" s="1" customFormat="1" ht="16.5">
      <c r="A2" s="17" t="s">
        <v>318</v>
      </c>
      <c r="B2" s="18" t="s">
        <v>237</v>
      </c>
      <c r="C2" s="18" t="s">
        <v>238</v>
      </c>
      <c r="D2" s="18" t="s">
        <v>239</v>
      </c>
      <c r="E2" s="18" t="s">
        <v>240</v>
      </c>
      <c r="F2" s="18" t="s">
        <v>241</v>
      </c>
      <c r="G2" s="17" t="s">
        <v>319</v>
      </c>
      <c r="H2" s="17" t="s">
        <v>320</v>
      </c>
      <c r="I2" s="17" t="s">
        <v>321</v>
      </c>
      <c r="J2" s="17" t="s">
        <v>320</v>
      </c>
      <c r="K2" s="17" t="s">
        <v>322</v>
      </c>
      <c r="L2" s="17" t="s">
        <v>320</v>
      </c>
      <c r="M2" s="18" t="s">
        <v>280</v>
      </c>
      <c r="N2" s="18" t="s">
        <v>250</v>
      </c>
    </row>
    <row r="3" spans="1:14">
      <c r="A3" s="19">
        <v>44698</v>
      </c>
      <c r="B3" s="5"/>
      <c r="C3" s="20" t="s">
        <v>482</v>
      </c>
      <c r="D3" s="190" t="s">
        <v>479</v>
      </c>
      <c r="E3" s="190" t="s">
        <v>333</v>
      </c>
      <c r="F3" s="22"/>
      <c r="G3" s="23">
        <v>0.375</v>
      </c>
      <c r="H3" s="22" t="s">
        <v>328</v>
      </c>
      <c r="I3" s="23">
        <v>0.58333333333333304</v>
      </c>
      <c r="J3" s="22" t="s">
        <v>328</v>
      </c>
      <c r="K3" s="20"/>
      <c r="L3" s="20"/>
      <c r="M3" s="20" t="s">
        <v>329</v>
      </c>
      <c r="N3" s="20"/>
    </row>
    <row r="4" spans="1:14" ht="16.5">
      <c r="A4" s="19">
        <v>44699</v>
      </c>
      <c r="B4" s="5"/>
      <c r="C4" s="20" t="s">
        <v>482</v>
      </c>
      <c r="D4" s="190" t="s">
        <v>479</v>
      </c>
      <c r="E4" s="190" t="s">
        <v>333</v>
      </c>
      <c r="F4" s="18"/>
      <c r="G4" s="23">
        <v>0.375</v>
      </c>
      <c r="H4" s="22" t="s">
        <v>328</v>
      </c>
      <c r="I4" s="23">
        <v>0.58333333333333304</v>
      </c>
      <c r="J4" s="22" t="s">
        <v>328</v>
      </c>
      <c r="K4" s="17"/>
      <c r="L4" s="20"/>
      <c r="M4" s="20" t="s">
        <v>329</v>
      </c>
      <c r="N4" s="18"/>
    </row>
    <row r="5" spans="1:14">
      <c r="A5" s="19">
        <v>44700</v>
      </c>
      <c r="B5" s="5"/>
      <c r="C5" s="20" t="s">
        <v>482</v>
      </c>
      <c r="D5" s="24" t="s">
        <v>117</v>
      </c>
      <c r="E5" s="190" t="s">
        <v>333</v>
      </c>
      <c r="F5" s="20"/>
      <c r="G5" s="23">
        <v>0.375</v>
      </c>
      <c r="H5" s="22" t="s">
        <v>328</v>
      </c>
      <c r="I5" s="23">
        <v>0.58333333333333304</v>
      </c>
      <c r="J5" s="22" t="s">
        <v>328</v>
      </c>
      <c r="K5" s="20"/>
      <c r="L5" s="20"/>
      <c r="M5" s="20" t="s">
        <v>329</v>
      </c>
      <c r="N5" s="20"/>
    </row>
    <row r="6" spans="1:14">
      <c r="A6" s="19">
        <v>44701</v>
      </c>
      <c r="B6" s="5"/>
      <c r="C6" s="20" t="s">
        <v>482</v>
      </c>
      <c r="D6" s="24" t="s">
        <v>117</v>
      </c>
      <c r="E6" s="190" t="s">
        <v>333</v>
      </c>
      <c r="F6" s="20"/>
      <c r="G6" s="23">
        <v>0.375</v>
      </c>
      <c r="H6" s="22" t="s">
        <v>328</v>
      </c>
      <c r="I6" s="23">
        <v>0.58333333333333304</v>
      </c>
      <c r="J6" s="22" t="s">
        <v>328</v>
      </c>
      <c r="K6" s="20"/>
      <c r="L6" s="20"/>
      <c r="M6" s="20" t="s">
        <v>329</v>
      </c>
      <c r="N6" s="20"/>
    </row>
    <row r="7" spans="1:14">
      <c r="A7" s="19">
        <v>44702</v>
      </c>
      <c r="B7" s="13"/>
      <c r="C7" s="20" t="s">
        <v>482</v>
      </c>
      <c r="D7" s="20" t="s">
        <v>480</v>
      </c>
      <c r="E7" s="190" t="s">
        <v>333</v>
      </c>
      <c r="F7" s="13"/>
      <c r="G7" s="23">
        <v>0.375</v>
      </c>
      <c r="H7" s="22" t="s">
        <v>328</v>
      </c>
      <c r="I7" s="23">
        <v>0.58333333333333304</v>
      </c>
      <c r="J7" s="22" t="s">
        <v>328</v>
      </c>
      <c r="K7" s="13"/>
      <c r="L7" s="20"/>
      <c r="M7" s="20" t="s">
        <v>329</v>
      </c>
      <c r="N7" s="13"/>
    </row>
    <row r="8" spans="1:14">
      <c r="A8" s="19">
        <v>44703</v>
      </c>
      <c r="B8" s="13"/>
      <c r="C8" s="20" t="s">
        <v>482</v>
      </c>
      <c r="D8" s="20" t="s">
        <v>480</v>
      </c>
      <c r="E8" s="190" t="s">
        <v>333</v>
      </c>
      <c r="F8" s="13"/>
      <c r="G8" s="23">
        <v>0.375</v>
      </c>
      <c r="H8" s="22" t="s">
        <v>328</v>
      </c>
      <c r="I8" s="23">
        <v>0.58333333333333304</v>
      </c>
      <c r="J8" s="22" t="s">
        <v>328</v>
      </c>
      <c r="K8" s="13"/>
      <c r="L8" s="20"/>
      <c r="M8" s="20" t="s">
        <v>329</v>
      </c>
      <c r="N8" s="13"/>
    </row>
    <row r="9" spans="1:14">
      <c r="A9" s="19">
        <v>44704</v>
      </c>
      <c r="B9" s="13"/>
      <c r="C9" s="20" t="s">
        <v>482</v>
      </c>
      <c r="D9" s="20" t="s">
        <v>481</v>
      </c>
      <c r="E9" s="190" t="s">
        <v>333</v>
      </c>
      <c r="F9" s="13"/>
      <c r="G9" s="23">
        <v>0.375</v>
      </c>
      <c r="H9" s="22" t="s">
        <v>328</v>
      </c>
      <c r="I9" s="23">
        <v>0.58333333333333304</v>
      </c>
      <c r="J9" s="22" t="s">
        <v>328</v>
      </c>
      <c r="K9" s="13"/>
      <c r="L9" s="20"/>
      <c r="M9" s="20" t="s">
        <v>329</v>
      </c>
      <c r="N9" s="13"/>
    </row>
    <row r="10" spans="1:14">
      <c r="A10" s="13"/>
      <c r="B10" s="13"/>
      <c r="C10" s="20" t="s">
        <v>482</v>
      </c>
      <c r="D10" s="20" t="s">
        <v>481</v>
      </c>
      <c r="E10" s="190" t="s">
        <v>333</v>
      </c>
      <c r="F10" s="13"/>
      <c r="G10" s="23">
        <v>0.375</v>
      </c>
      <c r="H10" s="22" t="s">
        <v>328</v>
      </c>
      <c r="I10" s="23">
        <v>0.58333333333333304</v>
      </c>
      <c r="J10" s="22" t="s">
        <v>328</v>
      </c>
      <c r="K10" s="168"/>
      <c r="L10" s="20"/>
      <c r="M10" s="20" t="s">
        <v>329</v>
      </c>
      <c r="N10" s="168"/>
    </row>
    <row r="11" spans="1:14">
      <c r="A11" s="191"/>
      <c r="B11" s="192"/>
      <c r="C11" s="193"/>
      <c r="D11" s="194"/>
      <c r="E11" s="195"/>
      <c r="F11" s="192"/>
      <c r="G11" s="196"/>
      <c r="H11" s="197"/>
      <c r="I11" s="198"/>
      <c r="J11" s="197"/>
      <c r="K11" s="192"/>
      <c r="L11" s="193"/>
      <c r="M11" s="193"/>
      <c r="N11" s="199"/>
    </row>
    <row r="12" spans="1:14" s="2" customFormat="1" ht="18.75">
      <c r="A12" s="400" t="s">
        <v>492</v>
      </c>
      <c r="B12" s="401"/>
      <c r="C12" s="401"/>
      <c r="D12" s="402"/>
      <c r="E12" s="403"/>
      <c r="F12" s="404"/>
      <c r="G12" s="405"/>
      <c r="H12" s="25"/>
      <c r="I12" s="400" t="s">
        <v>306</v>
      </c>
      <c r="J12" s="401"/>
      <c r="K12" s="401"/>
      <c r="L12" s="14"/>
      <c r="M12" s="14"/>
      <c r="N12" s="16"/>
    </row>
    <row r="13" spans="1:14" ht="16.5">
      <c r="A13" s="406" t="s">
        <v>323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</row>
  </sheetData>
  <mergeCells count="5">
    <mergeCell ref="A1:N1"/>
    <mergeCell ref="A12:D12"/>
    <mergeCell ref="E12:G12"/>
    <mergeCell ref="I12:K12"/>
    <mergeCell ref="A13:N13"/>
  </mergeCells>
  <phoneticPr fontId="3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1"/>
  <sheetViews>
    <sheetView zoomScale="125" zoomScaleNormal="125" workbookViewId="0">
      <selection activeCell="I7" sqref="I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9" t="s">
        <v>324</v>
      </c>
      <c r="B1" s="399"/>
      <c r="C1" s="399"/>
      <c r="D1" s="399"/>
      <c r="E1" s="399"/>
      <c r="F1" s="399"/>
      <c r="G1" s="399"/>
      <c r="H1" s="399"/>
      <c r="I1" s="399"/>
    </row>
    <row r="2" spans="1:9" s="1" customFormat="1" ht="16.5">
      <c r="A2" s="408" t="s">
        <v>236</v>
      </c>
      <c r="B2" s="409" t="s">
        <v>241</v>
      </c>
      <c r="C2" s="409" t="s">
        <v>281</v>
      </c>
      <c r="D2" s="409" t="s">
        <v>239</v>
      </c>
      <c r="E2" s="409" t="s">
        <v>240</v>
      </c>
      <c r="F2" s="3" t="s">
        <v>325</v>
      </c>
      <c r="G2" s="3" t="s">
        <v>263</v>
      </c>
      <c r="H2" s="412" t="s">
        <v>264</v>
      </c>
      <c r="I2" s="416" t="s">
        <v>266</v>
      </c>
    </row>
    <row r="3" spans="1:9" s="1" customFormat="1" ht="16.5">
      <c r="A3" s="408"/>
      <c r="B3" s="410"/>
      <c r="C3" s="410"/>
      <c r="D3" s="410"/>
      <c r="E3" s="410"/>
      <c r="F3" s="3" t="s">
        <v>326</v>
      </c>
      <c r="G3" s="3" t="s">
        <v>267</v>
      </c>
      <c r="H3" s="413"/>
      <c r="I3" s="417"/>
    </row>
    <row r="4" spans="1:9">
      <c r="A4" s="5">
        <v>1</v>
      </c>
      <c r="B4" s="6" t="s">
        <v>294</v>
      </c>
      <c r="C4" s="7" t="s">
        <v>499</v>
      </c>
      <c r="D4" s="202" t="s">
        <v>117</v>
      </c>
      <c r="E4" s="8" t="s">
        <v>494</v>
      </c>
      <c r="F4" s="12">
        <v>-5.0000000000000001E-3</v>
      </c>
      <c r="G4" s="10">
        <v>-5.0000000000000001E-3</v>
      </c>
      <c r="H4" s="5">
        <v>-1</v>
      </c>
      <c r="I4" s="5" t="s">
        <v>270</v>
      </c>
    </row>
    <row r="5" spans="1:9" ht="18.75" customHeight="1">
      <c r="A5" s="5">
        <v>2</v>
      </c>
      <c r="B5" s="6" t="s">
        <v>495</v>
      </c>
      <c r="C5" s="7" t="s">
        <v>500</v>
      </c>
      <c r="D5" s="200" t="s">
        <v>496</v>
      </c>
      <c r="E5" s="8" t="s">
        <v>494</v>
      </c>
      <c r="F5" s="12">
        <v>-5.0000000000000001E-3</v>
      </c>
      <c r="G5" s="12">
        <v>-5.0000000000000001E-3</v>
      </c>
      <c r="H5" s="9">
        <v>-0.01</v>
      </c>
      <c r="I5" s="5" t="s">
        <v>270</v>
      </c>
    </row>
    <row r="6" spans="1:9">
      <c r="A6" s="20">
        <v>3</v>
      </c>
      <c r="B6" s="6" t="s">
        <v>294</v>
      </c>
      <c r="C6" s="188" t="s">
        <v>501</v>
      </c>
      <c r="D6" s="201" t="s">
        <v>498</v>
      </c>
      <c r="E6" s="8" t="s">
        <v>494</v>
      </c>
      <c r="F6" s="9">
        <v>0.01</v>
      </c>
      <c r="G6" s="9">
        <v>0.01</v>
      </c>
      <c r="H6" s="9">
        <v>-0.01</v>
      </c>
      <c r="I6" s="5" t="s">
        <v>270</v>
      </c>
    </row>
    <row r="7" spans="1:9">
      <c r="A7" s="5">
        <v>4</v>
      </c>
      <c r="B7" s="6" t="s">
        <v>294</v>
      </c>
      <c r="C7" s="188" t="s">
        <v>502</v>
      </c>
      <c r="D7" s="201" t="s">
        <v>503</v>
      </c>
      <c r="E7" s="8" t="s">
        <v>494</v>
      </c>
      <c r="F7" s="12">
        <v>-5.0000000000000001E-3</v>
      </c>
      <c r="G7" s="12">
        <v>-5.0000000000000001E-3</v>
      </c>
      <c r="H7" s="9">
        <v>-0.01</v>
      </c>
      <c r="I7" s="5" t="s">
        <v>270</v>
      </c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s="2" customFormat="1" ht="18.75">
      <c r="A10" s="400" t="s">
        <v>497</v>
      </c>
      <c r="B10" s="401"/>
      <c r="C10" s="401"/>
      <c r="D10" s="402"/>
      <c r="E10" s="15"/>
      <c r="F10" s="400" t="s">
        <v>306</v>
      </c>
      <c r="G10" s="401"/>
      <c r="H10" s="402"/>
      <c r="I10" s="16"/>
    </row>
    <row r="11" spans="1:9" ht="16.5">
      <c r="A11" s="406" t="s">
        <v>327</v>
      </c>
      <c r="B11" s="406"/>
      <c r="C11" s="407"/>
      <c r="D11" s="407"/>
      <c r="E11" s="407"/>
      <c r="F11" s="407"/>
      <c r="G11" s="407"/>
      <c r="H11" s="407"/>
      <c r="I11" s="407"/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C9" sqref="C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3" t="s">
        <v>36</v>
      </c>
      <c r="C2" s="204"/>
      <c r="D2" s="204"/>
      <c r="E2" s="204"/>
      <c r="F2" s="204"/>
      <c r="G2" s="204"/>
      <c r="H2" s="204"/>
      <c r="I2" s="205"/>
    </row>
    <row r="3" spans="2:9" ht="27.95" customHeight="1">
      <c r="B3" s="144"/>
      <c r="C3" s="145"/>
      <c r="D3" s="206" t="s">
        <v>37</v>
      </c>
      <c r="E3" s="207"/>
      <c r="F3" s="208" t="s">
        <v>38</v>
      </c>
      <c r="G3" s="209"/>
      <c r="H3" s="206" t="s">
        <v>39</v>
      </c>
      <c r="I3" s="210"/>
    </row>
    <row r="4" spans="2:9" ht="27.95" customHeight="1">
      <c r="B4" s="144" t="s">
        <v>40</v>
      </c>
      <c r="C4" s="145" t="s">
        <v>41</v>
      </c>
      <c r="D4" s="145" t="s">
        <v>42</v>
      </c>
      <c r="E4" s="145" t="s">
        <v>43</v>
      </c>
      <c r="F4" s="146" t="s">
        <v>42</v>
      </c>
      <c r="G4" s="146" t="s">
        <v>43</v>
      </c>
      <c r="H4" s="145" t="s">
        <v>42</v>
      </c>
      <c r="I4" s="153" t="s">
        <v>43</v>
      </c>
    </row>
    <row r="5" spans="2:9" ht="27.95" customHeight="1">
      <c r="B5" s="147" t="s">
        <v>44</v>
      </c>
      <c r="C5" s="13">
        <v>13</v>
      </c>
      <c r="D5" s="13">
        <v>0</v>
      </c>
      <c r="E5" s="13">
        <v>1</v>
      </c>
      <c r="F5" s="148">
        <v>0</v>
      </c>
      <c r="G5" s="148">
        <v>1</v>
      </c>
      <c r="H5" s="13">
        <v>1</v>
      </c>
      <c r="I5" s="154">
        <v>2</v>
      </c>
    </row>
    <row r="6" spans="2:9" ht="27.95" customHeight="1">
      <c r="B6" s="147" t="s">
        <v>45</v>
      </c>
      <c r="C6" s="13">
        <v>20</v>
      </c>
      <c r="D6" s="13">
        <v>0</v>
      </c>
      <c r="E6" s="13">
        <v>1</v>
      </c>
      <c r="F6" s="148">
        <v>1</v>
      </c>
      <c r="G6" s="148">
        <v>2</v>
      </c>
      <c r="H6" s="13">
        <v>2</v>
      </c>
      <c r="I6" s="154">
        <v>3</v>
      </c>
    </row>
    <row r="7" spans="2:9" ht="27.95" customHeight="1">
      <c r="B7" s="147" t="s">
        <v>46</v>
      </c>
      <c r="C7" s="13">
        <v>32</v>
      </c>
      <c r="D7" s="13">
        <v>0</v>
      </c>
      <c r="E7" s="13">
        <v>1</v>
      </c>
      <c r="F7" s="148">
        <v>2</v>
      </c>
      <c r="G7" s="148">
        <v>3</v>
      </c>
      <c r="H7" s="13">
        <v>3</v>
      </c>
      <c r="I7" s="154">
        <v>4</v>
      </c>
    </row>
    <row r="8" spans="2:9" ht="27.95" customHeight="1">
      <c r="B8" s="147" t="s">
        <v>47</v>
      </c>
      <c r="C8" s="13">
        <v>50</v>
      </c>
      <c r="D8" s="13">
        <v>1</v>
      </c>
      <c r="E8" s="13">
        <v>2</v>
      </c>
      <c r="F8" s="148">
        <v>3</v>
      </c>
      <c r="G8" s="148">
        <v>4</v>
      </c>
      <c r="H8" s="13">
        <v>5</v>
      </c>
      <c r="I8" s="154">
        <v>6</v>
      </c>
    </row>
    <row r="9" spans="2:9" ht="27.95" customHeight="1">
      <c r="B9" s="147" t="s">
        <v>48</v>
      </c>
      <c r="C9" s="13">
        <v>80</v>
      </c>
      <c r="D9" s="13">
        <v>2</v>
      </c>
      <c r="E9" s="13">
        <v>3</v>
      </c>
      <c r="F9" s="148">
        <v>5</v>
      </c>
      <c r="G9" s="148">
        <v>6</v>
      </c>
      <c r="H9" s="13">
        <v>7</v>
      </c>
      <c r="I9" s="154">
        <v>8</v>
      </c>
    </row>
    <row r="10" spans="2:9" ht="27.95" customHeight="1">
      <c r="B10" s="147" t="s">
        <v>49</v>
      </c>
      <c r="C10" s="13">
        <v>125</v>
      </c>
      <c r="D10" s="13">
        <v>3</v>
      </c>
      <c r="E10" s="13">
        <v>4</v>
      </c>
      <c r="F10" s="148">
        <v>7</v>
      </c>
      <c r="G10" s="148">
        <v>8</v>
      </c>
      <c r="H10" s="13">
        <v>10</v>
      </c>
      <c r="I10" s="154">
        <v>11</v>
      </c>
    </row>
    <row r="11" spans="2:9" ht="27.95" customHeight="1">
      <c r="B11" s="147" t="s">
        <v>50</v>
      </c>
      <c r="C11" s="13">
        <v>200</v>
      </c>
      <c r="D11" s="13">
        <v>5</v>
      </c>
      <c r="E11" s="13">
        <v>6</v>
      </c>
      <c r="F11" s="148">
        <v>10</v>
      </c>
      <c r="G11" s="148">
        <v>11</v>
      </c>
      <c r="H11" s="13">
        <v>14</v>
      </c>
      <c r="I11" s="154">
        <v>15</v>
      </c>
    </row>
    <row r="12" spans="2:9" ht="27.95" customHeight="1">
      <c r="B12" s="149" t="s">
        <v>51</v>
      </c>
      <c r="C12" s="150">
        <v>315</v>
      </c>
      <c r="D12" s="150">
        <v>7</v>
      </c>
      <c r="E12" s="150">
        <v>8</v>
      </c>
      <c r="F12" s="151">
        <v>14</v>
      </c>
      <c r="G12" s="151">
        <v>15</v>
      </c>
      <c r="H12" s="150">
        <v>21</v>
      </c>
      <c r="I12" s="155">
        <v>22</v>
      </c>
    </row>
    <row r="14" spans="2:9">
      <c r="B14" s="152" t="s">
        <v>52</v>
      </c>
      <c r="C14" s="152"/>
      <c r="D14" s="152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2"/>
  <sheetViews>
    <sheetView zoomScale="125" zoomScaleNormal="125" workbookViewId="0">
      <selection activeCell="B8" sqref="B8:C8"/>
    </sheetView>
  </sheetViews>
  <sheetFormatPr defaultColWidth="10.375" defaultRowHeight="16.5" customHeight="1"/>
  <cols>
    <col min="1" max="1" width="13.125" style="85" customWidth="1"/>
    <col min="2" max="2" width="10.375" style="85"/>
    <col min="3" max="3" width="21.375" style="85" customWidth="1"/>
    <col min="4" max="9" width="10.375" style="85"/>
    <col min="10" max="10" width="8.875" style="85" customWidth="1"/>
    <col min="11" max="11" width="12" style="85" customWidth="1"/>
    <col min="12" max="16384" width="10.375" style="85"/>
  </cols>
  <sheetData>
    <row r="1" spans="1:11" ht="20.25">
      <c r="A1" s="275" t="s">
        <v>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4.25">
      <c r="A2" s="86" t="s">
        <v>54</v>
      </c>
      <c r="B2" s="276" t="s">
        <v>55</v>
      </c>
      <c r="C2" s="276"/>
      <c r="D2" s="277" t="s">
        <v>56</v>
      </c>
      <c r="E2" s="277"/>
      <c r="F2" s="276" t="s">
        <v>57</v>
      </c>
      <c r="G2" s="276"/>
      <c r="H2" s="87" t="s">
        <v>58</v>
      </c>
      <c r="I2" s="278" t="s">
        <v>57</v>
      </c>
      <c r="J2" s="278"/>
      <c r="K2" s="279"/>
    </row>
    <row r="3" spans="1:11" ht="14.25">
      <c r="A3" s="269" t="s">
        <v>59</v>
      </c>
      <c r="B3" s="270"/>
      <c r="C3" s="271"/>
      <c r="D3" s="441" t="s">
        <v>60</v>
      </c>
      <c r="E3" s="442"/>
      <c r="F3" s="442"/>
      <c r="G3" s="443"/>
      <c r="H3" s="272" t="s">
        <v>61</v>
      </c>
      <c r="I3" s="273"/>
      <c r="J3" s="273"/>
      <c r="K3" s="274"/>
    </row>
    <row r="4" spans="1:11" ht="29.25" customHeight="1">
      <c r="A4" s="90" t="s">
        <v>62</v>
      </c>
      <c r="B4" s="267" t="s">
        <v>371</v>
      </c>
      <c r="C4" s="268"/>
      <c r="D4" s="265" t="s">
        <v>63</v>
      </c>
      <c r="E4" s="266"/>
      <c r="F4" s="440" t="s">
        <v>504</v>
      </c>
      <c r="G4" s="264"/>
      <c r="H4" s="265" t="s">
        <v>64</v>
      </c>
      <c r="I4" s="266"/>
      <c r="J4" s="91" t="s">
        <v>65</v>
      </c>
      <c r="K4" s="92" t="s">
        <v>66</v>
      </c>
    </row>
    <row r="5" spans="1:11" ht="14.25">
      <c r="A5" s="94" t="s">
        <v>67</v>
      </c>
      <c r="B5" s="267" t="s">
        <v>376</v>
      </c>
      <c r="C5" s="268"/>
      <c r="D5" s="265" t="s">
        <v>68</v>
      </c>
      <c r="E5" s="266"/>
      <c r="F5" s="263">
        <v>44694</v>
      </c>
      <c r="G5" s="264"/>
      <c r="H5" s="265" t="s">
        <v>69</v>
      </c>
      <c r="I5" s="266"/>
      <c r="J5" s="91" t="s">
        <v>65</v>
      </c>
      <c r="K5" s="92" t="s">
        <v>66</v>
      </c>
    </row>
    <row r="6" spans="1:11" ht="14.25">
      <c r="A6" s="90" t="s">
        <v>70</v>
      </c>
      <c r="B6" s="91">
        <v>6</v>
      </c>
      <c r="C6" s="96"/>
      <c r="D6" s="94" t="s">
        <v>71</v>
      </c>
      <c r="E6" s="108"/>
      <c r="F6" s="263">
        <v>44729</v>
      </c>
      <c r="G6" s="264"/>
      <c r="H6" s="265" t="s">
        <v>72</v>
      </c>
      <c r="I6" s="266"/>
      <c r="J6" s="91" t="s">
        <v>65</v>
      </c>
      <c r="K6" s="92" t="s">
        <v>66</v>
      </c>
    </row>
    <row r="7" spans="1:11" ht="14.25">
      <c r="A7" s="90" t="s">
        <v>73</v>
      </c>
      <c r="B7" s="261">
        <v>2363</v>
      </c>
      <c r="C7" s="262"/>
      <c r="D7" s="94" t="s">
        <v>74</v>
      </c>
      <c r="E7" s="107"/>
      <c r="F7" s="263">
        <v>44740</v>
      </c>
      <c r="G7" s="264"/>
      <c r="H7" s="265" t="s">
        <v>75</v>
      </c>
      <c r="I7" s="266"/>
      <c r="J7" s="91" t="s">
        <v>65</v>
      </c>
      <c r="K7" s="92" t="s">
        <v>66</v>
      </c>
    </row>
    <row r="8" spans="1:11" ht="39.75" customHeight="1">
      <c r="A8" s="100" t="s">
        <v>76</v>
      </c>
      <c r="B8" s="444" t="s">
        <v>505</v>
      </c>
      <c r="C8" s="445"/>
      <c r="D8" s="232" t="s">
        <v>77</v>
      </c>
      <c r="E8" s="233"/>
      <c r="F8" s="263">
        <v>44773</v>
      </c>
      <c r="G8" s="264"/>
      <c r="H8" s="232" t="s">
        <v>78</v>
      </c>
      <c r="I8" s="233"/>
      <c r="J8" s="109" t="s">
        <v>65</v>
      </c>
      <c r="K8" s="117" t="s">
        <v>66</v>
      </c>
    </row>
    <row r="9" spans="1:11" ht="14.25">
      <c r="A9" s="255" t="s">
        <v>79</v>
      </c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11" ht="14.25">
      <c r="A10" s="229" t="s">
        <v>80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1"/>
    </row>
    <row r="11" spans="1:11" ht="14.25">
      <c r="A11" s="121" t="s">
        <v>81</v>
      </c>
      <c r="B11" s="122" t="s">
        <v>82</v>
      </c>
      <c r="C11" s="123" t="s">
        <v>83</v>
      </c>
      <c r="D11" s="124"/>
      <c r="E11" s="125" t="s">
        <v>84</v>
      </c>
      <c r="F11" s="122" t="s">
        <v>82</v>
      </c>
      <c r="G11" s="123" t="s">
        <v>83</v>
      </c>
      <c r="H11" s="123" t="s">
        <v>85</v>
      </c>
      <c r="I11" s="125" t="s">
        <v>86</v>
      </c>
      <c r="J11" s="122" t="s">
        <v>82</v>
      </c>
      <c r="K11" s="139" t="s">
        <v>83</v>
      </c>
    </row>
    <row r="12" spans="1:11" ht="14.25">
      <c r="A12" s="94" t="s">
        <v>87</v>
      </c>
      <c r="B12" s="106" t="s">
        <v>82</v>
      </c>
      <c r="C12" s="91" t="s">
        <v>83</v>
      </c>
      <c r="D12" s="107"/>
      <c r="E12" s="108" t="s">
        <v>88</v>
      </c>
      <c r="F12" s="106" t="s">
        <v>82</v>
      </c>
      <c r="G12" s="91" t="s">
        <v>83</v>
      </c>
      <c r="H12" s="91" t="s">
        <v>85</v>
      </c>
      <c r="I12" s="108" t="s">
        <v>89</v>
      </c>
      <c r="J12" s="106" t="s">
        <v>82</v>
      </c>
      <c r="K12" s="92" t="s">
        <v>83</v>
      </c>
    </row>
    <row r="13" spans="1:11" ht="14.25">
      <c r="A13" s="94" t="s">
        <v>90</v>
      </c>
      <c r="B13" s="106" t="s">
        <v>82</v>
      </c>
      <c r="C13" s="91" t="s">
        <v>83</v>
      </c>
      <c r="D13" s="107"/>
      <c r="E13" s="108" t="s">
        <v>91</v>
      </c>
      <c r="F13" s="91" t="s">
        <v>92</v>
      </c>
      <c r="G13" s="91" t="s">
        <v>93</v>
      </c>
      <c r="H13" s="91" t="s">
        <v>85</v>
      </c>
      <c r="I13" s="108" t="s">
        <v>94</v>
      </c>
      <c r="J13" s="106" t="s">
        <v>82</v>
      </c>
      <c r="K13" s="92" t="s">
        <v>83</v>
      </c>
    </row>
    <row r="14" spans="1:11" ht="14.25">
      <c r="A14" s="232" t="s">
        <v>95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4"/>
    </row>
    <row r="15" spans="1:11" ht="14.25">
      <c r="A15" s="229" t="s">
        <v>96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1"/>
    </row>
    <row r="16" spans="1:11" ht="14.25">
      <c r="A16" s="126" t="s">
        <v>97</v>
      </c>
      <c r="B16" s="123" t="s">
        <v>92</v>
      </c>
      <c r="C16" s="123" t="s">
        <v>93</v>
      </c>
      <c r="D16" s="127"/>
      <c r="E16" s="128" t="s">
        <v>98</v>
      </c>
      <c r="F16" s="123" t="s">
        <v>92</v>
      </c>
      <c r="G16" s="123" t="s">
        <v>93</v>
      </c>
      <c r="H16" s="129"/>
      <c r="I16" s="128" t="s">
        <v>99</v>
      </c>
      <c r="J16" s="123" t="s">
        <v>92</v>
      </c>
      <c r="K16" s="139" t="s">
        <v>93</v>
      </c>
    </row>
    <row r="17" spans="1:22" ht="16.5" customHeight="1">
      <c r="A17" s="97" t="s">
        <v>100</v>
      </c>
      <c r="B17" s="91" t="s">
        <v>92</v>
      </c>
      <c r="C17" s="91" t="s">
        <v>93</v>
      </c>
      <c r="D17" s="98"/>
      <c r="E17" s="112" t="s">
        <v>101</v>
      </c>
      <c r="F17" s="91" t="s">
        <v>92</v>
      </c>
      <c r="G17" s="91" t="s">
        <v>93</v>
      </c>
      <c r="H17" s="130"/>
      <c r="I17" s="112" t="s">
        <v>102</v>
      </c>
      <c r="J17" s="91" t="s">
        <v>92</v>
      </c>
      <c r="K17" s="92" t="s">
        <v>93</v>
      </c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</row>
    <row r="18" spans="1:22" ht="18" customHeight="1">
      <c r="A18" s="258" t="s">
        <v>103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60"/>
    </row>
    <row r="19" spans="1:22" s="120" customFormat="1" ht="18" customHeight="1">
      <c r="A19" s="229" t="s">
        <v>104</v>
      </c>
      <c r="B19" s="230"/>
      <c r="C19" s="230"/>
      <c r="D19" s="230"/>
      <c r="E19" s="230"/>
      <c r="F19" s="230"/>
      <c r="G19" s="230"/>
      <c r="H19" s="230"/>
      <c r="I19" s="230"/>
      <c r="J19" s="230"/>
      <c r="K19" s="231"/>
    </row>
    <row r="20" spans="1:22" ht="16.5" customHeight="1">
      <c r="A20" s="246" t="s">
        <v>105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8"/>
    </row>
    <row r="21" spans="1:22" ht="21.75" customHeight="1">
      <c r="A21" s="131" t="s">
        <v>106</v>
      </c>
      <c r="B21" s="112" t="s">
        <v>107</v>
      </c>
      <c r="C21" s="112" t="s">
        <v>108</v>
      </c>
      <c r="D21" s="112" t="s">
        <v>109</v>
      </c>
      <c r="E21" s="112" t="s">
        <v>110</v>
      </c>
      <c r="F21" s="112" t="s">
        <v>111</v>
      </c>
      <c r="G21" s="112" t="s">
        <v>112</v>
      </c>
      <c r="H21" s="112" t="s">
        <v>113</v>
      </c>
      <c r="I21" s="112" t="s">
        <v>114</v>
      </c>
      <c r="J21" s="112" t="s">
        <v>115</v>
      </c>
      <c r="K21" s="119" t="s">
        <v>116</v>
      </c>
    </row>
    <row r="22" spans="1:22" ht="16.5" customHeight="1">
      <c r="A22" s="99" t="s">
        <v>378</v>
      </c>
      <c r="B22" s="132"/>
      <c r="C22" s="132"/>
      <c r="D22" s="132">
        <v>1</v>
      </c>
      <c r="E22" s="132">
        <v>1</v>
      </c>
      <c r="F22" s="132">
        <v>1</v>
      </c>
      <c r="G22" s="132">
        <v>1</v>
      </c>
      <c r="H22" s="132">
        <v>1</v>
      </c>
      <c r="I22" s="132">
        <v>1</v>
      </c>
      <c r="J22" s="132"/>
      <c r="K22" s="141"/>
    </row>
    <row r="23" spans="1:22" ht="16.5" customHeight="1">
      <c r="A23" s="99" t="s">
        <v>379</v>
      </c>
      <c r="B23" s="132"/>
      <c r="C23" s="132"/>
      <c r="D23" s="132">
        <v>1</v>
      </c>
      <c r="E23" s="132">
        <v>1</v>
      </c>
      <c r="F23" s="132">
        <v>1</v>
      </c>
      <c r="G23" s="132">
        <v>1</v>
      </c>
      <c r="H23" s="132">
        <v>1</v>
      </c>
      <c r="I23" s="132">
        <v>1</v>
      </c>
      <c r="J23" s="132"/>
      <c r="K23" s="142"/>
    </row>
    <row r="24" spans="1:22" ht="16.5" customHeight="1">
      <c r="A24" s="99"/>
      <c r="B24" s="132"/>
      <c r="C24" s="132"/>
      <c r="D24" s="132"/>
      <c r="E24" s="132"/>
      <c r="F24" s="132"/>
      <c r="G24" s="132"/>
      <c r="H24" s="132"/>
      <c r="I24" s="132"/>
      <c r="J24" s="132"/>
      <c r="K24" s="143"/>
    </row>
    <row r="25" spans="1:22" ht="16.5" customHeight="1">
      <c r="A25" s="99"/>
      <c r="B25" s="132"/>
      <c r="C25" s="132"/>
      <c r="D25" s="132"/>
      <c r="E25" s="132"/>
      <c r="F25" s="132"/>
      <c r="G25" s="132"/>
      <c r="H25" s="132"/>
      <c r="I25" s="132"/>
      <c r="J25" s="132"/>
      <c r="K25" s="143"/>
    </row>
    <row r="26" spans="1:22" ht="16.5" customHeight="1">
      <c r="A26" s="99"/>
      <c r="B26" s="132"/>
      <c r="C26" s="132"/>
      <c r="D26" s="132"/>
      <c r="E26" s="132"/>
      <c r="F26" s="132"/>
      <c r="G26" s="132"/>
      <c r="H26" s="132"/>
      <c r="I26" s="132"/>
      <c r="J26" s="132"/>
      <c r="K26" s="143"/>
    </row>
    <row r="27" spans="1:22" ht="16.5" customHeight="1">
      <c r="A27" s="99"/>
      <c r="B27" s="132"/>
      <c r="C27" s="132"/>
      <c r="D27" s="132"/>
      <c r="E27" s="132"/>
      <c r="F27" s="132"/>
      <c r="G27" s="132"/>
      <c r="H27" s="132"/>
      <c r="I27" s="132"/>
      <c r="J27" s="132"/>
      <c r="K27" s="143"/>
    </row>
    <row r="28" spans="1:22" ht="18" customHeight="1">
      <c r="A28" s="235" t="s">
        <v>118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7"/>
    </row>
    <row r="29" spans="1:22" ht="18.75" customHeight="1">
      <c r="A29" s="249" t="s">
        <v>119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22" ht="18.75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54"/>
    </row>
    <row r="31" spans="1:22" ht="18" customHeight="1">
      <c r="A31" s="235" t="s">
        <v>120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4.25">
      <c r="A32" s="238" t="s">
        <v>121</v>
      </c>
      <c r="B32" s="239"/>
      <c r="C32" s="239"/>
      <c r="D32" s="239"/>
      <c r="E32" s="239"/>
      <c r="F32" s="239"/>
      <c r="G32" s="239"/>
      <c r="H32" s="239"/>
      <c r="I32" s="239"/>
      <c r="J32" s="239"/>
      <c r="K32" s="240"/>
    </row>
    <row r="33" spans="1:11" ht="14.25">
      <c r="A33" s="241" t="s">
        <v>122</v>
      </c>
      <c r="B33" s="242"/>
      <c r="C33" s="91" t="s">
        <v>65</v>
      </c>
      <c r="D33" s="91" t="s">
        <v>66</v>
      </c>
      <c r="E33" s="243" t="s">
        <v>123</v>
      </c>
      <c r="F33" s="244"/>
      <c r="G33" s="244"/>
      <c r="H33" s="244"/>
      <c r="I33" s="244"/>
      <c r="J33" s="244"/>
      <c r="K33" s="245"/>
    </row>
    <row r="34" spans="1:11" ht="14.25">
      <c r="A34" s="211" t="s">
        <v>124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</row>
    <row r="35" spans="1:11" ht="14.25">
      <c r="A35" s="220" t="s">
        <v>125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2"/>
    </row>
    <row r="36" spans="1:11" ht="14.25">
      <c r="A36" s="223" t="s">
        <v>126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4.25">
      <c r="A37" s="223" t="s">
        <v>362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4.2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4.2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4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4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4.25">
      <c r="A42" s="226" t="s">
        <v>127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4.25">
      <c r="A43" s="229" t="s">
        <v>128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4.25">
      <c r="A44" s="126" t="s">
        <v>129</v>
      </c>
      <c r="B44" s="123" t="s">
        <v>92</v>
      </c>
      <c r="C44" s="123" t="s">
        <v>93</v>
      </c>
      <c r="D44" s="123" t="s">
        <v>85</v>
      </c>
      <c r="E44" s="128" t="s">
        <v>130</v>
      </c>
      <c r="F44" s="123" t="s">
        <v>92</v>
      </c>
      <c r="G44" s="123" t="s">
        <v>93</v>
      </c>
      <c r="H44" s="123" t="s">
        <v>85</v>
      </c>
      <c r="I44" s="128" t="s">
        <v>131</v>
      </c>
      <c r="J44" s="123" t="s">
        <v>92</v>
      </c>
      <c r="K44" s="139" t="s">
        <v>93</v>
      </c>
    </row>
    <row r="45" spans="1:11" ht="14.25">
      <c r="A45" s="97" t="s">
        <v>84</v>
      </c>
      <c r="B45" s="91" t="s">
        <v>92</v>
      </c>
      <c r="C45" s="91" t="s">
        <v>93</v>
      </c>
      <c r="D45" s="91" t="s">
        <v>85</v>
      </c>
      <c r="E45" s="112" t="s">
        <v>91</v>
      </c>
      <c r="F45" s="91" t="s">
        <v>92</v>
      </c>
      <c r="G45" s="91" t="s">
        <v>93</v>
      </c>
      <c r="H45" s="91" t="s">
        <v>85</v>
      </c>
      <c r="I45" s="112" t="s">
        <v>102</v>
      </c>
      <c r="J45" s="91" t="s">
        <v>92</v>
      </c>
      <c r="K45" s="92" t="s">
        <v>93</v>
      </c>
    </row>
    <row r="46" spans="1:11" ht="14.25">
      <c r="A46" s="232" t="s">
        <v>95</v>
      </c>
      <c r="B46" s="233"/>
      <c r="C46" s="233"/>
      <c r="D46" s="233"/>
      <c r="E46" s="233"/>
      <c r="F46" s="233"/>
      <c r="G46" s="233"/>
      <c r="H46" s="233"/>
      <c r="I46" s="233"/>
      <c r="J46" s="233"/>
      <c r="K46" s="234"/>
    </row>
    <row r="47" spans="1:11" ht="14.25">
      <c r="A47" s="211" t="s">
        <v>132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11"/>
    </row>
    <row r="48" spans="1:11" ht="14.25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2"/>
    </row>
    <row r="49" spans="1:11" ht="14.25">
      <c r="A49" s="133" t="s">
        <v>133</v>
      </c>
      <c r="B49" s="215" t="s">
        <v>134</v>
      </c>
      <c r="C49" s="215"/>
      <c r="D49" s="134" t="s">
        <v>135</v>
      </c>
      <c r="E49" s="135"/>
      <c r="F49" s="136" t="s">
        <v>136</v>
      </c>
      <c r="G49" s="137">
        <v>44688</v>
      </c>
      <c r="H49" s="216" t="s">
        <v>137</v>
      </c>
      <c r="I49" s="217"/>
      <c r="J49" s="218" t="s">
        <v>138</v>
      </c>
      <c r="K49" s="219"/>
    </row>
    <row r="50" spans="1:11" ht="14.25">
      <c r="A50" s="211" t="s">
        <v>139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</row>
    <row r="51" spans="1:11" ht="14.25">
      <c r="A51" s="212"/>
      <c r="B51" s="213"/>
      <c r="C51" s="213"/>
      <c r="D51" s="213"/>
      <c r="E51" s="213"/>
      <c r="F51" s="213"/>
      <c r="G51" s="213"/>
      <c r="H51" s="213"/>
      <c r="I51" s="213"/>
      <c r="J51" s="213"/>
      <c r="K51" s="214"/>
    </row>
    <row r="52" spans="1:11" ht="14.25">
      <c r="A52" s="133" t="s">
        <v>133</v>
      </c>
      <c r="B52" s="215" t="s">
        <v>134</v>
      </c>
      <c r="C52" s="215"/>
      <c r="D52" s="134" t="s">
        <v>135</v>
      </c>
      <c r="E52" s="138"/>
      <c r="F52" s="136" t="s">
        <v>140</v>
      </c>
      <c r="G52" s="137"/>
      <c r="H52" s="216" t="s">
        <v>137</v>
      </c>
      <c r="I52" s="217"/>
      <c r="J52" s="218"/>
      <c r="K52" s="21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8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4"/>
  <sheetViews>
    <sheetView topLeftCell="A28" workbookViewId="0">
      <selection activeCell="M4" sqref="M1:P1048576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6.5" style="47" customWidth="1"/>
    <col min="10" max="10" width="17" style="47" customWidth="1"/>
    <col min="11" max="11" width="18.5" style="47" customWidth="1"/>
    <col min="12" max="12" width="16.625" style="47" customWidth="1"/>
    <col min="13" max="16384" width="9" style="47"/>
  </cols>
  <sheetData>
    <row r="1" spans="1:12" ht="30" customHeight="1" thickBot="1">
      <c r="A1" s="280" t="s">
        <v>141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ht="29.1" customHeight="1" thickTop="1">
      <c r="A2" s="184" t="s">
        <v>62</v>
      </c>
      <c r="B2" s="282" t="s">
        <v>333</v>
      </c>
      <c r="C2" s="283"/>
      <c r="D2" s="185" t="s">
        <v>67</v>
      </c>
      <c r="E2" s="284" t="s">
        <v>343</v>
      </c>
      <c r="F2" s="284"/>
      <c r="G2" s="284"/>
      <c r="H2" s="292"/>
      <c r="I2" s="183" t="s">
        <v>58</v>
      </c>
      <c r="J2" s="284" t="s">
        <v>57</v>
      </c>
      <c r="K2" s="284"/>
      <c r="L2" s="284"/>
    </row>
    <row r="3" spans="1:12" ht="29.1" customHeight="1">
      <c r="A3" s="291" t="s">
        <v>142</v>
      </c>
      <c r="B3" s="286" t="s">
        <v>143</v>
      </c>
      <c r="C3" s="287"/>
      <c r="D3" s="287"/>
      <c r="E3" s="287"/>
      <c r="F3" s="287"/>
      <c r="G3" s="288"/>
      <c r="H3" s="293"/>
      <c r="I3" s="289" t="s">
        <v>144</v>
      </c>
      <c r="J3" s="289"/>
      <c r="K3" s="289"/>
      <c r="L3" s="289"/>
    </row>
    <row r="4" spans="1:12" ht="20.100000000000001" customHeight="1">
      <c r="A4" s="291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93"/>
      <c r="I4" s="84" t="s">
        <v>145</v>
      </c>
      <c r="J4" s="84" t="s">
        <v>146</v>
      </c>
      <c r="K4" s="84" t="s">
        <v>147</v>
      </c>
      <c r="L4" s="84" t="s">
        <v>148</v>
      </c>
    </row>
    <row r="5" spans="1:12" ht="20.100000000000001" customHeight="1">
      <c r="A5" s="291"/>
      <c r="B5" s="175" t="s">
        <v>337</v>
      </c>
      <c r="C5" s="175" t="s">
        <v>338</v>
      </c>
      <c r="D5" s="180" t="s">
        <v>339</v>
      </c>
      <c r="E5" s="175" t="s">
        <v>340</v>
      </c>
      <c r="F5" s="175" t="s">
        <v>341</v>
      </c>
      <c r="G5" s="175" t="s">
        <v>342</v>
      </c>
      <c r="H5" s="293"/>
      <c r="I5" s="52"/>
      <c r="J5" s="52"/>
      <c r="K5" s="52"/>
      <c r="L5" s="52"/>
    </row>
    <row r="6" spans="1:12" ht="20.100000000000001" customHeight="1">
      <c r="A6" s="172" t="s">
        <v>149</v>
      </c>
      <c r="B6" s="174">
        <f>C6-1</f>
        <v>73</v>
      </c>
      <c r="C6" s="174">
        <f>D6-2</f>
        <v>74</v>
      </c>
      <c r="D6" s="179">
        <v>76</v>
      </c>
      <c r="E6" s="174">
        <f t="shared" ref="E6:F7" si="0">D6+2</f>
        <v>78</v>
      </c>
      <c r="F6" s="174">
        <f t="shared" si="0"/>
        <v>80</v>
      </c>
      <c r="G6" s="174">
        <f t="shared" ref="G6:G7" si="1">F6+1</f>
        <v>81</v>
      </c>
      <c r="H6" s="293"/>
      <c r="I6" s="53" t="s">
        <v>348</v>
      </c>
      <c r="J6" s="53" t="s">
        <v>348</v>
      </c>
      <c r="K6" s="53" t="s">
        <v>151</v>
      </c>
      <c r="L6" s="53" t="s">
        <v>151</v>
      </c>
    </row>
    <row r="7" spans="1:12" ht="20.100000000000001" customHeight="1">
      <c r="A7" s="172" t="s">
        <v>152</v>
      </c>
      <c r="B7" s="178">
        <f t="shared" ref="B7" si="2">C7-1</f>
        <v>71</v>
      </c>
      <c r="C7" s="178">
        <f>D7-2</f>
        <v>72</v>
      </c>
      <c r="D7" s="179">
        <v>74</v>
      </c>
      <c r="E7" s="178">
        <f t="shared" si="0"/>
        <v>76</v>
      </c>
      <c r="F7" s="178">
        <f t="shared" si="0"/>
        <v>78</v>
      </c>
      <c r="G7" s="178">
        <f t="shared" si="1"/>
        <v>79</v>
      </c>
      <c r="H7" s="293"/>
      <c r="I7" s="54" t="s">
        <v>347</v>
      </c>
      <c r="J7" s="54" t="s">
        <v>347</v>
      </c>
      <c r="K7" s="54" t="s">
        <v>349</v>
      </c>
      <c r="L7" s="54" t="s">
        <v>350</v>
      </c>
    </row>
    <row r="8" spans="1:12" ht="20.100000000000001" customHeight="1">
      <c r="A8" s="172" t="s">
        <v>153</v>
      </c>
      <c r="B8" s="178">
        <f t="shared" ref="B8:C10" si="3">C8-4</f>
        <v>116</v>
      </c>
      <c r="C8" s="178">
        <f t="shared" si="3"/>
        <v>120</v>
      </c>
      <c r="D8" s="179">
        <v>124</v>
      </c>
      <c r="E8" s="178">
        <f>D8+4</f>
        <v>128</v>
      </c>
      <c r="F8" s="178">
        <f>E8+4</f>
        <v>132</v>
      </c>
      <c r="G8" s="178">
        <f>F8+6</f>
        <v>138</v>
      </c>
      <c r="H8" s="293"/>
      <c r="I8" s="53" t="s">
        <v>349</v>
      </c>
      <c r="J8" s="53" t="s">
        <v>349</v>
      </c>
      <c r="K8" s="53" t="s">
        <v>155</v>
      </c>
      <c r="L8" s="53" t="s">
        <v>155</v>
      </c>
    </row>
    <row r="9" spans="1:12" ht="20.100000000000001" customHeight="1">
      <c r="A9" s="172" t="s">
        <v>156</v>
      </c>
      <c r="B9" s="178">
        <f t="shared" si="3"/>
        <v>112</v>
      </c>
      <c r="C9" s="178">
        <f t="shared" si="3"/>
        <v>116</v>
      </c>
      <c r="D9" s="179">
        <v>120</v>
      </c>
      <c r="E9" s="178">
        <f>D9+4</f>
        <v>124</v>
      </c>
      <c r="F9" s="178">
        <f>E9+5</f>
        <v>129</v>
      </c>
      <c r="G9" s="178">
        <f>F9+6</f>
        <v>135</v>
      </c>
      <c r="H9" s="293"/>
      <c r="I9" s="54" t="s">
        <v>350</v>
      </c>
      <c r="J9" s="54" t="s">
        <v>350</v>
      </c>
      <c r="K9" s="54" t="s">
        <v>150</v>
      </c>
      <c r="L9" s="54" t="s">
        <v>150</v>
      </c>
    </row>
    <row r="10" spans="1:12" ht="20.100000000000001" customHeight="1">
      <c r="A10" s="172" t="s">
        <v>158</v>
      </c>
      <c r="B10" s="172">
        <f t="shared" si="3"/>
        <v>112</v>
      </c>
      <c r="C10" s="172">
        <f t="shared" si="3"/>
        <v>116</v>
      </c>
      <c r="D10" s="179">
        <v>120</v>
      </c>
      <c r="E10" s="172">
        <f>D10+4</f>
        <v>124</v>
      </c>
      <c r="F10" s="172">
        <f>E10+5</f>
        <v>129</v>
      </c>
      <c r="G10" s="172">
        <f>F10+6</f>
        <v>135</v>
      </c>
      <c r="H10" s="293"/>
      <c r="I10" s="54" t="s">
        <v>351</v>
      </c>
      <c r="J10" s="54" t="s">
        <v>351</v>
      </c>
      <c r="K10" s="54" t="s">
        <v>159</v>
      </c>
      <c r="L10" s="54" t="s">
        <v>159</v>
      </c>
    </row>
    <row r="11" spans="1:12" ht="20.100000000000001" customHeight="1">
      <c r="A11" s="172" t="s">
        <v>160</v>
      </c>
      <c r="B11" s="172">
        <f>C11-1.2</f>
        <v>48.599999999999994</v>
      </c>
      <c r="C11" s="172">
        <f>D11-1.2</f>
        <v>49.8</v>
      </c>
      <c r="D11" s="179">
        <v>51</v>
      </c>
      <c r="E11" s="172">
        <f>D11+1.2</f>
        <v>52.2</v>
      </c>
      <c r="F11" s="172">
        <f>E11+1.2</f>
        <v>53.400000000000006</v>
      </c>
      <c r="G11" s="172">
        <f>F11+1.4</f>
        <v>54.800000000000004</v>
      </c>
      <c r="H11" s="293"/>
      <c r="I11" s="54" t="s">
        <v>159</v>
      </c>
      <c r="J11" s="54" t="s">
        <v>159</v>
      </c>
      <c r="K11" s="54" t="s">
        <v>159</v>
      </c>
      <c r="L11" s="54" t="s">
        <v>159</v>
      </c>
    </row>
    <row r="12" spans="1:12" ht="20.100000000000001" customHeight="1">
      <c r="A12" s="172" t="s">
        <v>161</v>
      </c>
      <c r="B12" s="172">
        <f>C12-0.6</f>
        <v>63.199999999999996</v>
      </c>
      <c r="C12" s="172">
        <f>D12-1.2</f>
        <v>63.8</v>
      </c>
      <c r="D12" s="179">
        <v>65</v>
      </c>
      <c r="E12" s="172">
        <f>D12+1.2</f>
        <v>66.2</v>
      </c>
      <c r="F12" s="172">
        <f t="shared" ref="F12" si="4">E12+1.2</f>
        <v>67.400000000000006</v>
      </c>
      <c r="G12" s="172">
        <f>F12+0.6</f>
        <v>68</v>
      </c>
      <c r="H12" s="293"/>
      <c r="I12" s="54" t="s">
        <v>162</v>
      </c>
      <c r="J12" s="54" t="s">
        <v>162</v>
      </c>
      <c r="K12" s="54" t="s">
        <v>151</v>
      </c>
      <c r="L12" s="54" t="s">
        <v>151</v>
      </c>
    </row>
    <row r="13" spans="1:12" ht="20.100000000000001" customHeight="1">
      <c r="A13" s="172" t="s">
        <v>163</v>
      </c>
      <c r="B13" s="172">
        <f>C13-0.8</f>
        <v>24.4</v>
      </c>
      <c r="C13" s="172">
        <f>D13-0.8</f>
        <v>25.2</v>
      </c>
      <c r="D13" s="179">
        <v>26</v>
      </c>
      <c r="E13" s="172">
        <f>D13+0.8</f>
        <v>26.8</v>
      </c>
      <c r="F13" s="172">
        <f>E13+0.8</f>
        <v>27.6</v>
      </c>
      <c r="G13" s="172">
        <f>F13+1.3</f>
        <v>28.900000000000002</v>
      </c>
      <c r="H13" s="293"/>
      <c r="I13" s="54" t="s">
        <v>352</v>
      </c>
      <c r="J13" s="54" t="s">
        <v>352</v>
      </c>
      <c r="K13" s="54" t="s">
        <v>159</v>
      </c>
      <c r="L13" s="54" t="s">
        <v>159</v>
      </c>
    </row>
    <row r="14" spans="1:12" ht="20.100000000000001" customHeight="1">
      <c r="A14" s="172" t="s">
        <v>165</v>
      </c>
      <c r="B14" s="172">
        <f>C14-0.7</f>
        <v>20.6</v>
      </c>
      <c r="C14" s="172">
        <f>D14-0.7</f>
        <v>21.3</v>
      </c>
      <c r="D14" s="179">
        <v>22</v>
      </c>
      <c r="E14" s="172">
        <f>D14+0.7</f>
        <v>22.7</v>
      </c>
      <c r="F14" s="172">
        <f>E14+0.7</f>
        <v>23.4</v>
      </c>
      <c r="G14" s="172">
        <f>F14+1</f>
        <v>24.4</v>
      </c>
      <c r="H14" s="293"/>
      <c r="I14" s="54" t="s">
        <v>159</v>
      </c>
      <c r="J14" s="54" t="s">
        <v>159</v>
      </c>
      <c r="K14" s="54" t="s">
        <v>159</v>
      </c>
      <c r="L14" s="54" t="s">
        <v>159</v>
      </c>
    </row>
    <row r="15" spans="1:12" ht="20.100000000000001" customHeight="1">
      <c r="A15" s="172" t="s">
        <v>166</v>
      </c>
      <c r="B15" s="172">
        <f t="shared" ref="B15:C21" si="5">C15-0.5</f>
        <v>14.5</v>
      </c>
      <c r="C15" s="172">
        <f t="shared" si="5"/>
        <v>15</v>
      </c>
      <c r="D15" s="179">
        <v>15.5</v>
      </c>
      <c r="E15" s="172">
        <f t="shared" ref="E15:F21" si="6">D15+0.5</f>
        <v>16</v>
      </c>
      <c r="F15" s="172">
        <f t="shared" si="6"/>
        <v>16.5</v>
      </c>
      <c r="G15" s="172">
        <f>F15+0.7</f>
        <v>17.2</v>
      </c>
      <c r="H15" s="293"/>
      <c r="I15" s="54" t="s">
        <v>353</v>
      </c>
      <c r="J15" s="54" t="s">
        <v>353</v>
      </c>
      <c r="K15" s="54" t="s">
        <v>164</v>
      </c>
      <c r="L15" s="54" t="s">
        <v>164</v>
      </c>
    </row>
    <row r="16" spans="1:12" ht="20.100000000000001" customHeight="1">
      <c r="A16" s="172" t="s">
        <v>167</v>
      </c>
      <c r="B16" s="172"/>
      <c r="C16" s="172"/>
      <c r="D16" s="179">
        <v>10.5</v>
      </c>
      <c r="E16" s="172"/>
      <c r="F16" s="172"/>
      <c r="G16" s="172"/>
      <c r="H16" s="293"/>
      <c r="I16" s="54" t="s">
        <v>164</v>
      </c>
      <c r="J16" s="54" t="s">
        <v>164</v>
      </c>
      <c r="K16" s="54" t="s">
        <v>164</v>
      </c>
      <c r="L16" s="54" t="s">
        <v>164</v>
      </c>
    </row>
    <row r="17" spans="1:12" ht="20.100000000000001" customHeight="1">
      <c r="A17" s="172" t="s">
        <v>334</v>
      </c>
      <c r="B17" s="172">
        <f t="shared" ref="B17:C17" si="7">C17</f>
        <v>10</v>
      </c>
      <c r="C17" s="172">
        <f t="shared" si="7"/>
        <v>10</v>
      </c>
      <c r="D17" s="179">
        <v>10</v>
      </c>
      <c r="E17" s="172">
        <f t="shared" ref="E17:G17" si="8">D17</f>
        <v>10</v>
      </c>
      <c r="F17" s="172">
        <f t="shared" si="8"/>
        <v>10</v>
      </c>
      <c r="G17" s="172">
        <f t="shared" si="8"/>
        <v>10</v>
      </c>
      <c r="H17" s="293"/>
      <c r="I17" s="54" t="s">
        <v>159</v>
      </c>
      <c r="J17" s="54" t="s">
        <v>159</v>
      </c>
      <c r="K17" s="54" t="s">
        <v>159</v>
      </c>
      <c r="L17" s="54" t="s">
        <v>159</v>
      </c>
    </row>
    <row r="18" spans="1:12" ht="17.25">
      <c r="A18" s="172" t="s">
        <v>168</v>
      </c>
      <c r="B18" s="172">
        <f t="shared" ref="B18:C19" si="9">C18-1</f>
        <v>55</v>
      </c>
      <c r="C18" s="172">
        <f t="shared" si="9"/>
        <v>56</v>
      </c>
      <c r="D18" s="179">
        <v>57</v>
      </c>
      <c r="E18" s="172">
        <f>D18+1</f>
        <v>58</v>
      </c>
      <c r="F18" s="172">
        <f>E18+1</f>
        <v>59</v>
      </c>
      <c r="G18" s="172">
        <f>F18+1.5</f>
        <v>60.5</v>
      </c>
      <c r="H18" s="51"/>
      <c r="I18" s="54" t="s">
        <v>355</v>
      </c>
      <c r="J18" s="54" t="s">
        <v>355</v>
      </c>
      <c r="K18" s="54" t="s">
        <v>157</v>
      </c>
      <c r="L18" s="54" t="s">
        <v>170</v>
      </c>
    </row>
    <row r="19" spans="1:12" ht="26.1" customHeight="1">
      <c r="A19" s="172" t="s">
        <v>335</v>
      </c>
      <c r="B19" s="172">
        <f t="shared" si="9"/>
        <v>57</v>
      </c>
      <c r="C19" s="172">
        <f t="shared" si="9"/>
        <v>58</v>
      </c>
      <c r="D19" s="179">
        <v>59</v>
      </c>
      <c r="E19" s="172">
        <f>D19+1</f>
        <v>60</v>
      </c>
      <c r="F19" s="172">
        <f>E19+1</f>
        <v>61</v>
      </c>
      <c r="G19" s="172">
        <f>F19+1.5</f>
        <v>62.5</v>
      </c>
      <c r="I19" s="54" t="s">
        <v>354</v>
      </c>
      <c r="J19" s="54" t="s">
        <v>354</v>
      </c>
      <c r="K19" s="54" t="s">
        <v>159</v>
      </c>
      <c r="L19" s="54" t="s">
        <v>159</v>
      </c>
    </row>
    <row r="20" spans="1:12" ht="26.1" customHeight="1">
      <c r="A20" s="172" t="s">
        <v>169</v>
      </c>
      <c r="B20" s="172">
        <f t="shared" si="5"/>
        <v>36</v>
      </c>
      <c r="C20" s="172">
        <f t="shared" si="5"/>
        <v>36.5</v>
      </c>
      <c r="D20" s="179">
        <v>37</v>
      </c>
      <c r="E20" s="172">
        <f t="shared" si="6"/>
        <v>37.5</v>
      </c>
      <c r="F20" s="172">
        <f t="shared" si="6"/>
        <v>38</v>
      </c>
      <c r="G20" s="172">
        <f>F20+0.5</f>
        <v>38.5</v>
      </c>
      <c r="I20" s="54" t="s">
        <v>356</v>
      </c>
      <c r="J20" s="54" t="s">
        <v>356</v>
      </c>
      <c r="K20" s="54" t="s">
        <v>159</v>
      </c>
      <c r="L20" s="54" t="s">
        <v>159</v>
      </c>
    </row>
    <row r="21" spans="1:12" ht="26.1" customHeight="1">
      <c r="A21" s="172" t="s">
        <v>171</v>
      </c>
      <c r="B21" s="172">
        <f t="shared" si="5"/>
        <v>26</v>
      </c>
      <c r="C21" s="172">
        <f t="shared" si="5"/>
        <v>26.5</v>
      </c>
      <c r="D21" s="179">
        <v>27</v>
      </c>
      <c r="E21" s="172">
        <f t="shared" si="6"/>
        <v>27.5</v>
      </c>
      <c r="F21" s="172">
        <f t="shared" si="6"/>
        <v>28</v>
      </c>
      <c r="G21" s="172">
        <f>F21+0.75</f>
        <v>28.75</v>
      </c>
      <c r="I21" s="54" t="s">
        <v>357</v>
      </c>
      <c r="J21" s="54" t="s">
        <v>357</v>
      </c>
      <c r="K21" s="54" t="s">
        <v>159</v>
      </c>
      <c r="L21" s="54" t="s">
        <v>159</v>
      </c>
    </row>
    <row r="22" spans="1:12" ht="26.1" customHeight="1">
      <c r="A22" s="173" t="s">
        <v>336</v>
      </c>
      <c r="B22" s="172">
        <f>C22</f>
        <v>17</v>
      </c>
      <c r="C22" s="172">
        <f>D22-1</f>
        <v>17</v>
      </c>
      <c r="D22" s="181">
        <v>18</v>
      </c>
      <c r="E22" s="172">
        <v>18</v>
      </c>
      <c r="F22" s="172">
        <f>E22+1.5</f>
        <v>19.5</v>
      </c>
      <c r="G22" s="172">
        <f>F22</f>
        <v>19.5</v>
      </c>
      <c r="I22" s="54" t="s">
        <v>159</v>
      </c>
      <c r="J22" s="54" t="s">
        <v>159</v>
      </c>
      <c r="K22" s="54" t="s">
        <v>159</v>
      </c>
      <c r="L22" s="54" t="s">
        <v>159</v>
      </c>
    </row>
    <row r="23" spans="1:12" ht="26.1" customHeight="1" thickBot="1">
      <c r="A23" s="176"/>
      <c r="B23" s="177"/>
      <c r="C23" s="177"/>
      <c r="D23" s="182"/>
      <c r="E23" s="177"/>
      <c r="F23" s="177"/>
      <c r="G23" s="177"/>
    </row>
    <row r="24" spans="1:12" ht="29.1" customHeight="1" thickTop="1">
      <c r="A24" s="184" t="s">
        <v>358</v>
      </c>
      <c r="B24" s="282" t="s">
        <v>333</v>
      </c>
      <c r="C24" s="283"/>
      <c r="D24" s="185" t="s">
        <v>67</v>
      </c>
      <c r="E24" s="284" t="s">
        <v>344</v>
      </c>
      <c r="F24" s="284"/>
      <c r="G24" s="284"/>
      <c r="H24" s="292"/>
      <c r="I24" s="183" t="s">
        <v>58</v>
      </c>
      <c r="J24" s="284" t="s">
        <v>57</v>
      </c>
      <c r="K24" s="284"/>
      <c r="L24" s="284"/>
    </row>
    <row r="25" spans="1:12" ht="29.1" customHeight="1">
      <c r="A25" s="291" t="s">
        <v>142</v>
      </c>
      <c r="B25" s="286" t="s">
        <v>143</v>
      </c>
      <c r="C25" s="287"/>
      <c r="D25" s="287"/>
      <c r="E25" s="287"/>
      <c r="F25" s="287"/>
      <c r="G25" s="288"/>
      <c r="H25" s="293"/>
      <c r="I25" s="289" t="s">
        <v>144</v>
      </c>
      <c r="J25" s="289"/>
      <c r="K25" s="289"/>
      <c r="L25" s="289"/>
    </row>
    <row r="26" spans="1:12" ht="20.100000000000001" customHeight="1">
      <c r="A26" s="291"/>
      <c r="B26" s="48" t="s">
        <v>109</v>
      </c>
      <c r="C26" s="49" t="s">
        <v>110</v>
      </c>
      <c r="D26" s="50" t="s">
        <v>111</v>
      </c>
      <c r="E26" s="49" t="s">
        <v>112</v>
      </c>
      <c r="F26" s="49" t="s">
        <v>113</v>
      </c>
      <c r="G26" s="49" t="s">
        <v>114</v>
      </c>
      <c r="H26" s="293"/>
      <c r="I26" s="84" t="s">
        <v>145</v>
      </c>
      <c r="J26" s="84" t="s">
        <v>146</v>
      </c>
      <c r="K26" s="84" t="s">
        <v>147</v>
      </c>
      <c r="L26" s="84" t="s">
        <v>148</v>
      </c>
    </row>
    <row r="27" spans="1:12" ht="20.100000000000001" customHeight="1">
      <c r="A27" s="291"/>
      <c r="B27" s="175" t="s">
        <v>337</v>
      </c>
      <c r="C27" s="175" t="s">
        <v>338</v>
      </c>
      <c r="D27" s="180" t="s">
        <v>339</v>
      </c>
      <c r="E27" s="175" t="s">
        <v>340</v>
      </c>
      <c r="F27" s="175" t="s">
        <v>341</v>
      </c>
      <c r="G27" s="175" t="s">
        <v>342</v>
      </c>
      <c r="H27" s="293"/>
      <c r="I27" s="52"/>
      <c r="J27" s="52"/>
      <c r="K27" s="52"/>
      <c r="L27" s="52"/>
    </row>
    <row r="28" spans="1:12" ht="20.100000000000001" customHeight="1">
      <c r="A28" s="172" t="s">
        <v>149</v>
      </c>
      <c r="B28" s="174">
        <f t="shared" ref="B28:B29" si="10">C28-1</f>
        <v>68</v>
      </c>
      <c r="C28" s="174">
        <f>D28-2</f>
        <v>69</v>
      </c>
      <c r="D28" s="179">
        <v>71</v>
      </c>
      <c r="E28" s="174">
        <f t="shared" ref="E28:F29" si="11">D28+2</f>
        <v>73</v>
      </c>
      <c r="F28" s="174">
        <f t="shared" si="11"/>
        <v>75</v>
      </c>
      <c r="G28" s="174">
        <f t="shared" ref="G28:G29" si="12">F28+1</f>
        <v>76</v>
      </c>
      <c r="H28" s="293"/>
      <c r="I28" s="53" t="s">
        <v>363</v>
      </c>
      <c r="J28" s="53" t="s">
        <v>363</v>
      </c>
      <c r="K28" s="53" t="s">
        <v>367</v>
      </c>
      <c r="L28" s="53" t="s">
        <v>367</v>
      </c>
    </row>
    <row r="29" spans="1:12" ht="20.100000000000001" customHeight="1">
      <c r="A29" s="174" t="s">
        <v>152</v>
      </c>
      <c r="B29" s="174">
        <f t="shared" si="10"/>
        <v>66</v>
      </c>
      <c r="C29" s="174">
        <f>D29-2</f>
        <v>67</v>
      </c>
      <c r="D29" s="179">
        <v>69</v>
      </c>
      <c r="E29" s="174">
        <f t="shared" si="11"/>
        <v>71</v>
      </c>
      <c r="F29" s="174">
        <f t="shared" si="11"/>
        <v>73</v>
      </c>
      <c r="G29" s="174">
        <f t="shared" si="12"/>
        <v>74</v>
      </c>
      <c r="H29" s="293"/>
      <c r="I29" s="54" t="s">
        <v>364</v>
      </c>
      <c r="J29" s="54" t="s">
        <v>366</v>
      </c>
      <c r="K29" s="54" t="s">
        <v>366</v>
      </c>
      <c r="L29" s="54" t="s">
        <v>366</v>
      </c>
    </row>
    <row r="30" spans="1:12" ht="20.100000000000001" customHeight="1">
      <c r="A30" s="174" t="s">
        <v>153</v>
      </c>
      <c r="B30" s="174">
        <f t="shared" ref="B30:C32" si="13">C30-4</f>
        <v>106</v>
      </c>
      <c r="C30" s="174">
        <f t="shared" si="13"/>
        <v>110</v>
      </c>
      <c r="D30" s="179">
        <v>114</v>
      </c>
      <c r="E30" s="174">
        <f>D30+4</f>
        <v>118</v>
      </c>
      <c r="F30" s="174">
        <f>E30+4</f>
        <v>122</v>
      </c>
      <c r="G30" s="174">
        <f>F30+6</f>
        <v>128</v>
      </c>
      <c r="H30" s="293"/>
      <c r="I30" s="53" t="s">
        <v>154</v>
      </c>
      <c r="J30" s="53" t="s">
        <v>154</v>
      </c>
      <c r="K30" s="53" t="s">
        <v>155</v>
      </c>
      <c r="L30" s="53" t="s">
        <v>155</v>
      </c>
    </row>
    <row r="31" spans="1:12" ht="20.100000000000001" customHeight="1">
      <c r="A31" s="174" t="s">
        <v>156</v>
      </c>
      <c r="B31" s="174">
        <f t="shared" si="13"/>
        <v>102</v>
      </c>
      <c r="C31" s="174">
        <f t="shared" si="13"/>
        <v>106</v>
      </c>
      <c r="D31" s="179">
        <v>110</v>
      </c>
      <c r="E31" s="174">
        <f>D31+4</f>
        <v>114</v>
      </c>
      <c r="F31" s="174">
        <f>E31+5</f>
        <v>119</v>
      </c>
      <c r="G31" s="174">
        <f>F31+6</f>
        <v>125</v>
      </c>
      <c r="H31" s="293"/>
      <c r="I31" s="54" t="s">
        <v>365</v>
      </c>
      <c r="J31" s="54" t="s">
        <v>365</v>
      </c>
      <c r="K31" s="54" t="s">
        <v>150</v>
      </c>
      <c r="L31" s="54" t="s">
        <v>150</v>
      </c>
    </row>
    <row r="32" spans="1:12" ht="20.100000000000001" customHeight="1">
      <c r="A32" s="174" t="s">
        <v>158</v>
      </c>
      <c r="B32" s="174">
        <f t="shared" si="13"/>
        <v>102</v>
      </c>
      <c r="C32" s="174">
        <f t="shared" si="13"/>
        <v>106</v>
      </c>
      <c r="D32" s="179">
        <v>110</v>
      </c>
      <c r="E32" s="174">
        <f>D32+4</f>
        <v>114</v>
      </c>
      <c r="F32" s="174">
        <f>E32+5</f>
        <v>119</v>
      </c>
      <c r="G32" s="174">
        <f>F32+6</f>
        <v>125</v>
      </c>
      <c r="H32" s="293"/>
      <c r="I32" s="54" t="s">
        <v>369</v>
      </c>
      <c r="J32" s="54" t="s">
        <v>349</v>
      </c>
      <c r="K32" s="54" t="s">
        <v>368</v>
      </c>
      <c r="L32" s="54" t="s">
        <v>368</v>
      </c>
    </row>
    <row r="33" spans="1:12" ht="20.100000000000001" customHeight="1">
      <c r="A33" s="174" t="s">
        <v>160</v>
      </c>
      <c r="B33" s="174">
        <f>C33-1.2</f>
        <v>45.599999999999994</v>
      </c>
      <c r="C33" s="174">
        <f>D33-1.2</f>
        <v>46.8</v>
      </c>
      <c r="D33" s="179">
        <v>48</v>
      </c>
      <c r="E33" s="174">
        <f>D33+1.2</f>
        <v>49.2</v>
      </c>
      <c r="F33" s="174">
        <f>E33+1.2</f>
        <v>50.400000000000006</v>
      </c>
      <c r="G33" s="174">
        <f>F33+1.4</f>
        <v>51.800000000000004</v>
      </c>
      <c r="H33" s="293"/>
      <c r="I33" s="54" t="s">
        <v>359</v>
      </c>
      <c r="J33" s="54" t="s">
        <v>359</v>
      </c>
      <c r="K33" s="54" t="s">
        <v>159</v>
      </c>
      <c r="L33" s="54" t="s">
        <v>159</v>
      </c>
    </row>
    <row r="34" spans="1:12" ht="20.100000000000001" customHeight="1">
      <c r="A34" s="174" t="s">
        <v>161</v>
      </c>
      <c r="B34" s="174">
        <f>C34-0.6</f>
        <v>60.199999999999996</v>
      </c>
      <c r="C34" s="174">
        <f>D34-1.2</f>
        <v>60.8</v>
      </c>
      <c r="D34" s="179">
        <v>62</v>
      </c>
      <c r="E34" s="174">
        <f>D34+1.2</f>
        <v>63.2</v>
      </c>
      <c r="F34" s="174">
        <f t="shared" ref="F34" si="14">E34+1.2</f>
        <v>64.400000000000006</v>
      </c>
      <c r="G34" s="174">
        <f>F34+0.6</f>
        <v>65</v>
      </c>
      <c r="H34" s="293"/>
      <c r="I34" s="54" t="s">
        <v>360</v>
      </c>
      <c r="J34" s="54" t="s">
        <v>360</v>
      </c>
      <c r="K34" s="54" t="s">
        <v>151</v>
      </c>
      <c r="L34" s="54" t="s">
        <v>151</v>
      </c>
    </row>
    <row r="35" spans="1:12" ht="20.100000000000001" customHeight="1">
      <c r="A35" s="174" t="s">
        <v>163</v>
      </c>
      <c r="B35" s="174">
        <f>C35-0.8</f>
        <v>22.4</v>
      </c>
      <c r="C35" s="174">
        <f>D35-0.8</f>
        <v>23.2</v>
      </c>
      <c r="D35" s="179">
        <v>24</v>
      </c>
      <c r="E35" s="174">
        <f>D35+0.8</f>
        <v>24.8</v>
      </c>
      <c r="F35" s="174">
        <f>E35+0.8</f>
        <v>25.6</v>
      </c>
      <c r="G35" s="174">
        <f>F35+1.3</f>
        <v>26.900000000000002</v>
      </c>
      <c r="H35" s="293"/>
      <c r="I35" s="54" t="s">
        <v>164</v>
      </c>
      <c r="J35" s="54" t="s">
        <v>164</v>
      </c>
      <c r="K35" s="54" t="s">
        <v>159</v>
      </c>
      <c r="L35" s="54" t="s">
        <v>159</v>
      </c>
    </row>
    <row r="36" spans="1:12" ht="20.100000000000001" customHeight="1">
      <c r="A36" s="174" t="s">
        <v>165</v>
      </c>
      <c r="B36" s="174">
        <f>C36-0.7</f>
        <v>17.600000000000001</v>
      </c>
      <c r="C36" s="174">
        <f>D36-0.7</f>
        <v>18.3</v>
      </c>
      <c r="D36" s="179">
        <v>19</v>
      </c>
      <c r="E36" s="174">
        <f>D36+0.7</f>
        <v>19.7</v>
      </c>
      <c r="F36" s="174">
        <f>E36+0.7</f>
        <v>20.399999999999999</v>
      </c>
      <c r="G36" s="174">
        <f>F36+1</f>
        <v>21.4</v>
      </c>
      <c r="H36" s="293"/>
      <c r="I36" s="54" t="s">
        <v>159</v>
      </c>
      <c r="J36" s="54" t="s">
        <v>159</v>
      </c>
      <c r="K36" s="54" t="s">
        <v>159</v>
      </c>
      <c r="L36" s="54" t="s">
        <v>159</v>
      </c>
    </row>
    <row r="37" spans="1:12" ht="20.100000000000001" customHeight="1">
      <c r="A37" s="174" t="s">
        <v>345</v>
      </c>
      <c r="B37" s="174">
        <f t="shared" ref="B37:C38" si="15">C37-0.5</f>
        <v>11</v>
      </c>
      <c r="C37" s="174">
        <f t="shared" si="15"/>
        <v>11.5</v>
      </c>
      <c r="D37" s="179">
        <v>12</v>
      </c>
      <c r="E37" s="174">
        <f t="shared" ref="E37:F38" si="16">D37+0.5</f>
        <v>12.5</v>
      </c>
      <c r="F37" s="174">
        <f t="shared" si="16"/>
        <v>13</v>
      </c>
      <c r="G37" s="174">
        <f>F37+0.7</f>
        <v>13.7</v>
      </c>
      <c r="H37" s="293"/>
      <c r="I37" s="54" t="s">
        <v>164</v>
      </c>
      <c r="J37" s="54" t="s">
        <v>164</v>
      </c>
      <c r="K37" s="54" t="s">
        <v>164</v>
      </c>
      <c r="L37" s="54" t="s">
        <v>164</v>
      </c>
    </row>
    <row r="38" spans="1:12" ht="20.100000000000001" customHeight="1">
      <c r="A38" s="174" t="s">
        <v>346</v>
      </c>
      <c r="B38" s="174">
        <f t="shared" si="15"/>
        <v>13</v>
      </c>
      <c r="C38" s="174">
        <f t="shared" si="15"/>
        <v>13.5</v>
      </c>
      <c r="D38" s="179">
        <v>14</v>
      </c>
      <c r="E38" s="174">
        <f t="shared" si="16"/>
        <v>14.5</v>
      </c>
      <c r="F38" s="174">
        <f t="shared" si="16"/>
        <v>15</v>
      </c>
      <c r="G38" s="174">
        <f>F38+0.7</f>
        <v>15.7</v>
      </c>
      <c r="H38" s="293"/>
      <c r="I38" s="54" t="s">
        <v>164</v>
      </c>
      <c r="J38" s="54" t="s">
        <v>164</v>
      </c>
      <c r="K38" s="54" t="s">
        <v>164</v>
      </c>
      <c r="L38" s="54" t="s">
        <v>164</v>
      </c>
    </row>
    <row r="39" spans="1:12" ht="20.100000000000001" customHeight="1">
      <c r="A39" s="174" t="s">
        <v>167</v>
      </c>
      <c r="B39" s="174">
        <f t="shared" ref="B39:C40" si="17">C39</f>
        <v>7</v>
      </c>
      <c r="C39" s="174">
        <f t="shared" si="17"/>
        <v>7</v>
      </c>
      <c r="D39" s="179">
        <v>7</v>
      </c>
      <c r="E39" s="174">
        <f t="shared" ref="E39:G40" si="18">D39</f>
        <v>7</v>
      </c>
      <c r="F39" s="174">
        <f t="shared" si="18"/>
        <v>7</v>
      </c>
      <c r="G39" s="174">
        <f t="shared" si="18"/>
        <v>7</v>
      </c>
      <c r="H39" s="293"/>
      <c r="I39" s="54" t="s">
        <v>159</v>
      </c>
      <c r="J39" s="54" t="s">
        <v>159</v>
      </c>
      <c r="K39" s="54" t="s">
        <v>159</v>
      </c>
      <c r="L39" s="54" t="s">
        <v>159</v>
      </c>
    </row>
    <row r="40" spans="1:12" ht="17.25">
      <c r="A40" s="174" t="s">
        <v>334</v>
      </c>
      <c r="B40" s="174">
        <f t="shared" si="17"/>
        <v>7</v>
      </c>
      <c r="C40" s="174">
        <f t="shared" si="17"/>
        <v>7</v>
      </c>
      <c r="D40" s="179">
        <v>7</v>
      </c>
      <c r="E40" s="174">
        <f t="shared" si="18"/>
        <v>7</v>
      </c>
      <c r="F40" s="174">
        <f t="shared" si="18"/>
        <v>7</v>
      </c>
      <c r="G40" s="174">
        <f t="shared" si="18"/>
        <v>7</v>
      </c>
      <c r="H40" s="51"/>
      <c r="I40" s="54" t="s">
        <v>170</v>
      </c>
      <c r="J40" s="54" t="s">
        <v>170</v>
      </c>
      <c r="K40" s="54" t="s">
        <v>157</v>
      </c>
      <c r="L40" s="54" t="s">
        <v>157</v>
      </c>
    </row>
    <row r="41" spans="1:12" ht="26.1" customHeight="1">
      <c r="A41" s="174" t="s">
        <v>168</v>
      </c>
      <c r="B41" s="174">
        <f t="shared" ref="B41:C42" si="19">C41-1</f>
        <v>51</v>
      </c>
      <c r="C41" s="174">
        <f t="shared" si="19"/>
        <v>52</v>
      </c>
      <c r="D41" s="179">
        <v>53</v>
      </c>
      <c r="E41" s="174">
        <f>D41+1</f>
        <v>54</v>
      </c>
      <c r="F41" s="174">
        <f>E41+1</f>
        <v>55</v>
      </c>
      <c r="G41" s="174">
        <f>F41+1.5</f>
        <v>56.5</v>
      </c>
      <c r="I41" s="54" t="s">
        <v>361</v>
      </c>
      <c r="J41" s="54" t="s">
        <v>370</v>
      </c>
      <c r="K41" s="54" t="s">
        <v>159</v>
      </c>
      <c r="L41" s="54" t="s">
        <v>159</v>
      </c>
    </row>
    <row r="42" spans="1:12" ht="26.1" customHeight="1">
      <c r="A42" s="174" t="s">
        <v>335</v>
      </c>
      <c r="B42" s="174">
        <f t="shared" si="19"/>
        <v>49</v>
      </c>
      <c r="C42" s="174">
        <f t="shared" si="19"/>
        <v>50</v>
      </c>
      <c r="D42" s="179">
        <v>51</v>
      </c>
      <c r="E42" s="174">
        <f>D42+1</f>
        <v>52</v>
      </c>
      <c r="F42" s="174">
        <f>E42+1</f>
        <v>53</v>
      </c>
      <c r="G42" s="174">
        <f>F42+1.5</f>
        <v>54.5</v>
      </c>
      <c r="I42" s="54" t="s">
        <v>159</v>
      </c>
      <c r="J42" s="54" t="s">
        <v>159</v>
      </c>
      <c r="K42" s="54" t="s">
        <v>159</v>
      </c>
      <c r="L42" s="54" t="s">
        <v>159</v>
      </c>
    </row>
    <row r="44" spans="1:12" ht="26.1" customHeight="1">
      <c r="I44" s="186" t="s">
        <v>172</v>
      </c>
      <c r="J44" s="187">
        <v>44694</v>
      </c>
      <c r="K44" s="55" t="s">
        <v>173</v>
      </c>
    </row>
  </sheetData>
  <mergeCells count="15">
    <mergeCell ref="B24:C24"/>
    <mergeCell ref="E24:G24"/>
    <mergeCell ref="H24:H39"/>
    <mergeCell ref="J24:L24"/>
    <mergeCell ref="A25:A27"/>
    <mergeCell ref="B25:G25"/>
    <mergeCell ref="I25:L25"/>
    <mergeCell ref="A1:L1"/>
    <mergeCell ref="B2:C2"/>
    <mergeCell ref="E2:G2"/>
    <mergeCell ref="J2:L2"/>
    <mergeCell ref="B3:G3"/>
    <mergeCell ref="I3:L3"/>
    <mergeCell ref="A3:A5"/>
    <mergeCell ref="H2:H17"/>
  </mergeCells>
  <phoneticPr fontId="38" type="noConversion"/>
  <pageMargins left="0.75" right="0.75" top="1" bottom="1" header="0.5" footer="0.5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7"/>
  <sheetViews>
    <sheetView topLeftCell="A40" zoomScale="125" zoomScaleNormal="125" workbookViewId="0">
      <selection activeCell="A36" sqref="A36:XFD38"/>
    </sheetView>
  </sheetViews>
  <sheetFormatPr defaultColWidth="10" defaultRowHeight="16.5" customHeight="1"/>
  <cols>
    <col min="1" max="2" width="10" style="85"/>
    <col min="3" max="3" width="20.875" style="85" customWidth="1"/>
    <col min="4" max="16384" width="10" style="85"/>
  </cols>
  <sheetData>
    <row r="1" spans="1:11" ht="22.5" customHeight="1">
      <c r="A1" s="353" t="s">
        <v>174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7.25" customHeight="1">
      <c r="A2" s="86" t="s">
        <v>54</v>
      </c>
      <c r="B2" s="276" t="s">
        <v>55</v>
      </c>
      <c r="C2" s="276"/>
      <c r="D2" s="277" t="s">
        <v>56</v>
      </c>
      <c r="E2" s="277"/>
      <c r="F2" s="276" t="s">
        <v>57</v>
      </c>
      <c r="G2" s="276"/>
      <c r="H2" s="87" t="s">
        <v>58</v>
      </c>
      <c r="I2" s="278" t="s">
        <v>57</v>
      </c>
      <c r="J2" s="278"/>
      <c r="K2" s="279"/>
    </row>
    <row r="3" spans="1:11" ht="16.5" customHeight="1">
      <c r="A3" s="269" t="s">
        <v>59</v>
      </c>
      <c r="B3" s="270"/>
      <c r="C3" s="271"/>
      <c r="D3" s="272" t="s">
        <v>60</v>
      </c>
      <c r="E3" s="273"/>
      <c r="F3" s="273"/>
      <c r="G3" s="274"/>
      <c r="H3" s="272" t="s">
        <v>61</v>
      </c>
      <c r="I3" s="273"/>
      <c r="J3" s="273"/>
      <c r="K3" s="274"/>
    </row>
    <row r="4" spans="1:11" ht="33" customHeight="1">
      <c r="A4" s="90" t="s">
        <v>62</v>
      </c>
      <c r="B4" s="267" t="s">
        <v>371</v>
      </c>
      <c r="C4" s="268"/>
      <c r="D4" s="265" t="s">
        <v>63</v>
      </c>
      <c r="E4" s="266"/>
      <c r="F4" s="440" t="s">
        <v>504</v>
      </c>
      <c r="G4" s="264"/>
      <c r="H4" s="265" t="s">
        <v>175</v>
      </c>
      <c r="I4" s="266"/>
      <c r="J4" s="91" t="s">
        <v>65</v>
      </c>
      <c r="K4" s="92" t="s">
        <v>66</v>
      </c>
    </row>
    <row r="5" spans="1:11" ht="16.5" customHeight="1">
      <c r="A5" s="94" t="s">
        <v>67</v>
      </c>
      <c r="B5" s="267" t="s">
        <v>372</v>
      </c>
      <c r="C5" s="268"/>
      <c r="D5" s="265" t="s">
        <v>176</v>
      </c>
      <c r="E5" s="266"/>
      <c r="F5" s="347">
        <v>2363</v>
      </c>
      <c r="G5" s="348"/>
      <c r="H5" s="265" t="s">
        <v>177</v>
      </c>
      <c r="I5" s="266"/>
      <c r="J5" s="91" t="s">
        <v>65</v>
      </c>
      <c r="K5" s="92" t="s">
        <v>66</v>
      </c>
    </row>
    <row r="6" spans="1:11" ht="16.5" customHeight="1">
      <c r="A6" s="90" t="s">
        <v>70</v>
      </c>
      <c r="B6" s="95">
        <v>6</v>
      </c>
      <c r="C6" s="96"/>
      <c r="D6" s="265" t="s">
        <v>178</v>
      </c>
      <c r="E6" s="266"/>
      <c r="F6" s="347">
        <v>2363</v>
      </c>
      <c r="G6" s="348"/>
      <c r="H6" s="350" t="s">
        <v>179</v>
      </c>
      <c r="I6" s="351"/>
      <c r="J6" s="351"/>
      <c r="K6" s="352"/>
    </row>
    <row r="7" spans="1:11" ht="16.5" customHeight="1">
      <c r="A7" s="90" t="s">
        <v>73</v>
      </c>
      <c r="B7" s="345">
        <v>2363</v>
      </c>
      <c r="C7" s="346"/>
      <c r="D7" s="90" t="s">
        <v>180</v>
      </c>
      <c r="E7" s="93"/>
      <c r="F7" s="347">
        <v>2363</v>
      </c>
      <c r="G7" s="348"/>
      <c r="H7" s="349"/>
      <c r="I7" s="267"/>
      <c r="J7" s="267"/>
      <c r="K7" s="268"/>
    </row>
    <row r="8" spans="1:11" ht="28.5" customHeight="1">
      <c r="A8" s="100" t="s">
        <v>76</v>
      </c>
      <c r="B8" s="444" t="s">
        <v>506</v>
      </c>
      <c r="C8" s="445"/>
      <c r="D8" s="232" t="s">
        <v>77</v>
      </c>
      <c r="E8" s="233"/>
      <c r="F8" s="263">
        <v>44773</v>
      </c>
      <c r="G8" s="264"/>
      <c r="H8" s="326"/>
      <c r="I8" s="327"/>
      <c r="J8" s="327"/>
      <c r="K8" s="328"/>
    </row>
    <row r="9" spans="1:11" ht="16.5" customHeight="1">
      <c r="A9" s="325" t="s">
        <v>181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1" ht="16.5" customHeight="1">
      <c r="A10" s="101" t="s">
        <v>81</v>
      </c>
      <c r="B10" s="102" t="s">
        <v>82</v>
      </c>
      <c r="C10" s="103" t="s">
        <v>83</v>
      </c>
      <c r="D10" s="104"/>
      <c r="E10" s="105" t="s">
        <v>86</v>
      </c>
      <c r="F10" s="102" t="s">
        <v>82</v>
      </c>
      <c r="G10" s="103" t="s">
        <v>83</v>
      </c>
      <c r="H10" s="102"/>
      <c r="I10" s="105" t="s">
        <v>84</v>
      </c>
      <c r="J10" s="102" t="s">
        <v>82</v>
      </c>
      <c r="K10" s="118" t="s">
        <v>83</v>
      </c>
    </row>
    <row r="11" spans="1:11" ht="16.5" customHeight="1">
      <c r="A11" s="94" t="s">
        <v>87</v>
      </c>
      <c r="B11" s="106" t="s">
        <v>82</v>
      </c>
      <c r="C11" s="91" t="s">
        <v>83</v>
      </c>
      <c r="D11" s="107"/>
      <c r="E11" s="108" t="s">
        <v>89</v>
      </c>
      <c r="F11" s="106" t="s">
        <v>82</v>
      </c>
      <c r="G11" s="91" t="s">
        <v>83</v>
      </c>
      <c r="H11" s="106"/>
      <c r="I11" s="108" t="s">
        <v>94</v>
      </c>
      <c r="J11" s="106" t="s">
        <v>82</v>
      </c>
      <c r="K11" s="92" t="s">
        <v>83</v>
      </c>
    </row>
    <row r="12" spans="1:11" ht="16.5" customHeight="1">
      <c r="A12" s="232" t="s">
        <v>123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4"/>
    </row>
    <row r="13" spans="1:11" ht="16.5" customHeight="1">
      <c r="A13" s="333" t="s">
        <v>182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spans="1:11" ht="16.5" customHeight="1">
      <c r="A14" s="343" t="s">
        <v>373</v>
      </c>
      <c r="B14" s="344"/>
      <c r="C14" s="344"/>
      <c r="D14" s="344"/>
      <c r="E14" s="344"/>
      <c r="F14" s="344"/>
      <c r="G14" s="344"/>
      <c r="H14" s="344"/>
      <c r="I14" s="334"/>
      <c r="J14" s="334"/>
      <c r="K14" s="335"/>
    </row>
    <row r="15" spans="1:11" ht="16.5" customHeight="1">
      <c r="A15" s="336" t="s">
        <v>483</v>
      </c>
      <c r="B15" s="337"/>
      <c r="C15" s="337"/>
      <c r="D15" s="338"/>
      <c r="E15" s="339"/>
      <c r="F15" s="337"/>
      <c r="G15" s="337"/>
      <c r="H15" s="338"/>
      <c r="I15" s="340"/>
      <c r="J15" s="341"/>
      <c r="K15" s="342"/>
    </row>
    <row r="16" spans="1:11" ht="16.5" customHeight="1">
      <c r="A16" s="326"/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6.5" customHeight="1">
      <c r="A17" s="333" t="s">
        <v>183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16.5" customHeight="1">
      <c r="A18" s="110" t="s">
        <v>184</v>
      </c>
      <c r="B18" s="111"/>
      <c r="C18" s="111"/>
      <c r="D18" s="111"/>
      <c r="E18" s="111"/>
      <c r="F18" s="111"/>
      <c r="G18" s="111"/>
      <c r="H18" s="111"/>
      <c r="I18" s="334"/>
      <c r="J18" s="334"/>
      <c r="K18" s="335"/>
    </row>
    <row r="19" spans="1:11" ht="16.5" customHeight="1">
      <c r="A19" s="336"/>
      <c r="B19" s="337"/>
      <c r="C19" s="337"/>
      <c r="D19" s="338"/>
      <c r="E19" s="339"/>
      <c r="F19" s="337"/>
      <c r="G19" s="337"/>
      <c r="H19" s="338"/>
      <c r="I19" s="340"/>
      <c r="J19" s="341"/>
      <c r="K19" s="342"/>
    </row>
    <row r="20" spans="1:11" ht="16.5" customHeight="1">
      <c r="A20" s="326"/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ht="16.5" customHeight="1">
      <c r="A21" s="329" t="s">
        <v>120</v>
      </c>
      <c r="B21" s="329"/>
      <c r="C21" s="329"/>
      <c r="D21" s="329"/>
      <c r="E21" s="329"/>
      <c r="F21" s="329"/>
      <c r="G21" s="329"/>
      <c r="H21" s="329"/>
      <c r="I21" s="329"/>
      <c r="J21" s="329"/>
      <c r="K21" s="329"/>
    </row>
    <row r="22" spans="1:11" ht="16.5" customHeight="1">
      <c r="A22" s="330" t="s">
        <v>121</v>
      </c>
      <c r="B22" s="331"/>
      <c r="C22" s="331"/>
      <c r="D22" s="331"/>
      <c r="E22" s="331"/>
      <c r="F22" s="331"/>
      <c r="G22" s="331"/>
      <c r="H22" s="331"/>
      <c r="I22" s="331"/>
      <c r="J22" s="331"/>
      <c r="K22" s="332"/>
    </row>
    <row r="23" spans="1:11" ht="16.5" customHeight="1">
      <c r="A23" s="241" t="s">
        <v>122</v>
      </c>
      <c r="B23" s="242"/>
      <c r="C23" s="91" t="s">
        <v>65</v>
      </c>
      <c r="D23" s="91" t="s">
        <v>66</v>
      </c>
      <c r="E23" s="320"/>
      <c r="F23" s="320"/>
      <c r="G23" s="320"/>
      <c r="H23" s="320"/>
      <c r="I23" s="320"/>
      <c r="J23" s="320"/>
      <c r="K23" s="321"/>
    </row>
    <row r="24" spans="1:11" ht="16.5" customHeight="1">
      <c r="A24" s="322" t="s">
        <v>185</v>
      </c>
      <c r="B24" s="323"/>
      <c r="C24" s="323"/>
      <c r="D24" s="323"/>
      <c r="E24" s="323"/>
      <c r="F24" s="323"/>
      <c r="G24" s="323"/>
      <c r="H24" s="323"/>
      <c r="I24" s="323"/>
      <c r="J24" s="323"/>
      <c r="K24" s="324"/>
    </row>
    <row r="25" spans="1:11" ht="16.5" customHeight="1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>
      <c r="A26" s="325" t="s">
        <v>128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88" t="s">
        <v>129</v>
      </c>
      <c r="B27" s="103" t="s">
        <v>92</v>
      </c>
      <c r="C27" s="103" t="s">
        <v>93</v>
      </c>
      <c r="D27" s="103" t="s">
        <v>85</v>
      </c>
      <c r="E27" s="89" t="s">
        <v>374</v>
      </c>
      <c r="F27" s="103" t="s">
        <v>92</v>
      </c>
      <c r="G27" s="103" t="s">
        <v>93</v>
      </c>
      <c r="H27" s="103" t="s">
        <v>85</v>
      </c>
      <c r="I27" s="89" t="s">
        <v>131</v>
      </c>
      <c r="J27" s="103" t="s">
        <v>92</v>
      </c>
      <c r="K27" s="118" t="s">
        <v>93</v>
      </c>
    </row>
    <row r="28" spans="1:11" ht="16.5" customHeight="1">
      <c r="A28" s="97" t="s">
        <v>84</v>
      </c>
      <c r="B28" s="91" t="s">
        <v>92</v>
      </c>
      <c r="C28" s="91" t="s">
        <v>93</v>
      </c>
      <c r="D28" s="91" t="s">
        <v>85</v>
      </c>
      <c r="E28" s="112" t="s">
        <v>91</v>
      </c>
      <c r="F28" s="91" t="s">
        <v>92</v>
      </c>
      <c r="G28" s="91" t="s">
        <v>93</v>
      </c>
      <c r="H28" s="91" t="s">
        <v>85</v>
      </c>
      <c r="I28" s="112" t="s">
        <v>102</v>
      </c>
      <c r="J28" s="91" t="s">
        <v>92</v>
      </c>
      <c r="K28" s="92" t="s">
        <v>93</v>
      </c>
    </row>
    <row r="29" spans="1:11" ht="16.5" customHeight="1">
      <c r="A29" s="265" t="s">
        <v>95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6"/>
    </row>
    <row r="30" spans="1:11" ht="16.5" customHeight="1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>
      <c r="A31" s="307" t="s">
        <v>186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</row>
    <row r="32" spans="1:11" ht="17.25" customHeight="1">
      <c r="A32" s="317" t="s">
        <v>187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>
      <c r="A33" s="223" t="s">
        <v>188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>
      <c r="A34" s="223" t="s">
        <v>375</v>
      </c>
      <c r="B34" s="224"/>
      <c r="C34" s="224"/>
      <c r="D34" s="224"/>
      <c r="E34" s="224"/>
      <c r="F34" s="224"/>
      <c r="G34" s="224"/>
      <c r="H34" s="224"/>
      <c r="I34" s="224"/>
      <c r="J34" s="224"/>
      <c r="K34" s="225"/>
    </row>
    <row r="35" spans="1:11" ht="17.25" customHeight="1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7.25" customHeight="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7.25" customHeight="1">
      <c r="A38" s="226" t="s">
        <v>127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6.5" customHeight="1">
      <c r="A39" s="307" t="s">
        <v>189</v>
      </c>
      <c r="B39" s="307"/>
      <c r="C39" s="307"/>
      <c r="D39" s="307"/>
      <c r="E39" s="307"/>
      <c r="F39" s="307"/>
      <c r="G39" s="307"/>
      <c r="H39" s="307"/>
      <c r="I39" s="307"/>
      <c r="J39" s="307"/>
      <c r="K39" s="307"/>
    </row>
    <row r="40" spans="1:11" ht="18" customHeight="1">
      <c r="A40" s="308" t="s">
        <v>123</v>
      </c>
      <c r="B40" s="309"/>
      <c r="C40" s="309"/>
      <c r="D40" s="309"/>
      <c r="E40" s="309"/>
      <c r="F40" s="309"/>
      <c r="G40" s="309"/>
      <c r="H40" s="309"/>
      <c r="I40" s="309"/>
      <c r="J40" s="309"/>
      <c r="K40" s="310"/>
    </row>
    <row r="41" spans="1:11" ht="18" customHeight="1">
      <c r="A41" s="308"/>
      <c r="B41" s="309"/>
      <c r="C41" s="309"/>
      <c r="D41" s="309"/>
      <c r="E41" s="309"/>
      <c r="F41" s="309"/>
      <c r="G41" s="309"/>
      <c r="H41" s="309"/>
      <c r="I41" s="309"/>
      <c r="J41" s="309"/>
      <c r="K41" s="310"/>
    </row>
    <row r="42" spans="1:11" ht="18" customHeight="1">
      <c r="A42" s="311"/>
      <c r="B42" s="312"/>
      <c r="C42" s="312"/>
      <c r="D42" s="312"/>
      <c r="E42" s="312"/>
      <c r="F42" s="312"/>
      <c r="G42" s="312"/>
      <c r="H42" s="312"/>
      <c r="I42" s="312"/>
      <c r="J42" s="312"/>
      <c r="K42" s="313"/>
    </row>
    <row r="43" spans="1:11" ht="21" customHeight="1">
      <c r="A43" s="113" t="s">
        <v>133</v>
      </c>
      <c r="B43" s="303" t="s">
        <v>134</v>
      </c>
      <c r="C43" s="303"/>
      <c r="D43" s="114" t="s">
        <v>135</v>
      </c>
      <c r="E43" s="115"/>
      <c r="F43" s="114" t="s">
        <v>136</v>
      </c>
      <c r="G43" s="116">
        <v>44709</v>
      </c>
      <c r="H43" s="304" t="s">
        <v>137</v>
      </c>
      <c r="I43" s="304"/>
      <c r="J43" s="303" t="s">
        <v>138</v>
      </c>
      <c r="K43" s="314"/>
    </row>
    <row r="44" spans="1:11" ht="16.5" customHeight="1">
      <c r="A44" s="294" t="s">
        <v>139</v>
      </c>
      <c r="B44" s="295"/>
      <c r="C44" s="295"/>
      <c r="D44" s="295"/>
      <c r="E44" s="295"/>
      <c r="F44" s="295"/>
      <c r="G44" s="295"/>
      <c r="H44" s="295"/>
      <c r="I44" s="295"/>
      <c r="J44" s="295"/>
      <c r="K44" s="296"/>
    </row>
    <row r="45" spans="1:11" ht="16.5" customHeight="1">
      <c r="A45" s="297"/>
      <c r="B45" s="298"/>
      <c r="C45" s="298"/>
      <c r="D45" s="298"/>
      <c r="E45" s="298"/>
      <c r="F45" s="298"/>
      <c r="G45" s="298"/>
      <c r="H45" s="298"/>
      <c r="I45" s="298"/>
      <c r="J45" s="298"/>
      <c r="K45" s="299"/>
    </row>
    <row r="46" spans="1:11" ht="16.5" customHeight="1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</row>
    <row r="47" spans="1:11" ht="21" customHeight="1">
      <c r="A47" s="113" t="s">
        <v>133</v>
      </c>
      <c r="B47" s="303" t="s">
        <v>134</v>
      </c>
      <c r="C47" s="303"/>
      <c r="D47" s="114" t="s">
        <v>135</v>
      </c>
      <c r="E47" s="114"/>
      <c r="F47" s="114" t="s">
        <v>136</v>
      </c>
      <c r="G47" s="114"/>
      <c r="H47" s="304" t="s">
        <v>137</v>
      </c>
      <c r="I47" s="304"/>
      <c r="J47" s="305"/>
      <c r="K47" s="306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8" type="noConversion"/>
  <pageMargins left="0.75" right="0.75" top="1" bottom="1" header="0.5" footer="0.5"/>
  <pageSetup paperSize="9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O4" sqref="O4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0.375" style="47" customWidth="1"/>
    <col min="10" max="10" width="12.875" style="47" customWidth="1"/>
    <col min="11" max="11" width="10.25" style="47" customWidth="1"/>
    <col min="12" max="12" width="11.75" style="47" customWidth="1"/>
    <col min="13" max="16384" width="9" style="47"/>
  </cols>
  <sheetData>
    <row r="1" spans="1:12" ht="30" customHeight="1" thickBot="1">
      <c r="A1" s="280" t="s">
        <v>141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2" spans="1:12" ht="29.1" customHeight="1" thickTop="1">
      <c r="A2" s="184" t="s">
        <v>62</v>
      </c>
      <c r="B2" s="282" t="s">
        <v>333</v>
      </c>
      <c r="C2" s="283"/>
      <c r="D2" s="185" t="s">
        <v>67</v>
      </c>
      <c r="E2" s="284" t="s">
        <v>343</v>
      </c>
      <c r="F2" s="284"/>
      <c r="G2" s="284"/>
      <c r="H2" s="292"/>
      <c r="I2" s="183" t="s">
        <v>58</v>
      </c>
      <c r="J2" s="284" t="s">
        <v>57</v>
      </c>
      <c r="K2" s="284"/>
      <c r="L2" s="284"/>
    </row>
    <row r="3" spans="1:12" ht="29.1" customHeight="1">
      <c r="A3" s="291" t="s">
        <v>142</v>
      </c>
      <c r="B3" s="286" t="s">
        <v>143</v>
      </c>
      <c r="C3" s="287"/>
      <c r="D3" s="287"/>
      <c r="E3" s="287"/>
      <c r="F3" s="287"/>
      <c r="G3" s="288"/>
      <c r="H3" s="293"/>
      <c r="I3" s="289" t="s">
        <v>144</v>
      </c>
      <c r="J3" s="289"/>
      <c r="K3" s="289"/>
      <c r="L3" s="289"/>
    </row>
    <row r="4" spans="1:12" ht="20.100000000000001" customHeight="1">
      <c r="A4" s="291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93"/>
      <c r="I4" s="84" t="s">
        <v>145</v>
      </c>
      <c r="J4" s="84" t="s">
        <v>146</v>
      </c>
      <c r="K4" s="84" t="s">
        <v>147</v>
      </c>
      <c r="L4" s="84" t="s">
        <v>148</v>
      </c>
    </row>
    <row r="5" spans="1:12" ht="20.100000000000001" customHeight="1">
      <c r="A5" s="291"/>
      <c r="B5" s="175" t="s">
        <v>337</v>
      </c>
      <c r="C5" s="175" t="s">
        <v>338</v>
      </c>
      <c r="D5" s="180" t="s">
        <v>339</v>
      </c>
      <c r="E5" s="175" t="s">
        <v>340</v>
      </c>
      <c r="F5" s="175" t="s">
        <v>341</v>
      </c>
      <c r="G5" s="175" t="s">
        <v>342</v>
      </c>
      <c r="H5" s="293"/>
      <c r="I5" s="52"/>
      <c r="J5" s="52"/>
      <c r="K5" s="52"/>
      <c r="L5" s="52"/>
    </row>
    <row r="6" spans="1:12" ht="20.100000000000001" customHeight="1">
      <c r="A6" s="172" t="s">
        <v>149</v>
      </c>
      <c r="B6" s="174">
        <f>C6-1</f>
        <v>73</v>
      </c>
      <c r="C6" s="174">
        <f>D6-2</f>
        <v>74</v>
      </c>
      <c r="D6" s="179">
        <v>76</v>
      </c>
      <c r="E6" s="174">
        <f t="shared" ref="E6:F7" si="0">D6+2</f>
        <v>78</v>
      </c>
      <c r="F6" s="174">
        <f t="shared" si="0"/>
        <v>80</v>
      </c>
      <c r="G6" s="174">
        <f t="shared" ref="G6:G7" si="1">F6+1</f>
        <v>81</v>
      </c>
      <c r="H6" s="293"/>
      <c r="I6" s="53" t="s">
        <v>348</v>
      </c>
      <c r="J6" s="53" t="s">
        <v>348</v>
      </c>
      <c r="K6" s="53" t="s">
        <v>151</v>
      </c>
      <c r="L6" s="53" t="s">
        <v>151</v>
      </c>
    </row>
    <row r="7" spans="1:12" ht="20.100000000000001" customHeight="1">
      <c r="A7" s="172" t="s">
        <v>152</v>
      </c>
      <c r="B7" s="178">
        <f t="shared" ref="B7" si="2">C7-1</f>
        <v>71</v>
      </c>
      <c r="C7" s="178">
        <f>D7-2</f>
        <v>72</v>
      </c>
      <c r="D7" s="179">
        <v>74</v>
      </c>
      <c r="E7" s="178">
        <f t="shared" si="0"/>
        <v>76</v>
      </c>
      <c r="F7" s="178">
        <f t="shared" si="0"/>
        <v>78</v>
      </c>
      <c r="G7" s="178">
        <f t="shared" si="1"/>
        <v>79</v>
      </c>
      <c r="H7" s="293"/>
      <c r="I7" s="54" t="s">
        <v>347</v>
      </c>
      <c r="J7" s="54" t="s">
        <v>347</v>
      </c>
      <c r="K7" s="54" t="s">
        <v>349</v>
      </c>
      <c r="L7" s="54" t="s">
        <v>350</v>
      </c>
    </row>
    <row r="8" spans="1:12" ht="20.100000000000001" customHeight="1">
      <c r="A8" s="172" t="s">
        <v>153</v>
      </c>
      <c r="B8" s="178">
        <f t="shared" ref="B8:C10" si="3">C8-4</f>
        <v>116</v>
      </c>
      <c r="C8" s="178">
        <f t="shared" si="3"/>
        <v>120</v>
      </c>
      <c r="D8" s="179">
        <v>124</v>
      </c>
      <c r="E8" s="178">
        <f>D8+4</f>
        <v>128</v>
      </c>
      <c r="F8" s="178">
        <f>E8+4</f>
        <v>132</v>
      </c>
      <c r="G8" s="178">
        <f>F8+6</f>
        <v>138</v>
      </c>
      <c r="H8" s="293"/>
      <c r="I8" s="53" t="s">
        <v>349</v>
      </c>
      <c r="J8" s="53" t="s">
        <v>349</v>
      </c>
      <c r="K8" s="53" t="s">
        <v>155</v>
      </c>
      <c r="L8" s="53" t="s">
        <v>155</v>
      </c>
    </row>
    <row r="9" spans="1:12" ht="20.100000000000001" customHeight="1">
      <c r="A9" s="172" t="s">
        <v>156</v>
      </c>
      <c r="B9" s="178">
        <f t="shared" si="3"/>
        <v>112</v>
      </c>
      <c r="C9" s="178">
        <f t="shared" si="3"/>
        <v>116</v>
      </c>
      <c r="D9" s="179">
        <v>120</v>
      </c>
      <c r="E9" s="178">
        <f>D9+4</f>
        <v>124</v>
      </c>
      <c r="F9" s="178">
        <f>E9+5</f>
        <v>129</v>
      </c>
      <c r="G9" s="178">
        <f>F9+6</f>
        <v>135</v>
      </c>
      <c r="H9" s="293"/>
      <c r="I9" s="54" t="s">
        <v>350</v>
      </c>
      <c r="J9" s="54" t="s">
        <v>350</v>
      </c>
      <c r="K9" s="54" t="s">
        <v>150</v>
      </c>
      <c r="L9" s="54" t="s">
        <v>150</v>
      </c>
    </row>
    <row r="10" spans="1:12" ht="20.100000000000001" customHeight="1">
      <c r="A10" s="172" t="s">
        <v>158</v>
      </c>
      <c r="B10" s="172">
        <f t="shared" si="3"/>
        <v>112</v>
      </c>
      <c r="C10" s="172">
        <f t="shared" si="3"/>
        <v>116</v>
      </c>
      <c r="D10" s="179">
        <v>120</v>
      </c>
      <c r="E10" s="172">
        <f>D10+4</f>
        <v>124</v>
      </c>
      <c r="F10" s="172">
        <f>E10+5</f>
        <v>129</v>
      </c>
      <c r="G10" s="172">
        <f>F10+6</f>
        <v>135</v>
      </c>
      <c r="H10" s="293"/>
      <c r="I10" s="54" t="s">
        <v>351</v>
      </c>
      <c r="J10" s="54" t="s">
        <v>351</v>
      </c>
      <c r="K10" s="54" t="s">
        <v>159</v>
      </c>
      <c r="L10" s="54" t="s">
        <v>159</v>
      </c>
    </row>
    <row r="11" spans="1:12" ht="20.100000000000001" customHeight="1">
      <c r="A11" s="172" t="s">
        <v>160</v>
      </c>
      <c r="B11" s="172">
        <f>C11-1.2</f>
        <v>48.599999999999994</v>
      </c>
      <c r="C11" s="172">
        <f>D11-1.2</f>
        <v>49.8</v>
      </c>
      <c r="D11" s="179">
        <v>51</v>
      </c>
      <c r="E11" s="172">
        <f>D11+1.2</f>
        <v>52.2</v>
      </c>
      <c r="F11" s="172">
        <f>E11+1.2</f>
        <v>53.400000000000006</v>
      </c>
      <c r="G11" s="172">
        <f>F11+1.4</f>
        <v>54.800000000000004</v>
      </c>
      <c r="H11" s="293"/>
      <c r="I11" s="54" t="s">
        <v>159</v>
      </c>
      <c r="J11" s="54" t="s">
        <v>159</v>
      </c>
      <c r="K11" s="54" t="s">
        <v>159</v>
      </c>
      <c r="L11" s="54" t="s">
        <v>159</v>
      </c>
    </row>
    <row r="12" spans="1:12" ht="20.100000000000001" customHeight="1">
      <c r="A12" s="172" t="s">
        <v>161</v>
      </c>
      <c r="B12" s="172">
        <f>C12-0.6</f>
        <v>63.199999999999996</v>
      </c>
      <c r="C12" s="172">
        <f>D12-1.2</f>
        <v>63.8</v>
      </c>
      <c r="D12" s="179">
        <v>65</v>
      </c>
      <c r="E12" s="172">
        <f>D12+1.2</f>
        <v>66.2</v>
      </c>
      <c r="F12" s="172">
        <f t="shared" ref="F12" si="4">E12+1.2</f>
        <v>67.400000000000006</v>
      </c>
      <c r="G12" s="172">
        <f>F12+0.6</f>
        <v>68</v>
      </c>
      <c r="H12" s="293"/>
      <c r="I12" s="54" t="s">
        <v>162</v>
      </c>
      <c r="J12" s="54" t="s">
        <v>162</v>
      </c>
      <c r="K12" s="54" t="s">
        <v>151</v>
      </c>
      <c r="L12" s="54" t="s">
        <v>151</v>
      </c>
    </row>
    <row r="13" spans="1:12" ht="20.100000000000001" customHeight="1">
      <c r="A13" s="172" t="s">
        <v>163</v>
      </c>
      <c r="B13" s="172">
        <f>C13-0.8</f>
        <v>24.4</v>
      </c>
      <c r="C13" s="172">
        <f>D13-0.8</f>
        <v>25.2</v>
      </c>
      <c r="D13" s="179">
        <v>26</v>
      </c>
      <c r="E13" s="172">
        <f>D13+0.8</f>
        <v>26.8</v>
      </c>
      <c r="F13" s="172">
        <f>E13+0.8</f>
        <v>27.6</v>
      </c>
      <c r="G13" s="172">
        <f>F13+1.3</f>
        <v>28.900000000000002</v>
      </c>
      <c r="H13" s="293"/>
      <c r="I13" s="54" t="s">
        <v>352</v>
      </c>
      <c r="J13" s="54" t="s">
        <v>352</v>
      </c>
      <c r="K13" s="54" t="s">
        <v>159</v>
      </c>
      <c r="L13" s="54" t="s">
        <v>159</v>
      </c>
    </row>
    <row r="14" spans="1:12" ht="20.100000000000001" customHeight="1">
      <c r="A14" s="172" t="s">
        <v>165</v>
      </c>
      <c r="B14" s="172">
        <f>C14-0.7</f>
        <v>20.6</v>
      </c>
      <c r="C14" s="172">
        <f>D14-0.7</f>
        <v>21.3</v>
      </c>
      <c r="D14" s="179">
        <v>22</v>
      </c>
      <c r="E14" s="172">
        <f>D14+0.7</f>
        <v>22.7</v>
      </c>
      <c r="F14" s="172">
        <f>E14+0.7</f>
        <v>23.4</v>
      </c>
      <c r="G14" s="172">
        <f>F14+1</f>
        <v>24.4</v>
      </c>
      <c r="H14" s="293"/>
      <c r="I14" s="54" t="s">
        <v>159</v>
      </c>
      <c r="J14" s="54" t="s">
        <v>159</v>
      </c>
      <c r="K14" s="54" t="s">
        <v>159</v>
      </c>
      <c r="L14" s="54" t="s">
        <v>159</v>
      </c>
    </row>
    <row r="15" spans="1:12" ht="20.100000000000001" customHeight="1">
      <c r="A15" s="172" t="s">
        <v>166</v>
      </c>
      <c r="B15" s="172">
        <f t="shared" ref="B15:C21" si="5">C15-0.5</f>
        <v>14.5</v>
      </c>
      <c r="C15" s="172">
        <f t="shared" si="5"/>
        <v>15</v>
      </c>
      <c r="D15" s="179">
        <v>15.5</v>
      </c>
      <c r="E15" s="172">
        <f t="shared" ref="E15:F21" si="6">D15+0.5</f>
        <v>16</v>
      </c>
      <c r="F15" s="172">
        <f t="shared" si="6"/>
        <v>16.5</v>
      </c>
      <c r="G15" s="172">
        <f>F15+0.7</f>
        <v>17.2</v>
      </c>
      <c r="H15" s="293"/>
      <c r="I15" s="54" t="s">
        <v>353</v>
      </c>
      <c r="J15" s="54" t="s">
        <v>353</v>
      </c>
      <c r="K15" s="54" t="s">
        <v>164</v>
      </c>
      <c r="L15" s="54" t="s">
        <v>164</v>
      </c>
    </row>
    <row r="16" spans="1:12" ht="20.100000000000001" customHeight="1">
      <c r="A16" s="172" t="s">
        <v>167</v>
      </c>
      <c r="B16" s="172"/>
      <c r="C16" s="172"/>
      <c r="D16" s="179">
        <v>10.5</v>
      </c>
      <c r="E16" s="172"/>
      <c r="F16" s="172"/>
      <c r="G16" s="172"/>
      <c r="H16" s="293"/>
      <c r="I16" s="54" t="s">
        <v>164</v>
      </c>
      <c r="J16" s="54" t="s">
        <v>164</v>
      </c>
      <c r="K16" s="54" t="s">
        <v>164</v>
      </c>
      <c r="L16" s="54" t="s">
        <v>164</v>
      </c>
    </row>
    <row r="17" spans="1:12" ht="20.100000000000001" customHeight="1">
      <c r="A17" s="172" t="s">
        <v>334</v>
      </c>
      <c r="B17" s="172">
        <f t="shared" ref="B17:C17" si="7">C17</f>
        <v>10</v>
      </c>
      <c r="C17" s="172">
        <f t="shared" si="7"/>
        <v>10</v>
      </c>
      <c r="D17" s="179">
        <v>10</v>
      </c>
      <c r="E17" s="172">
        <f t="shared" ref="E17:G17" si="8">D17</f>
        <v>10</v>
      </c>
      <c r="F17" s="172">
        <f t="shared" si="8"/>
        <v>10</v>
      </c>
      <c r="G17" s="172">
        <f t="shared" si="8"/>
        <v>10</v>
      </c>
      <c r="H17" s="293"/>
      <c r="I17" s="54" t="s">
        <v>159</v>
      </c>
      <c r="J17" s="54" t="s">
        <v>159</v>
      </c>
      <c r="K17" s="54" t="s">
        <v>159</v>
      </c>
      <c r="L17" s="54" t="s">
        <v>159</v>
      </c>
    </row>
    <row r="18" spans="1:12" ht="17.25">
      <c r="A18" s="172" t="s">
        <v>168</v>
      </c>
      <c r="B18" s="172">
        <f t="shared" ref="B18:C19" si="9">C18-1</f>
        <v>55</v>
      </c>
      <c r="C18" s="172">
        <f t="shared" si="9"/>
        <v>56</v>
      </c>
      <c r="D18" s="179">
        <v>57</v>
      </c>
      <c r="E18" s="172">
        <f>D18+1</f>
        <v>58</v>
      </c>
      <c r="F18" s="172">
        <f>E18+1</f>
        <v>59</v>
      </c>
      <c r="G18" s="172">
        <f>F18+1.5</f>
        <v>60.5</v>
      </c>
      <c r="H18" s="51"/>
      <c r="I18" s="54" t="s">
        <v>355</v>
      </c>
      <c r="J18" s="54" t="s">
        <v>355</v>
      </c>
      <c r="K18" s="54" t="s">
        <v>157</v>
      </c>
      <c r="L18" s="54" t="s">
        <v>170</v>
      </c>
    </row>
    <row r="19" spans="1:12" ht="26.1" customHeight="1">
      <c r="A19" s="172" t="s">
        <v>335</v>
      </c>
      <c r="B19" s="172">
        <f t="shared" si="9"/>
        <v>57</v>
      </c>
      <c r="C19" s="172">
        <f t="shared" si="9"/>
        <v>58</v>
      </c>
      <c r="D19" s="179">
        <v>59</v>
      </c>
      <c r="E19" s="172">
        <f>D19+1</f>
        <v>60</v>
      </c>
      <c r="F19" s="172">
        <f>E19+1</f>
        <v>61</v>
      </c>
      <c r="G19" s="172">
        <f>F19+1.5</f>
        <v>62.5</v>
      </c>
      <c r="I19" s="54" t="s">
        <v>354</v>
      </c>
      <c r="J19" s="54" t="s">
        <v>354</v>
      </c>
      <c r="K19" s="54" t="s">
        <v>159</v>
      </c>
      <c r="L19" s="54" t="s">
        <v>159</v>
      </c>
    </row>
    <row r="20" spans="1:12" ht="26.1" customHeight="1">
      <c r="A20" s="172" t="s">
        <v>169</v>
      </c>
      <c r="B20" s="172">
        <f t="shared" si="5"/>
        <v>36</v>
      </c>
      <c r="C20" s="172">
        <f t="shared" si="5"/>
        <v>36.5</v>
      </c>
      <c r="D20" s="179">
        <v>37</v>
      </c>
      <c r="E20" s="172">
        <f t="shared" si="6"/>
        <v>37.5</v>
      </c>
      <c r="F20" s="172">
        <f t="shared" si="6"/>
        <v>38</v>
      </c>
      <c r="G20" s="172">
        <f>F20+0.5</f>
        <v>38.5</v>
      </c>
      <c r="I20" s="54" t="s">
        <v>356</v>
      </c>
      <c r="J20" s="54" t="s">
        <v>356</v>
      </c>
      <c r="K20" s="54" t="s">
        <v>159</v>
      </c>
      <c r="L20" s="54" t="s">
        <v>159</v>
      </c>
    </row>
    <row r="21" spans="1:12" ht="26.1" customHeight="1">
      <c r="A21" s="172" t="s">
        <v>171</v>
      </c>
      <c r="B21" s="172">
        <f t="shared" si="5"/>
        <v>26</v>
      </c>
      <c r="C21" s="172">
        <f t="shared" si="5"/>
        <v>26.5</v>
      </c>
      <c r="D21" s="179">
        <v>27</v>
      </c>
      <c r="E21" s="172">
        <f t="shared" si="6"/>
        <v>27.5</v>
      </c>
      <c r="F21" s="172">
        <f t="shared" si="6"/>
        <v>28</v>
      </c>
      <c r="G21" s="172">
        <f>F21+0.75</f>
        <v>28.75</v>
      </c>
      <c r="I21" s="54" t="s">
        <v>357</v>
      </c>
      <c r="J21" s="54" t="s">
        <v>357</v>
      </c>
      <c r="K21" s="54" t="s">
        <v>159</v>
      </c>
      <c r="L21" s="54" t="s">
        <v>159</v>
      </c>
    </row>
    <row r="22" spans="1:12" ht="26.1" customHeight="1">
      <c r="A22" s="173" t="s">
        <v>336</v>
      </c>
      <c r="B22" s="172">
        <f>C22</f>
        <v>17</v>
      </c>
      <c r="C22" s="172">
        <f>D22-1</f>
        <v>17</v>
      </c>
      <c r="D22" s="181">
        <v>18</v>
      </c>
      <c r="E22" s="172">
        <v>18</v>
      </c>
      <c r="F22" s="172">
        <f>E22+1.5</f>
        <v>19.5</v>
      </c>
      <c r="G22" s="172">
        <f>F22</f>
        <v>19.5</v>
      </c>
      <c r="I22" s="54" t="s">
        <v>159</v>
      </c>
      <c r="J22" s="54" t="s">
        <v>159</v>
      </c>
      <c r="K22" s="54" t="s">
        <v>159</v>
      </c>
      <c r="L22" s="54" t="s">
        <v>159</v>
      </c>
    </row>
    <row r="23" spans="1:12" ht="26.1" customHeight="1" thickBot="1">
      <c r="A23" s="176"/>
      <c r="B23" s="177"/>
      <c r="C23" s="177"/>
      <c r="D23" s="182"/>
      <c r="E23" s="177"/>
      <c r="F23" s="177"/>
      <c r="G23" s="177"/>
    </row>
    <row r="24" spans="1:12" ht="29.1" customHeight="1" thickTop="1">
      <c r="A24" s="184" t="s">
        <v>358</v>
      </c>
      <c r="B24" s="282" t="s">
        <v>333</v>
      </c>
      <c r="C24" s="283"/>
      <c r="D24" s="185" t="s">
        <v>67</v>
      </c>
      <c r="E24" s="284" t="s">
        <v>344</v>
      </c>
      <c r="F24" s="284"/>
      <c r="G24" s="284"/>
      <c r="H24" s="292"/>
      <c r="I24" s="183" t="s">
        <v>58</v>
      </c>
      <c r="J24" s="284" t="s">
        <v>57</v>
      </c>
      <c r="K24" s="284"/>
      <c r="L24" s="284"/>
    </row>
    <row r="25" spans="1:12" ht="29.1" customHeight="1">
      <c r="A25" s="291" t="s">
        <v>142</v>
      </c>
      <c r="B25" s="286" t="s">
        <v>143</v>
      </c>
      <c r="C25" s="287"/>
      <c r="D25" s="287"/>
      <c r="E25" s="287"/>
      <c r="F25" s="287"/>
      <c r="G25" s="288"/>
      <c r="H25" s="293"/>
      <c r="I25" s="289" t="s">
        <v>144</v>
      </c>
      <c r="J25" s="289"/>
      <c r="K25" s="289"/>
      <c r="L25" s="289"/>
    </row>
    <row r="26" spans="1:12" ht="20.100000000000001" customHeight="1">
      <c r="A26" s="291"/>
      <c r="B26" s="48" t="s">
        <v>109</v>
      </c>
      <c r="C26" s="49" t="s">
        <v>110</v>
      </c>
      <c r="D26" s="50" t="s">
        <v>111</v>
      </c>
      <c r="E26" s="49" t="s">
        <v>112</v>
      </c>
      <c r="F26" s="49" t="s">
        <v>113</v>
      </c>
      <c r="G26" s="49" t="s">
        <v>114</v>
      </c>
      <c r="H26" s="293"/>
      <c r="I26" s="84" t="s">
        <v>145</v>
      </c>
      <c r="J26" s="84" t="s">
        <v>146</v>
      </c>
      <c r="K26" s="84" t="s">
        <v>147</v>
      </c>
      <c r="L26" s="84" t="s">
        <v>148</v>
      </c>
    </row>
    <row r="27" spans="1:12" ht="20.100000000000001" customHeight="1">
      <c r="A27" s="291"/>
      <c r="B27" s="175" t="s">
        <v>337</v>
      </c>
      <c r="C27" s="175" t="s">
        <v>338</v>
      </c>
      <c r="D27" s="180" t="s">
        <v>339</v>
      </c>
      <c r="E27" s="175" t="s">
        <v>340</v>
      </c>
      <c r="F27" s="175" t="s">
        <v>341</v>
      </c>
      <c r="G27" s="175" t="s">
        <v>342</v>
      </c>
      <c r="H27" s="293"/>
      <c r="I27" s="52"/>
      <c r="J27" s="52"/>
      <c r="K27" s="52"/>
      <c r="L27" s="52"/>
    </row>
    <row r="28" spans="1:12" ht="20.100000000000001" customHeight="1">
      <c r="A28" s="172" t="s">
        <v>149</v>
      </c>
      <c r="B28" s="174">
        <f t="shared" ref="B28:B29" si="10">C28-1</f>
        <v>68</v>
      </c>
      <c r="C28" s="174">
        <f>D28-2</f>
        <v>69</v>
      </c>
      <c r="D28" s="179">
        <v>71</v>
      </c>
      <c r="E28" s="174">
        <f t="shared" ref="E28:F29" si="11">D28+2</f>
        <v>73</v>
      </c>
      <c r="F28" s="174">
        <f t="shared" si="11"/>
        <v>75</v>
      </c>
      <c r="G28" s="174">
        <f t="shared" ref="G28:G29" si="12">F28+1</f>
        <v>76</v>
      </c>
      <c r="H28" s="293"/>
      <c r="I28" s="53" t="s">
        <v>363</v>
      </c>
      <c r="J28" s="53" t="s">
        <v>363</v>
      </c>
      <c r="K28" s="53" t="s">
        <v>367</v>
      </c>
      <c r="L28" s="53" t="s">
        <v>367</v>
      </c>
    </row>
    <row r="29" spans="1:12" ht="20.100000000000001" customHeight="1">
      <c r="A29" s="174" t="s">
        <v>152</v>
      </c>
      <c r="B29" s="174">
        <f t="shared" si="10"/>
        <v>66</v>
      </c>
      <c r="C29" s="174">
        <f>D29-2</f>
        <v>67</v>
      </c>
      <c r="D29" s="179">
        <v>69</v>
      </c>
      <c r="E29" s="174">
        <f t="shared" si="11"/>
        <v>71</v>
      </c>
      <c r="F29" s="174">
        <f t="shared" si="11"/>
        <v>73</v>
      </c>
      <c r="G29" s="174">
        <f t="shared" si="12"/>
        <v>74</v>
      </c>
      <c r="H29" s="293"/>
      <c r="I29" s="54" t="s">
        <v>364</v>
      </c>
      <c r="J29" s="54" t="s">
        <v>366</v>
      </c>
      <c r="K29" s="54" t="s">
        <v>366</v>
      </c>
      <c r="L29" s="54" t="s">
        <v>366</v>
      </c>
    </row>
    <row r="30" spans="1:12" ht="20.100000000000001" customHeight="1">
      <c r="A30" s="174" t="s">
        <v>153</v>
      </c>
      <c r="B30" s="174">
        <f t="shared" ref="B30:C32" si="13">C30-4</f>
        <v>106</v>
      </c>
      <c r="C30" s="174">
        <f t="shared" si="13"/>
        <v>110</v>
      </c>
      <c r="D30" s="179">
        <v>114</v>
      </c>
      <c r="E30" s="174">
        <f>D30+4</f>
        <v>118</v>
      </c>
      <c r="F30" s="174">
        <f>E30+4</f>
        <v>122</v>
      </c>
      <c r="G30" s="174">
        <f>F30+6</f>
        <v>128</v>
      </c>
      <c r="H30" s="293"/>
      <c r="I30" s="53" t="s">
        <v>154</v>
      </c>
      <c r="J30" s="53" t="s">
        <v>154</v>
      </c>
      <c r="K30" s="53" t="s">
        <v>155</v>
      </c>
      <c r="L30" s="53" t="s">
        <v>155</v>
      </c>
    </row>
    <row r="31" spans="1:12" ht="20.100000000000001" customHeight="1">
      <c r="A31" s="174" t="s">
        <v>156</v>
      </c>
      <c r="B31" s="174">
        <f t="shared" si="13"/>
        <v>102</v>
      </c>
      <c r="C31" s="174">
        <f t="shared" si="13"/>
        <v>106</v>
      </c>
      <c r="D31" s="179">
        <v>110</v>
      </c>
      <c r="E31" s="174">
        <f>D31+4</f>
        <v>114</v>
      </c>
      <c r="F31" s="174">
        <f>E31+5</f>
        <v>119</v>
      </c>
      <c r="G31" s="174">
        <f>F31+6</f>
        <v>125</v>
      </c>
      <c r="H31" s="293"/>
      <c r="I31" s="54" t="s">
        <v>365</v>
      </c>
      <c r="J31" s="54" t="s">
        <v>365</v>
      </c>
      <c r="K31" s="54" t="s">
        <v>150</v>
      </c>
      <c r="L31" s="54" t="s">
        <v>150</v>
      </c>
    </row>
    <row r="32" spans="1:12" ht="20.100000000000001" customHeight="1">
      <c r="A32" s="174" t="s">
        <v>158</v>
      </c>
      <c r="B32" s="174">
        <f t="shared" si="13"/>
        <v>102</v>
      </c>
      <c r="C32" s="174">
        <f t="shared" si="13"/>
        <v>106</v>
      </c>
      <c r="D32" s="179">
        <v>110</v>
      </c>
      <c r="E32" s="174">
        <f>D32+4</f>
        <v>114</v>
      </c>
      <c r="F32" s="174">
        <f>E32+5</f>
        <v>119</v>
      </c>
      <c r="G32" s="174">
        <f>F32+6</f>
        <v>125</v>
      </c>
      <c r="H32" s="293"/>
      <c r="I32" s="54" t="s">
        <v>369</v>
      </c>
      <c r="J32" s="54" t="s">
        <v>349</v>
      </c>
      <c r="K32" s="54" t="s">
        <v>368</v>
      </c>
      <c r="L32" s="54" t="s">
        <v>368</v>
      </c>
    </row>
    <row r="33" spans="1:12" ht="20.100000000000001" customHeight="1">
      <c r="A33" s="174" t="s">
        <v>160</v>
      </c>
      <c r="B33" s="174">
        <f>C33-1.2</f>
        <v>45.599999999999994</v>
      </c>
      <c r="C33" s="174">
        <f>D33-1.2</f>
        <v>46.8</v>
      </c>
      <c r="D33" s="179">
        <v>48</v>
      </c>
      <c r="E33" s="174">
        <f>D33+1.2</f>
        <v>49.2</v>
      </c>
      <c r="F33" s="174">
        <f>E33+1.2</f>
        <v>50.400000000000006</v>
      </c>
      <c r="G33" s="174">
        <f>F33+1.4</f>
        <v>51.800000000000004</v>
      </c>
      <c r="H33" s="293"/>
      <c r="I33" s="54" t="s">
        <v>359</v>
      </c>
      <c r="J33" s="54" t="s">
        <v>359</v>
      </c>
      <c r="K33" s="54" t="s">
        <v>159</v>
      </c>
      <c r="L33" s="54" t="s">
        <v>159</v>
      </c>
    </row>
    <row r="34" spans="1:12" ht="20.100000000000001" customHeight="1">
      <c r="A34" s="174" t="s">
        <v>161</v>
      </c>
      <c r="B34" s="174">
        <f>C34-0.6</f>
        <v>60.199999999999996</v>
      </c>
      <c r="C34" s="174">
        <f>D34-1.2</f>
        <v>60.8</v>
      </c>
      <c r="D34" s="179">
        <v>62</v>
      </c>
      <c r="E34" s="174">
        <f>D34+1.2</f>
        <v>63.2</v>
      </c>
      <c r="F34" s="174">
        <f t="shared" ref="F34" si="14">E34+1.2</f>
        <v>64.400000000000006</v>
      </c>
      <c r="G34" s="174">
        <f>F34+0.6</f>
        <v>65</v>
      </c>
      <c r="H34" s="293"/>
      <c r="I34" s="54" t="s">
        <v>360</v>
      </c>
      <c r="J34" s="54" t="s">
        <v>360</v>
      </c>
      <c r="K34" s="54" t="s">
        <v>151</v>
      </c>
      <c r="L34" s="54" t="s">
        <v>151</v>
      </c>
    </row>
    <row r="35" spans="1:12" ht="20.100000000000001" customHeight="1">
      <c r="A35" s="174" t="s">
        <v>163</v>
      </c>
      <c r="B35" s="174">
        <f>C35-0.8</f>
        <v>22.4</v>
      </c>
      <c r="C35" s="174">
        <f>D35-0.8</f>
        <v>23.2</v>
      </c>
      <c r="D35" s="179">
        <v>24</v>
      </c>
      <c r="E35" s="174">
        <f>D35+0.8</f>
        <v>24.8</v>
      </c>
      <c r="F35" s="174">
        <f>E35+0.8</f>
        <v>25.6</v>
      </c>
      <c r="G35" s="174">
        <f>F35+1.3</f>
        <v>26.900000000000002</v>
      </c>
      <c r="H35" s="293"/>
      <c r="I35" s="54" t="s">
        <v>164</v>
      </c>
      <c r="J35" s="54" t="s">
        <v>164</v>
      </c>
      <c r="K35" s="54" t="s">
        <v>159</v>
      </c>
      <c r="L35" s="54" t="s">
        <v>159</v>
      </c>
    </row>
    <row r="36" spans="1:12" ht="20.100000000000001" customHeight="1">
      <c r="A36" s="174" t="s">
        <v>165</v>
      </c>
      <c r="B36" s="174">
        <f>C36-0.7</f>
        <v>17.600000000000001</v>
      </c>
      <c r="C36" s="174">
        <f>D36-0.7</f>
        <v>18.3</v>
      </c>
      <c r="D36" s="179">
        <v>19</v>
      </c>
      <c r="E36" s="174">
        <f>D36+0.7</f>
        <v>19.7</v>
      </c>
      <c r="F36" s="174">
        <f>E36+0.7</f>
        <v>20.399999999999999</v>
      </c>
      <c r="G36" s="174">
        <f>F36+1</f>
        <v>21.4</v>
      </c>
      <c r="H36" s="293"/>
      <c r="I36" s="54" t="s">
        <v>159</v>
      </c>
      <c r="J36" s="54" t="s">
        <v>159</v>
      </c>
      <c r="K36" s="54" t="s">
        <v>159</v>
      </c>
      <c r="L36" s="54" t="s">
        <v>159</v>
      </c>
    </row>
    <row r="37" spans="1:12" ht="20.100000000000001" customHeight="1">
      <c r="A37" s="174" t="s">
        <v>345</v>
      </c>
      <c r="B37" s="174">
        <f t="shared" ref="B37:C38" si="15">C37-0.5</f>
        <v>11</v>
      </c>
      <c r="C37" s="174">
        <f t="shared" si="15"/>
        <v>11.5</v>
      </c>
      <c r="D37" s="179">
        <v>12</v>
      </c>
      <c r="E37" s="174">
        <f t="shared" ref="E37:F38" si="16">D37+0.5</f>
        <v>12.5</v>
      </c>
      <c r="F37" s="174">
        <f t="shared" si="16"/>
        <v>13</v>
      </c>
      <c r="G37" s="174">
        <f>F37+0.7</f>
        <v>13.7</v>
      </c>
      <c r="H37" s="293"/>
      <c r="I37" s="54" t="s">
        <v>164</v>
      </c>
      <c r="J37" s="54" t="s">
        <v>164</v>
      </c>
      <c r="K37" s="54" t="s">
        <v>164</v>
      </c>
      <c r="L37" s="54" t="s">
        <v>164</v>
      </c>
    </row>
    <row r="38" spans="1:12" ht="20.100000000000001" customHeight="1">
      <c r="A38" s="174" t="s">
        <v>346</v>
      </c>
      <c r="B38" s="174">
        <f t="shared" si="15"/>
        <v>13</v>
      </c>
      <c r="C38" s="174">
        <f t="shared" si="15"/>
        <v>13.5</v>
      </c>
      <c r="D38" s="179">
        <v>14</v>
      </c>
      <c r="E38" s="174">
        <f t="shared" si="16"/>
        <v>14.5</v>
      </c>
      <c r="F38" s="174">
        <f t="shared" si="16"/>
        <v>15</v>
      </c>
      <c r="G38" s="174">
        <f>F38+0.7</f>
        <v>15.7</v>
      </c>
      <c r="H38" s="293"/>
      <c r="I38" s="54" t="s">
        <v>164</v>
      </c>
      <c r="J38" s="54" t="s">
        <v>164</v>
      </c>
      <c r="K38" s="54" t="s">
        <v>164</v>
      </c>
      <c r="L38" s="54" t="s">
        <v>164</v>
      </c>
    </row>
    <row r="39" spans="1:12" ht="20.100000000000001" customHeight="1">
      <c r="A39" s="174" t="s">
        <v>167</v>
      </c>
      <c r="B39" s="174">
        <f t="shared" ref="B39:C40" si="17">C39</f>
        <v>7</v>
      </c>
      <c r="C39" s="174">
        <f t="shared" si="17"/>
        <v>7</v>
      </c>
      <c r="D39" s="179">
        <v>7</v>
      </c>
      <c r="E39" s="174">
        <f t="shared" ref="E39:G40" si="18">D39</f>
        <v>7</v>
      </c>
      <c r="F39" s="174">
        <f t="shared" si="18"/>
        <v>7</v>
      </c>
      <c r="G39" s="174">
        <f t="shared" si="18"/>
        <v>7</v>
      </c>
      <c r="H39" s="293"/>
      <c r="I39" s="54" t="s">
        <v>159</v>
      </c>
      <c r="J39" s="54" t="s">
        <v>159</v>
      </c>
      <c r="K39" s="54" t="s">
        <v>159</v>
      </c>
      <c r="L39" s="54" t="s">
        <v>159</v>
      </c>
    </row>
    <row r="40" spans="1:12" ht="17.25">
      <c r="A40" s="174" t="s">
        <v>334</v>
      </c>
      <c r="B40" s="174">
        <f t="shared" si="17"/>
        <v>7</v>
      </c>
      <c r="C40" s="174">
        <f t="shared" si="17"/>
        <v>7</v>
      </c>
      <c r="D40" s="179">
        <v>7</v>
      </c>
      <c r="E40" s="174">
        <f t="shared" si="18"/>
        <v>7</v>
      </c>
      <c r="F40" s="174">
        <f t="shared" si="18"/>
        <v>7</v>
      </c>
      <c r="G40" s="174">
        <f t="shared" si="18"/>
        <v>7</v>
      </c>
      <c r="H40" s="51"/>
      <c r="I40" s="54" t="s">
        <v>170</v>
      </c>
      <c r="J40" s="54" t="s">
        <v>170</v>
      </c>
      <c r="K40" s="54" t="s">
        <v>157</v>
      </c>
      <c r="L40" s="54" t="s">
        <v>157</v>
      </c>
    </row>
    <row r="41" spans="1:12" ht="26.1" customHeight="1">
      <c r="A41" s="174" t="s">
        <v>168</v>
      </c>
      <c r="B41" s="174">
        <f t="shared" ref="B41:C42" si="19">C41-1</f>
        <v>51</v>
      </c>
      <c r="C41" s="174">
        <f t="shared" si="19"/>
        <v>52</v>
      </c>
      <c r="D41" s="179">
        <v>53</v>
      </c>
      <c r="E41" s="174">
        <f>D41+1</f>
        <v>54</v>
      </c>
      <c r="F41" s="174">
        <f>E41+1</f>
        <v>55</v>
      </c>
      <c r="G41" s="174">
        <f>F41+1.5</f>
        <v>56.5</v>
      </c>
      <c r="I41" s="54" t="s">
        <v>361</v>
      </c>
      <c r="J41" s="54" t="s">
        <v>370</v>
      </c>
      <c r="K41" s="54" t="s">
        <v>159</v>
      </c>
      <c r="L41" s="54" t="s">
        <v>159</v>
      </c>
    </row>
    <row r="42" spans="1:12" ht="26.1" customHeight="1">
      <c r="A42" s="174" t="s">
        <v>335</v>
      </c>
      <c r="B42" s="174">
        <f t="shared" si="19"/>
        <v>49</v>
      </c>
      <c r="C42" s="174">
        <f t="shared" si="19"/>
        <v>50</v>
      </c>
      <c r="D42" s="179">
        <v>51</v>
      </c>
      <c r="E42" s="174">
        <f>D42+1</f>
        <v>52</v>
      </c>
      <c r="F42" s="174">
        <f>E42+1</f>
        <v>53</v>
      </c>
      <c r="G42" s="174">
        <f>F42+1.5</f>
        <v>54.5</v>
      </c>
      <c r="I42" s="54" t="s">
        <v>159</v>
      </c>
      <c r="J42" s="54" t="s">
        <v>159</v>
      </c>
      <c r="K42" s="54" t="s">
        <v>159</v>
      </c>
      <c r="L42" s="54" t="s">
        <v>159</v>
      </c>
    </row>
    <row r="44" spans="1:12" ht="26.1" customHeight="1">
      <c r="I44" s="186" t="s">
        <v>172</v>
      </c>
      <c r="J44" s="187">
        <v>44709</v>
      </c>
      <c r="K44" s="55" t="s">
        <v>173</v>
      </c>
    </row>
    <row r="48" spans="1:12" ht="24" customHeight="1"/>
  </sheetData>
  <mergeCells count="15">
    <mergeCell ref="B24:C24"/>
    <mergeCell ref="E24:G24"/>
    <mergeCell ref="H24:H39"/>
    <mergeCell ref="J24:L24"/>
    <mergeCell ref="A25:A27"/>
    <mergeCell ref="B25:G25"/>
    <mergeCell ref="I25:L25"/>
    <mergeCell ref="A1:L1"/>
    <mergeCell ref="B2:C2"/>
    <mergeCell ref="E2:G2"/>
    <mergeCell ref="J2:L2"/>
    <mergeCell ref="B3:G3"/>
    <mergeCell ref="I3:L3"/>
    <mergeCell ref="A3:A5"/>
    <mergeCell ref="H2:H17"/>
  </mergeCells>
  <phoneticPr fontId="38" type="noConversion"/>
  <pageMargins left="0.75" right="0.75" top="1" bottom="1" header="0.5" footer="0.5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125" zoomScaleNormal="125" workbookViewId="0">
      <selection activeCell="M5" sqref="M5"/>
    </sheetView>
  </sheetViews>
  <sheetFormatPr defaultColWidth="10.125" defaultRowHeight="14.25"/>
  <cols>
    <col min="1" max="1" width="9.625" style="58" customWidth="1"/>
    <col min="2" max="2" width="11.125" style="58" customWidth="1"/>
    <col min="3" max="3" width="8.5" style="58" customWidth="1"/>
    <col min="4" max="4" width="9.5" style="58" customWidth="1"/>
    <col min="5" max="5" width="15.375" style="58" customWidth="1"/>
    <col min="6" max="6" width="16.12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>
      <c r="A1" s="395" t="s">
        <v>190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11">
      <c r="A2" s="59" t="s">
        <v>54</v>
      </c>
      <c r="B2" s="396" t="s">
        <v>55</v>
      </c>
      <c r="C2" s="396"/>
      <c r="D2" s="60" t="s">
        <v>62</v>
      </c>
      <c r="E2" s="61" t="s">
        <v>333</v>
      </c>
      <c r="F2" s="62" t="s">
        <v>191</v>
      </c>
      <c r="G2" s="397" t="s">
        <v>377</v>
      </c>
      <c r="H2" s="397"/>
      <c r="I2" s="79" t="s">
        <v>58</v>
      </c>
      <c r="J2" s="397" t="s">
        <v>57</v>
      </c>
      <c r="K2" s="398"/>
    </row>
    <row r="3" spans="1:11" ht="30" customHeight="1">
      <c r="A3" s="63" t="s">
        <v>73</v>
      </c>
      <c r="B3" s="392">
        <v>2363</v>
      </c>
      <c r="C3" s="392"/>
      <c r="D3" s="64" t="s">
        <v>192</v>
      </c>
      <c r="E3" s="446" t="s">
        <v>504</v>
      </c>
      <c r="F3" s="391"/>
      <c r="G3" s="391"/>
      <c r="H3" s="320" t="s">
        <v>193</v>
      </c>
      <c r="I3" s="320"/>
      <c r="J3" s="320"/>
      <c r="K3" s="321"/>
    </row>
    <row r="4" spans="1:11" ht="15" customHeight="1">
      <c r="A4" s="65" t="s">
        <v>70</v>
      </c>
      <c r="B4" s="66">
        <v>6</v>
      </c>
      <c r="C4" s="66"/>
      <c r="D4" s="67" t="s">
        <v>194</v>
      </c>
      <c r="E4" s="391" t="s">
        <v>195</v>
      </c>
      <c r="F4" s="391"/>
      <c r="G4" s="391"/>
      <c r="H4" s="242" t="s">
        <v>196</v>
      </c>
      <c r="I4" s="242"/>
      <c r="J4" s="76" t="s">
        <v>65</v>
      </c>
      <c r="K4" s="82" t="s">
        <v>66</v>
      </c>
    </row>
    <row r="5" spans="1:11">
      <c r="A5" s="65" t="s">
        <v>197</v>
      </c>
      <c r="B5" s="392">
        <v>3</v>
      </c>
      <c r="C5" s="392"/>
      <c r="D5" s="64" t="s">
        <v>198</v>
      </c>
      <c r="E5" s="64" t="s">
        <v>508</v>
      </c>
      <c r="F5" s="64" t="s">
        <v>510</v>
      </c>
      <c r="G5" s="64" t="s">
        <v>509</v>
      </c>
      <c r="H5" s="242" t="s">
        <v>199</v>
      </c>
      <c r="I5" s="242"/>
      <c r="J5" s="76" t="s">
        <v>65</v>
      </c>
      <c r="K5" s="82" t="s">
        <v>66</v>
      </c>
    </row>
    <row r="6" spans="1:11" ht="29.25" customHeight="1">
      <c r="A6" s="68" t="s">
        <v>200</v>
      </c>
      <c r="B6" s="393">
        <v>125</v>
      </c>
      <c r="C6" s="393"/>
      <c r="D6" s="69" t="s">
        <v>201</v>
      </c>
      <c r="E6" s="447" t="s">
        <v>511</v>
      </c>
      <c r="F6" s="447" t="s">
        <v>512</v>
      </c>
      <c r="G6" s="69"/>
      <c r="H6" s="394" t="s">
        <v>202</v>
      </c>
      <c r="I6" s="394"/>
      <c r="J6" s="71" t="s">
        <v>65</v>
      </c>
      <c r="K6" s="83" t="s">
        <v>66</v>
      </c>
    </row>
    <row r="7" spans="1:11">
      <c r="A7" s="72"/>
      <c r="B7" s="73"/>
      <c r="C7" s="73"/>
      <c r="D7" s="72"/>
      <c r="E7" s="73"/>
      <c r="F7" s="74"/>
      <c r="G7" s="72"/>
      <c r="H7" s="74"/>
      <c r="I7" s="73"/>
      <c r="J7" s="73"/>
      <c r="K7" s="73"/>
    </row>
    <row r="8" spans="1:11" ht="30" customHeight="1">
      <c r="A8" s="75" t="s">
        <v>203</v>
      </c>
      <c r="B8" s="62" t="s">
        <v>204</v>
      </c>
      <c r="C8" s="76" t="s">
        <v>205</v>
      </c>
      <c r="D8" s="62" t="s">
        <v>206</v>
      </c>
      <c r="E8" s="62" t="s">
        <v>207</v>
      </c>
      <c r="F8" s="62" t="s">
        <v>208</v>
      </c>
      <c r="G8" s="437" t="s">
        <v>507</v>
      </c>
      <c r="H8" s="438"/>
      <c r="I8" s="438"/>
      <c r="J8" s="438"/>
      <c r="K8" s="439"/>
    </row>
    <row r="9" spans="1:11">
      <c r="A9" s="241" t="s">
        <v>209</v>
      </c>
      <c r="B9" s="242"/>
      <c r="C9" s="76" t="s">
        <v>65</v>
      </c>
      <c r="D9" s="76" t="s">
        <v>66</v>
      </c>
      <c r="E9" s="64" t="s">
        <v>210</v>
      </c>
      <c r="F9" s="77" t="s">
        <v>211</v>
      </c>
      <c r="G9" s="388"/>
      <c r="H9" s="389"/>
      <c r="I9" s="389"/>
      <c r="J9" s="389"/>
      <c r="K9" s="390"/>
    </row>
    <row r="10" spans="1:11">
      <c r="A10" s="241" t="s">
        <v>212</v>
      </c>
      <c r="B10" s="242"/>
      <c r="C10" s="76" t="s">
        <v>65</v>
      </c>
      <c r="D10" s="76" t="s">
        <v>66</v>
      </c>
      <c r="E10" s="64" t="s">
        <v>213</v>
      </c>
      <c r="F10" s="77" t="s">
        <v>214</v>
      </c>
      <c r="G10" s="388" t="s">
        <v>215</v>
      </c>
      <c r="H10" s="389"/>
      <c r="I10" s="389"/>
      <c r="J10" s="389"/>
      <c r="K10" s="390"/>
    </row>
    <row r="11" spans="1:11">
      <c r="A11" s="382" t="s">
        <v>181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4"/>
    </row>
    <row r="12" spans="1:11">
      <c r="A12" s="63" t="s">
        <v>86</v>
      </c>
      <c r="B12" s="76" t="s">
        <v>82</v>
      </c>
      <c r="C12" s="76" t="s">
        <v>83</v>
      </c>
      <c r="D12" s="77"/>
      <c r="E12" s="64" t="s">
        <v>84</v>
      </c>
      <c r="F12" s="76" t="s">
        <v>82</v>
      </c>
      <c r="G12" s="76" t="s">
        <v>83</v>
      </c>
      <c r="H12" s="76"/>
      <c r="I12" s="64" t="s">
        <v>216</v>
      </c>
      <c r="J12" s="76" t="s">
        <v>82</v>
      </c>
      <c r="K12" s="82" t="s">
        <v>83</v>
      </c>
    </row>
    <row r="13" spans="1:11">
      <c r="A13" s="63" t="s">
        <v>89</v>
      </c>
      <c r="B13" s="76" t="s">
        <v>82</v>
      </c>
      <c r="C13" s="76" t="s">
        <v>83</v>
      </c>
      <c r="D13" s="77"/>
      <c r="E13" s="64" t="s">
        <v>94</v>
      </c>
      <c r="F13" s="76" t="s">
        <v>82</v>
      </c>
      <c r="G13" s="76" t="s">
        <v>83</v>
      </c>
      <c r="H13" s="76"/>
      <c r="I13" s="64" t="s">
        <v>217</v>
      </c>
      <c r="J13" s="76" t="s">
        <v>82</v>
      </c>
      <c r="K13" s="82" t="s">
        <v>83</v>
      </c>
    </row>
    <row r="14" spans="1:11">
      <c r="A14" s="68" t="s">
        <v>218</v>
      </c>
      <c r="B14" s="71" t="s">
        <v>82</v>
      </c>
      <c r="C14" s="71" t="s">
        <v>83</v>
      </c>
      <c r="D14" s="70"/>
      <c r="E14" s="69" t="s">
        <v>219</v>
      </c>
      <c r="F14" s="71" t="s">
        <v>82</v>
      </c>
      <c r="G14" s="71" t="s">
        <v>83</v>
      </c>
      <c r="H14" s="71"/>
      <c r="I14" s="69" t="s">
        <v>220</v>
      </c>
      <c r="J14" s="71" t="s">
        <v>82</v>
      </c>
      <c r="K14" s="83" t="s">
        <v>83</v>
      </c>
    </row>
    <row r="15" spans="1:11">
      <c r="A15" s="72"/>
      <c r="B15" s="78"/>
      <c r="C15" s="78"/>
      <c r="D15" s="73"/>
      <c r="E15" s="72"/>
      <c r="F15" s="78"/>
      <c r="G15" s="78"/>
      <c r="H15" s="78"/>
      <c r="I15" s="72"/>
      <c r="J15" s="78"/>
      <c r="K15" s="78"/>
    </row>
    <row r="16" spans="1:11" s="56" customFormat="1">
      <c r="A16" s="330" t="s">
        <v>221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2"/>
    </row>
    <row r="17" spans="1:11">
      <c r="A17" s="241" t="s">
        <v>222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54"/>
    </row>
    <row r="18" spans="1:11">
      <c r="A18" s="241" t="s">
        <v>331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54"/>
    </row>
    <row r="19" spans="1:11">
      <c r="A19" s="385" t="s">
        <v>223</v>
      </c>
      <c r="B19" s="386"/>
      <c r="C19" s="386"/>
      <c r="D19" s="386"/>
      <c r="E19" s="386"/>
      <c r="F19" s="386"/>
      <c r="G19" s="386"/>
      <c r="H19" s="386"/>
      <c r="I19" s="386"/>
      <c r="J19" s="386"/>
      <c r="K19" s="387"/>
    </row>
    <row r="20" spans="1:11">
      <c r="A20" s="369" t="s">
        <v>380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1"/>
    </row>
    <row r="21" spans="1:11">
      <c r="A21" s="369" t="s">
        <v>381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9"/>
      <c r="B23" s="380"/>
      <c r="C23" s="380"/>
      <c r="D23" s="380"/>
      <c r="E23" s="380"/>
      <c r="F23" s="380"/>
      <c r="G23" s="380"/>
      <c r="H23" s="380"/>
      <c r="I23" s="380"/>
      <c r="J23" s="380"/>
      <c r="K23" s="381"/>
    </row>
    <row r="24" spans="1:11">
      <c r="A24" s="241" t="s">
        <v>122</v>
      </c>
      <c r="B24" s="242"/>
      <c r="C24" s="76" t="s">
        <v>65</v>
      </c>
      <c r="D24" s="76" t="s">
        <v>66</v>
      </c>
      <c r="E24" s="320"/>
      <c r="F24" s="320"/>
      <c r="G24" s="320"/>
      <c r="H24" s="320"/>
      <c r="I24" s="320"/>
      <c r="J24" s="320"/>
      <c r="K24" s="321"/>
    </row>
    <row r="25" spans="1:11">
      <c r="A25" s="80" t="s">
        <v>224</v>
      </c>
      <c r="B25" s="373"/>
      <c r="C25" s="373"/>
      <c r="D25" s="373"/>
      <c r="E25" s="373"/>
      <c r="F25" s="373"/>
      <c r="G25" s="373"/>
      <c r="H25" s="373"/>
      <c r="I25" s="373"/>
      <c r="J25" s="373"/>
      <c r="K25" s="374"/>
    </row>
    <row r="26" spans="1:11">
      <c r="A26" s="375"/>
      <c r="B26" s="375"/>
      <c r="C26" s="375"/>
      <c r="D26" s="375"/>
      <c r="E26" s="375"/>
      <c r="F26" s="375"/>
      <c r="G26" s="375"/>
      <c r="H26" s="375"/>
      <c r="I26" s="375"/>
      <c r="J26" s="375"/>
      <c r="K26" s="375"/>
    </row>
    <row r="27" spans="1:11">
      <c r="A27" s="376" t="s">
        <v>330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>
      <c r="A28" s="366" t="s">
        <v>382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8"/>
    </row>
    <row r="29" spans="1:11">
      <c r="A29" s="366" t="s">
        <v>383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8"/>
    </row>
    <row r="30" spans="1:11">
      <c r="A30" s="366" t="s">
        <v>384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8"/>
    </row>
    <row r="31" spans="1:11" ht="23.1" customHeight="1">
      <c r="A31" s="366"/>
      <c r="B31" s="367"/>
      <c r="C31" s="367"/>
      <c r="D31" s="367"/>
      <c r="E31" s="367"/>
      <c r="F31" s="367"/>
      <c r="G31" s="367"/>
      <c r="H31" s="367"/>
      <c r="I31" s="367"/>
      <c r="J31" s="367"/>
      <c r="K31" s="368"/>
    </row>
    <row r="32" spans="1:11" ht="23.1" customHeight="1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.1" customHeight="1">
      <c r="A33" s="372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.1" customHeight="1">
      <c r="A34" s="358"/>
      <c r="B34" s="359"/>
      <c r="C34" s="359"/>
      <c r="D34" s="359"/>
      <c r="E34" s="359"/>
      <c r="F34" s="359"/>
      <c r="G34" s="359"/>
      <c r="H34" s="359"/>
      <c r="I34" s="359"/>
      <c r="J34" s="359"/>
      <c r="K34" s="360"/>
    </row>
    <row r="35" spans="1:13" ht="18.75" customHeight="1">
      <c r="A35" s="361" t="s">
        <v>225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63"/>
    </row>
    <row r="36" spans="1:13" s="57" customFormat="1" ht="18.75" customHeight="1">
      <c r="A36" s="241" t="s">
        <v>226</v>
      </c>
      <c r="B36" s="242"/>
      <c r="C36" s="242"/>
      <c r="D36" s="320" t="s">
        <v>227</v>
      </c>
      <c r="E36" s="320"/>
      <c r="F36" s="364" t="s">
        <v>228</v>
      </c>
      <c r="G36" s="365"/>
      <c r="H36" s="242" t="s">
        <v>229</v>
      </c>
      <c r="I36" s="242"/>
      <c r="J36" s="242" t="s">
        <v>230</v>
      </c>
      <c r="K36" s="354"/>
    </row>
    <row r="37" spans="1:13" ht="18.75" customHeight="1">
      <c r="A37" s="65" t="s">
        <v>123</v>
      </c>
      <c r="B37" s="242" t="s">
        <v>231</v>
      </c>
      <c r="C37" s="242"/>
      <c r="D37" s="242"/>
      <c r="E37" s="242"/>
      <c r="F37" s="242"/>
      <c r="G37" s="242"/>
      <c r="H37" s="242"/>
      <c r="I37" s="242"/>
      <c r="J37" s="242"/>
      <c r="K37" s="354"/>
      <c r="M37" s="57"/>
    </row>
    <row r="38" spans="1:13" ht="30.9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354"/>
    </row>
    <row r="39" spans="1:13" ht="18.7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354"/>
    </row>
    <row r="40" spans="1:13" ht="32.1" customHeight="1">
      <c r="A40" s="68" t="s">
        <v>133</v>
      </c>
      <c r="B40" s="355" t="s">
        <v>232</v>
      </c>
      <c r="C40" s="355"/>
      <c r="D40" s="69" t="s">
        <v>233</v>
      </c>
      <c r="E40" s="70" t="s">
        <v>234</v>
      </c>
      <c r="F40" s="69" t="s">
        <v>136</v>
      </c>
      <c r="G40" s="81">
        <v>44762</v>
      </c>
      <c r="H40" s="356" t="s">
        <v>137</v>
      </c>
      <c r="I40" s="356"/>
      <c r="J40" s="355" t="s">
        <v>385</v>
      </c>
      <c r="K40" s="357"/>
    </row>
    <row r="41" spans="1:13" ht="16.5" customHeight="1"/>
    <row r="42" spans="1:13" ht="16.5" customHeight="1"/>
    <row r="43" spans="1:13" ht="16.5" customHeight="1"/>
  </sheetData>
  <mergeCells count="51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34:K34"/>
    <mergeCell ref="A35:K35"/>
    <mergeCell ref="A36:C36"/>
    <mergeCell ref="D36:E36"/>
    <mergeCell ref="F36:G36"/>
    <mergeCell ref="H36:I36"/>
    <mergeCell ref="J36:K36"/>
    <mergeCell ref="B37:K37"/>
    <mergeCell ref="A38:K38"/>
    <mergeCell ref="A39:K39"/>
    <mergeCell ref="B40:C40"/>
    <mergeCell ref="H40:I40"/>
    <mergeCell ref="J40:K40"/>
  </mergeCells>
  <phoneticPr fontId="38" type="noConversion"/>
  <pageMargins left="0.75" right="0.75" top="1" bottom="1" header="0.5" footer="0.5"/>
  <pageSetup paperSize="9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4"/>
  <sheetViews>
    <sheetView topLeftCell="A31" workbookViewId="0">
      <selection activeCell="I16" sqref="I16"/>
    </sheetView>
  </sheetViews>
  <sheetFormatPr defaultColWidth="9" defaultRowHeight="26.1" customHeight="1"/>
  <cols>
    <col min="1" max="1" width="17.125" style="47" customWidth="1"/>
    <col min="2" max="7" width="9.375" style="47" customWidth="1"/>
    <col min="8" max="8" width="1.375" style="47" customWidth="1"/>
    <col min="9" max="9" width="13.5" style="47" customWidth="1"/>
    <col min="10" max="10" width="12.625" style="47" customWidth="1"/>
    <col min="11" max="11" width="13" style="47" customWidth="1"/>
    <col min="12" max="12" width="12.375" style="47" customWidth="1"/>
    <col min="13" max="13" width="13.625" style="47" customWidth="1"/>
    <col min="14" max="14" width="12.375" style="47" customWidth="1"/>
    <col min="15" max="16384" width="9" style="47"/>
  </cols>
  <sheetData>
    <row r="1" spans="1:14" ht="30" customHeight="1" thickBot="1">
      <c r="A1" s="280" t="s">
        <v>141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29.1" customHeight="1" thickTop="1">
      <c r="A2" s="184" t="s">
        <v>62</v>
      </c>
      <c r="B2" s="282" t="s">
        <v>333</v>
      </c>
      <c r="C2" s="283"/>
      <c r="D2" s="185" t="s">
        <v>67</v>
      </c>
      <c r="E2" s="284" t="s">
        <v>343</v>
      </c>
      <c r="F2" s="284"/>
      <c r="G2" s="284"/>
      <c r="H2" s="292"/>
      <c r="I2" s="183" t="s">
        <v>58</v>
      </c>
      <c r="J2" s="284" t="s">
        <v>57</v>
      </c>
      <c r="K2" s="284"/>
      <c r="L2" s="284"/>
      <c r="M2" s="284"/>
      <c r="N2" s="285"/>
    </row>
    <row r="3" spans="1:14" ht="29.1" customHeight="1">
      <c r="A3" s="291" t="s">
        <v>142</v>
      </c>
      <c r="B3" s="286" t="s">
        <v>143</v>
      </c>
      <c r="C3" s="287"/>
      <c r="D3" s="287"/>
      <c r="E3" s="287"/>
      <c r="F3" s="287"/>
      <c r="G3" s="288"/>
      <c r="H3" s="293"/>
      <c r="I3" s="289" t="s">
        <v>144</v>
      </c>
      <c r="J3" s="289"/>
      <c r="K3" s="289"/>
      <c r="L3" s="289"/>
      <c r="M3" s="289"/>
      <c r="N3" s="290"/>
    </row>
    <row r="4" spans="1:14" ht="20.100000000000001" customHeight="1">
      <c r="A4" s="291"/>
      <c r="B4" s="48" t="s">
        <v>109</v>
      </c>
      <c r="C4" s="49" t="s">
        <v>110</v>
      </c>
      <c r="D4" s="50" t="s">
        <v>111</v>
      </c>
      <c r="E4" s="49" t="s">
        <v>112</v>
      </c>
      <c r="F4" s="49" t="s">
        <v>113</v>
      </c>
      <c r="G4" s="49" t="s">
        <v>114</v>
      </c>
      <c r="H4" s="293"/>
      <c r="I4" s="48" t="s">
        <v>109</v>
      </c>
      <c r="J4" s="49" t="s">
        <v>110</v>
      </c>
      <c r="K4" s="50" t="s">
        <v>111</v>
      </c>
      <c r="L4" s="49" t="s">
        <v>112</v>
      </c>
      <c r="M4" s="49" t="s">
        <v>113</v>
      </c>
      <c r="N4" s="49" t="s">
        <v>114</v>
      </c>
    </row>
    <row r="5" spans="1:14" ht="20.100000000000001" customHeight="1">
      <c r="A5" s="291"/>
      <c r="B5" s="175" t="s">
        <v>337</v>
      </c>
      <c r="C5" s="175" t="s">
        <v>338</v>
      </c>
      <c r="D5" s="180" t="s">
        <v>339</v>
      </c>
      <c r="E5" s="175" t="s">
        <v>340</v>
      </c>
      <c r="F5" s="175" t="s">
        <v>341</v>
      </c>
      <c r="G5" s="175" t="s">
        <v>342</v>
      </c>
      <c r="H5" s="293"/>
      <c r="I5" s="175" t="s">
        <v>337</v>
      </c>
      <c r="J5" s="175" t="s">
        <v>338</v>
      </c>
      <c r="K5" s="180" t="s">
        <v>339</v>
      </c>
      <c r="L5" s="175" t="s">
        <v>340</v>
      </c>
      <c r="M5" s="175" t="s">
        <v>341</v>
      </c>
      <c r="N5" s="175" t="s">
        <v>342</v>
      </c>
    </row>
    <row r="6" spans="1:14" ht="20.100000000000001" customHeight="1">
      <c r="A6" s="172" t="s">
        <v>149</v>
      </c>
      <c r="B6" s="174">
        <f>C6-1</f>
        <v>73</v>
      </c>
      <c r="C6" s="174">
        <f>D6-2</f>
        <v>74</v>
      </c>
      <c r="D6" s="179">
        <v>76</v>
      </c>
      <c r="E6" s="174">
        <f t="shared" ref="E6:F7" si="0">D6+2</f>
        <v>78</v>
      </c>
      <c r="F6" s="174">
        <f t="shared" si="0"/>
        <v>80</v>
      </c>
      <c r="G6" s="174">
        <f t="shared" ref="G6:G7" si="1">F6+1</f>
        <v>81</v>
      </c>
      <c r="H6" s="293"/>
      <c r="I6" s="53" t="s">
        <v>388</v>
      </c>
      <c r="J6" s="53" t="s">
        <v>389</v>
      </c>
      <c r="K6" s="53" t="s">
        <v>390</v>
      </c>
      <c r="L6" s="53" t="s">
        <v>391</v>
      </c>
      <c r="M6" s="53" t="s">
        <v>392</v>
      </c>
      <c r="N6" s="53" t="s">
        <v>395</v>
      </c>
    </row>
    <row r="7" spans="1:14" ht="20.100000000000001" customHeight="1">
      <c r="A7" s="172" t="s">
        <v>152</v>
      </c>
      <c r="B7" s="178">
        <f t="shared" ref="B7" si="2">C7-1</f>
        <v>71</v>
      </c>
      <c r="C7" s="178">
        <f>D7-2</f>
        <v>72</v>
      </c>
      <c r="D7" s="179">
        <v>74</v>
      </c>
      <c r="E7" s="178">
        <f t="shared" si="0"/>
        <v>76</v>
      </c>
      <c r="F7" s="178">
        <f t="shared" si="0"/>
        <v>78</v>
      </c>
      <c r="G7" s="178">
        <f t="shared" si="1"/>
        <v>79</v>
      </c>
      <c r="H7" s="293"/>
      <c r="I7" s="54" t="s">
        <v>400</v>
      </c>
      <c r="J7" s="54" t="s">
        <v>394</v>
      </c>
      <c r="K7" s="54" t="s">
        <v>393</v>
      </c>
      <c r="L7" s="54" t="s">
        <v>396</v>
      </c>
      <c r="M7" s="54" t="s">
        <v>397</v>
      </c>
      <c r="N7" s="54" t="s">
        <v>398</v>
      </c>
    </row>
    <row r="8" spans="1:14" ht="20.100000000000001" customHeight="1">
      <c r="A8" s="172" t="s">
        <v>153</v>
      </c>
      <c r="B8" s="178">
        <f t="shared" ref="B8:C10" si="3">C8-4</f>
        <v>116</v>
      </c>
      <c r="C8" s="178">
        <f t="shared" si="3"/>
        <v>120</v>
      </c>
      <c r="D8" s="179">
        <v>124</v>
      </c>
      <c r="E8" s="178">
        <f>D8+4</f>
        <v>128</v>
      </c>
      <c r="F8" s="178">
        <f>E8+4</f>
        <v>132</v>
      </c>
      <c r="G8" s="178">
        <f>F8+6</f>
        <v>138</v>
      </c>
      <c r="H8" s="293"/>
      <c r="I8" s="53" t="s">
        <v>399</v>
      </c>
      <c r="J8" s="53" t="s">
        <v>393</v>
      </c>
      <c r="K8" s="53" t="s">
        <v>393</v>
      </c>
      <c r="L8" s="53" t="s">
        <v>401</v>
      </c>
      <c r="M8" s="54" t="s">
        <v>402</v>
      </c>
      <c r="N8" s="53" t="s">
        <v>403</v>
      </c>
    </row>
    <row r="9" spans="1:14" ht="20.100000000000001" customHeight="1">
      <c r="A9" s="172" t="s">
        <v>156</v>
      </c>
      <c r="B9" s="178">
        <f t="shared" si="3"/>
        <v>112</v>
      </c>
      <c r="C9" s="178">
        <f t="shared" si="3"/>
        <v>116</v>
      </c>
      <c r="D9" s="179">
        <v>120</v>
      </c>
      <c r="E9" s="178">
        <f>D9+4</f>
        <v>124</v>
      </c>
      <c r="F9" s="178">
        <f>E9+5</f>
        <v>129</v>
      </c>
      <c r="G9" s="178">
        <f>F9+6</f>
        <v>135</v>
      </c>
      <c r="H9" s="293"/>
      <c r="I9" s="54" t="s">
        <v>404</v>
      </c>
      <c r="J9" s="54" t="s">
        <v>405</v>
      </c>
      <c r="K9" s="54" t="s">
        <v>406</v>
      </c>
      <c r="L9" s="54" t="s">
        <v>407</v>
      </c>
      <c r="M9" s="54" t="s">
        <v>408</v>
      </c>
      <c r="N9" s="54" t="s">
        <v>409</v>
      </c>
    </row>
    <row r="10" spans="1:14" ht="20.100000000000001" customHeight="1">
      <c r="A10" s="172" t="s">
        <v>158</v>
      </c>
      <c r="B10" s="172">
        <f t="shared" si="3"/>
        <v>112</v>
      </c>
      <c r="C10" s="172">
        <f t="shared" si="3"/>
        <v>116</v>
      </c>
      <c r="D10" s="179">
        <v>120</v>
      </c>
      <c r="E10" s="172">
        <f>D10+4</f>
        <v>124</v>
      </c>
      <c r="F10" s="172">
        <f>E10+5</f>
        <v>129</v>
      </c>
      <c r="G10" s="172">
        <f>F10+6</f>
        <v>135</v>
      </c>
      <c r="H10" s="293"/>
      <c r="I10" s="54" t="s">
        <v>410</v>
      </c>
      <c r="J10" s="54" t="s">
        <v>411</v>
      </c>
      <c r="K10" s="54" t="s">
        <v>410</v>
      </c>
      <c r="L10" s="54" t="s">
        <v>159</v>
      </c>
      <c r="M10" s="54" t="s">
        <v>412</v>
      </c>
      <c r="N10" s="54" t="s">
        <v>410</v>
      </c>
    </row>
    <row r="11" spans="1:14" ht="20.100000000000001" customHeight="1">
      <c r="A11" s="172" t="s">
        <v>160</v>
      </c>
      <c r="B11" s="172">
        <f>C11-1.2</f>
        <v>48.599999999999994</v>
      </c>
      <c r="C11" s="172">
        <f>D11-1.2</f>
        <v>49.8</v>
      </c>
      <c r="D11" s="179">
        <v>51</v>
      </c>
      <c r="E11" s="172">
        <f>D11+1.2</f>
        <v>52.2</v>
      </c>
      <c r="F11" s="172">
        <f>E11+1.2</f>
        <v>53.400000000000006</v>
      </c>
      <c r="G11" s="172">
        <f>F11+1.4</f>
        <v>54.800000000000004</v>
      </c>
      <c r="H11" s="293"/>
      <c r="I11" s="54" t="s">
        <v>397</v>
      </c>
      <c r="J11" s="54" t="s">
        <v>414</v>
      </c>
      <c r="K11" s="54" t="s">
        <v>413</v>
      </c>
      <c r="L11" s="54" t="s">
        <v>393</v>
      </c>
      <c r="M11" s="54" t="s">
        <v>413</v>
      </c>
      <c r="N11" s="54" t="s">
        <v>415</v>
      </c>
    </row>
    <row r="12" spans="1:14" ht="20.100000000000001" customHeight="1">
      <c r="A12" s="172" t="s">
        <v>161</v>
      </c>
      <c r="B12" s="172">
        <f>C12-0.6</f>
        <v>63.199999999999996</v>
      </c>
      <c r="C12" s="172">
        <f>D12-1.2</f>
        <v>63.8</v>
      </c>
      <c r="D12" s="179">
        <v>65</v>
      </c>
      <c r="E12" s="172">
        <f>D12+1.2</f>
        <v>66.2</v>
      </c>
      <c r="F12" s="172">
        <f t="shared" ref="F12" si="4">E12+1.2</f>
        <v>67.400000000000006</v>
      </c>
      <c r="G12" s="172">
        <f>F12+0.6</f>
        <v>68</v>
      </c>
      <c r="H12" s="293"/>
      <c r="I12" s="54" t="s">
        <v>416</v>
      </c>
      <c r="J12" s="54" t="s">
        <v>419</v>
      </c>
      <c r="K12" s="54" t="s">
        <v>151</v>
      </c>
      <c r="L12" s="54" t="s">
        <v>418</v>
      </c>
      <c r="M12" s="54" t="s">
        <v>417</v>
      </c>
      <c r="N12" s="54" t="s">
        <v>412</v>
      </c>
    </row>
    <row r="13" spans="1:14" ht="20.100000000000001" customHeight="1">
      <c r="A13" s="172" t="s">
        <v>163</v>
      </c>
      <c r="B13" s="172">
        <f>C13-0.8</f>
        <v>24.4</v>
      </c>
      <c r="C13" s="172">
        <f>D13-0.8</f>
        <v>25.2</v>
      </c>
      <c r="D13" s="179">
        <v>26</v>
      </c>
      <c r="E13" s="172">
        <f>D13+0.8</f>
        <v>26.8</v>
      </c>
      <c r="F13" s="172">
        <f>E13+0.8</f>
        <v>27.6</v>
      </c>
      <c r="G13" s="172">
        <f>F13+1.3</f>
        <v>28.900000000000002</v>
      </c>
      <c r="H13" s="293"/>
      <c r="I13" s="54" t="s">
        <v>420</v>
      </c>
      <c r="J13" s="54" t="s">
        <v>420</v>
      </c>
      <c r="K13" s="54" t="s">
        <v>421</v>
      </c>
      <c r="L13" s="54" t="s">
        <v>420</v>
      </c>
      <c r="M13" s="54" t="s">
        <v>422</v>
      </c>
      <c r="N13" s="54" t="s">
        <v>420</v>
      </c>
    </row>
    <row r="14" spans="1:14" ht="20.100000000000001" customHeight="1">
      <c r="A14" s="172" t="s">
        <v>165</v>
      </c>
      <c r="B14" s="172">
        <f>C14-0.7</f>
        <v>20.6</v>
      </c>
      <c r="C14" s="172">
        <f>D14-0.7</f>
        <v>21.3</v>
      </c>
      <c r="D14" s="179">
        <v>22</v>
      </c>
      <c r="E14" s="172">
        <f>D14+0.7</f>
        <v>22.7</v>
      </c>
      <c r="F14" s="172">
        <f>E14+0.7</f>
        <v>23.4</v>
      </c>
      <c r="G14" s="172">
        <f>F14+1</f>
        <v>24.4</v>
      </c>
      <c r="H14" s="293"/>
      <c r="I14" s="54" t="s">
        <v>393</v>
      </c>
      <c r="J14" s="54" t="s">
        <v>393</v>
      </c>
      <c r="K14" s="54" t="s">
        <v>423</v>
      </c>
      <c r="L14" s="54" t="s">
        <v>393</v>
      </c>
      <c r="M14" s="54" t="s">
        <v>393</v>
      </c>
      <c r="N14" s="54" t="s">
        <v>393</v>
      </c>
    </row>
    <row r="15" spans="1:14" ht="20.100000000000001" customHeight="1">
      <c r="A15" s="172" t="s">
        <v>166</v>
      </c>
      <c r="B15" s="172">
        <f t="shared" ref="B15:C21" si="5">C15-0.5</f>
        <v>14.5</v>
      </c>
      <c r="C15" s="172">
        <f t="shared" si="5"/>
        <v>15</v>
      </c>
      <c r="D15" s="179">
        <v>15.5</v>
      </c>
      <c r="E15" s="172">
        <f t="shared" ref="E15:F21" si="6">D15+0.5</f>
        <v>16</v>
      </c>
      <c r="F15" s="172">
        <f t="shared" si="6"/>
        <v>16.5</v>
      </c>
      <c r="G15" s="172">
        <f>F15+0.7</f>
        <v>17.2</v>
      </c>
      <c r="H15" s="293"/>
      <c r="I15" s="54" t="s">
        <v>393</v>
      </c>
      <c r="J15" s="54" t="s">
        <v>393</v>
      </c>
      <c r="K15" s="54" t="s">
        <v>424</v>
      </c>
      <c r="L15" s="54" t="s">
        <v>393</v>
      </c>
      <c r="M15" s="54" t="s">
        <v>393</v>
      </c>
      <c r="N15" s="54" t="s">
        <v>393</v>
      </c>
    </row>
    <row r="16" spans="1:14" ht="20.100000000000001" customHeight="1">
      <c r="A16" s="172" t="s">
        <v>167</v>
      </c>
      <c r="B16" s="172"/>
      <c r="C16" s="172"/>
      <c r="D16" s="179">
        <v>10.5</v>
      </c>
      <c r="E16" s="172"/>
      <c r="F16" s="172"/>
      <c r="G16" s="172"/>
      <c r="H16" s="293"/>
      <c r="I16" s="54" t="s">
        <v>393</v>
      </c>
      <c r="J16" s="54" t="s">
        <v>393</v>
      </c>
      <c r="K16" s="54" t="s">
        <v>393</v>
      </c>
      <c r="L16" s="54" t="s">
        <v>393</v>
      </c>
      <c r="M16" s="54" t="s">
        <v>393</v>
      </c>
      <c r="N16" s="54" t="s">
        <v>393</v>
      </c>
    </row>
    <row r="17" spans="1:14" ht="20.100000000000001" customHeight="1">
      <c r="A17" s="172" t="s">
        <v>334</v>
      </c>
      <c r="B17" s="172">
        <f t="shared" ref="B17:C17" si="7">C17</f>
        <v>10</v>
      </c>
      <c r="C17" s="172">
        <f t="shared" si="7"/>
        <v>10</v>
      </c>
      <c r="D17" s="179">
        <v>10</v>
      </c>
      <c r="E17" s="172">
        <f t="shared" ref="E17:G17" si="8">D17</f>
        <v>10</v>
      </c>
      <c r="F17" s="172">
        <f t="shared" si="8"/>
        <v>10</v>
      </c>
      <c r="G17" s="172">
        <f t="shared" si="8"/>
        <v>10</v>
      </c>
      <c r="H17" s="293"/>
      <c r="I17" s="54" t="s">
        <v>393</v>
      </c>
      <c r="J17" s="54" t="s">
        <v>393</v>
      </c>
      <c r="K17" s="54" t="s">
        <v>393</v>
      </c>
      <c r="L17" s="54" t="s">
        <v>393</v>
      </c>
      <c r="M17" s="54" t="s">
        <v>393</v>
      </c>
      <c r="N17" s="54" t="s">
        <v>393</v>
      </c>
    </row>
    <row r="18" spans="1:14" ht="17.25">
      <c r="A18" s="172" t="s">
        <v>168</v>
      </c>
      <c r="B18" s="172">
        <f t="shared" ref="B18:C19" si="9">C18-1</f>
        <v>55</v>
      </c>
      <c r="C18" s="172">
        <f t="shared" si="9"/>
        <v>56</v>
      </c>
      <c r="D18" s="179">
        <v>57</v>
      </c>
      <c r="E18" s="172">
        <f>D18+1</f>
        <v>58</v>
      </c>
      <c r="F18" s="172">
        <f>E18+1</f>
        <v>59</v>
      </c>
      <c r="G18" s="172">
        <f>F18+1.5</f>
        <v>60.5</v>
      </c>
      <c r="H18" s="51"/>
      <c r="I18" s="54" t="s">
        <v>428</v>
      </c>
      <c r="J18" s="54" t="s">
        <v>413</v>
      </c>
      <c r="K18" s="54" t="s">
        <v>420</v>
      </c>
      <c r="L18" s="54" t="s">
        <v>429</v>
      </c>
      <c r="M18" s="54" t="s">
        <v>422</v>
      </c>
      <c r="N18" s="54" t="s">
        <v>422</v>
      </c>
    </row>
    <row r="19" spans="1:14" ht="26.1" customHeight="1">
      <c r="A19" s="172" t="s">
        <v>335</v>
      </c>
      <c r="B19" s="172">
        <f t="shared" si="9"/>
        <v>57</v>
      </c>
      <c r="C19" s="172">
        <f t="shared" si="9"/>
        <v>58</v>
      </c>
      <c r="D19" s="179">
        <v>59</v>
      </c>
      <c r="E19" s="172">
        <f>D19+1</f>
        <v>60</v>
      </c>
      <c r="F19" s="172">
        <f>E19+1</f>
        <v>61</v>
      </c>
      <c r="G19" s="172">
        <f>F19+1.5</f>
        <v>62.5</v>
      </c>
      <c r="I19" s="54" t="s">
        <v>354</v>
      </c>
      <c r="J19" s="54" t="s">
        <v>426</v>
      </c>
      <c r="K19" s="54" t="s">
        <v>423</v>
      </c>
      <c r="L19" s="54" t="s">
        <v>423</v>
      </c>
      <c r="M19" s="54" t="s">
        <v>427</v>
      </c>
      <c r="N19" s="54" t="s">
        <v>427</v>
      </c>
    </row>
    <row r="20" spans="1:14" ht="26.1" customHeight="1">
      <c r="A20" s="172" t="s">
        <v>169</v>
      </c>
      <c r="B20" s="172">
        <f t="shared" si="5"/>
        <v>36</v>
      </c>
      <c r="C20" s="172">
        <f t="shared" si="5"/>
        <v>36.5</v>
      </c>
      <c r="D20" s="179">
        <v>37</v>
      </c>
      <c r="E20" s="172">
        <f t="shared" si="6"/>
        <v>37.5</v>
      </c>
      <c r="F20" s="172">
        <f t="shared" si="6"/>
        <v>38</v>
      </c>
      <c r="G20" s="172">
        <f>F20+0.5</f>
        <v>38.5</v>
      </c>
      <c r="I20" s="54" t="s">
        <v>425</v>
      </c>
      <c r="J20" s="54" t="s">
        <v>356</v>
      </c>
      <c r="K20" s="54" t="s">
        <v>393</v>
      </c>
      <c r="L20" s="54" t="s">
        <v>393</v>
      </c>
      <c r="M20" s="54" t="s">
        <v>423</v>
      </c>
      <c r="N20" s="54" t="s">
        <v>413</v>
      </c>
    </row>
    <row r="21" spans="1:14" ht="26.1" customHeight="1">
      <c r="A21" s="172" t="s">
        <v>171</v>
      </c>
      <c r="B21" s="172">
        <f t="shared" si="5"/>
        <v>26</v>
      </c>
      <c r="C21" s="172">
        <f t="shared" si="5"/>
        <v>26.5</v>
      </c>
      <c r="D21" s="179">
        <v>27</v>
      </c>
      <c r="E21" s="172">
        <f t="shared" si="6"/>
        <v>27.5</v>
      </c>
      <c r="F21" s="172">
        <f t="shared" si="6"/>
        <v>28</v>
      </c>
      <c r="G21" s="172">
        <f>F21+0.75</f>
        <v>28.75</v>
      </c>
      <c r="I21" s="54" t="s">
        <v>357</v>
      </c>
      <c r="J21" s="54" t="s">
        <v>425</v>
      </c>
      <c r="K21" s="54" t="s">
        <v>420</v>
      </c>
      <c r="L21" s="54" t="s">
        <v>412</v>
      </c>
      <c r="M21" s="54" t="s">
        <v>423</v>
      </c>
      <c r="N21" s="54" t="s">
        <v>423</v>
      </c>
    </row>
    <row r="22" spans="1:14" ht="26.1" customHeight="1">
      <c r="A22" s="173" t="s">
        <v>336</v>
      </c>
      <c r="B22" s="172">
        <f>C22</f>
        <v>17</v>
      </c>
      <c r="C22" s="172">
        <f>D22-1</f>
        <v>17</v>
      </c>
      <c r="D22" s="181">
        <v>18</v>
      </c>
      <c r="E22" s="172">
        <v>18</v>
      </c>
      <c r="F22" s="172">
        <f>E22+1.5</f>
        <v>19.5</v>
      </c>
      <c r="G22" s="172">
        <f>F22</f>
        <v>19.5</v>
      </c>
      <c r="I22" s="54" t="s">
        <v>159</v>
      </c>
      <c r="J22" s="54" t="s">
        <v>159</v>
      </c>
      <c r="K22" s="54" t="s">
        <v>159</v>
      </c>
      <c r="L22" s="54" t="s">
        <v>159</v>
      </c>
      <c r="M22" s="54" t="s">
        <v>159</v>
      </c>
      <c r="N22" s="54" t="s">
        <v>159</v>
      </c>
    </row>
    <row r="23" spans="1:14" ht="26.1" customHeight="1" thickBot="1">
      <c r="A23" s="176"/>
      <c r="B23" s="177"/>
      <c r="C23" s="177"/>
      <c r="D23" s="182"/>
      <c r="E23" s="177"/>
      <c r="F23" s="177"/>
      <c r="G23" s="177"/>
    </row>
    <row r="24" spans="1:14" ht="29.1" customHeight="1" thickTop="1">
      <c r="A24" s="184" t="s">
        <v>358</v>
      </c>
      <c r="B24" s="282" t="s">
        <v>333</v>
      </c>
      <c r="C24" s="283"/>
      <c r="D24" s="185" t="s">
        <v>67</v>
      </c>
      <c r="E24" s="284" t="s">
        <v>344</v>
      </c>
      <c r="F24" s="284"/>
      <c r="G24" s="284"/>
      <c r="H24" s="292"/>
      <c r="I24" s="183" t="s">
        <v>58</v>
      </c>
      <c r="J24" s="284" t="s">
        <v>57</v>
      </c>
      <c r="K24" s="284"/>
      <c r="L24" s="284"/>
      <c r="M24" s="284"/>
      <c r="N24" s="285"/>
    </row>
    <row r="25" spans="1:14" ht="29.1" customHeight="1">
      <c r="A25" s="291" t="s">
        <v>142</v>
      </c>
      <c r="B25" s="286" t="s">
        <v>143</v>
      </c>
      <c r="C25" s="287"/>
      <c r="D25" s="287"/>
      <c r="E25" s="287"/>
      <c r="F25" s="287"/>
      <c r="G25" s="288"/>
      <c r="H25" s="293"/>
      <c r="I25" s="289" t="s">
        <v>144</v>
      </c>
      <c r="J25" s="289"/>
      <c r="K25" s="289"/>
      <c r="L25" s="289"/>
      <c r="M25" s="289"/>
      <c r="N25" s="290"/>
    </row>
    <row r="26" spans="1:14" ht="20.100000000000001" customHeight="1">
      <c r="A26" s="291"/>
      <c r="B26" s="48" t="s">
        <v>109</v>
      </c>
      <c r="C26" s="49" t="s">
        <v>110</v>
      </c>
      <c r="D26" s="50" t="s">
        <v>111</v>
      </c>
      <c r="E26" s="49" t="s">
        <v>112</v>
      </c>
      <c r="F26" s="49" t="s">
        <v>113</v>
      </c>
      <c r="G26" s="49" t="s">
        <v>114</v>
      </c>
      <c r="H26" s="293"/>
      <c r="I26" s="48" t="s">
        <v>109</v>
      </c>
      <c r="J26" s="49" t="s">
        <v>110</v>
      </c>
      <c r="K26" s="50" t="s">
        <v>111</v>
      </c>
      <c r="L26" s="49" t="s">
        <v>112</v>
      </c>
      <c r="M26" s="49" t="s">
        <v>113</v>
      </c>
      <c r="N26" s="49" t="s">
        <v>114</v>
      </c>
    </row>
    <row r="27" spans="1:14" ht="20.100000000000001" customHeight="1">
      <c r="A27" s="291"/>
      <c r="B27" s="175" t="s">
        <v>337</v>
      </c>
      <c r="C27" s="175" t="s">
        <v>338</v>
      </c>
      <c r="D27" s="180" t="s">
        <v>339</v>
      </c>
      <c r="E27" s="175" t="s">
        <v>340</v>
      </c>
      <c r="F27" s="175" t="s">
        <v>341</v>
      </c>
      <c r="G27" s="175" t="s">
        <v>342</v>
      </c>
      <c r="H27" s="293"/>
      <c r="I27" s="175" t="s">
        <v>337</v>
      </c>
      <c r="J27" s="175" t="s">
        <v>338</v>
      </c>
      <c r="K27" s="180" t="s">
        <v>339</v>
      </c>
      <c r="L27" s="175" t="s">
        <v>340</v>
      </c>
      <c r="M27" s="175" t="s">
        <v>341</v>
      </c>
      <c r="N27" s="175" t="s">
        <v>342</v>
      </c>
    </row>
    <row r="28" spans="1:14" ht="20.100000000000001" customHeight="1">
      <c r="A28" s="172" t="s">
        <v>149</v>
      </c>
      <c r="B28" s="174">
        <f t="shared" ref="B28:B29" si="10">C28-1</f>
        <v>68</v>
      </c>
      <c r="C28" s="174">
        <f>D28-2</f>
        <v>69</v>
      </c>
      <c r="D28" s="179">
        <v>71</v>
      </c>
      <c r="E28" s="174">
        <f t="shared" ref="E28:F29" si="11">D28+2</f>
        <v>73</v>
      </c>
      <c r="F28" s="174">
        <f t="shared" si="11"/>
        <v>75</v>
      </c>
      <c r="G28" s="174">
        <f t="shared" ref="G28:G29" si="12">F28+1</f>
        <v>76</v>
      </c>
      <c r="H28" s="293"/>
      <c r="I28" s="53" t="s">
        <v>430</v>
      </c>
      <c r="J28" s="53" t="s">
        <v>430</v>
      </c>
      <c r="K28" s="53" t="s">
        <v>430</v>
      </c>
      <c r="L28" s="53" t="s">
        <v>431</v>
      </c>
      <c r="M28" s="53" t="s">
        <v>432</v>
      </c>
      <c r="N28" s="53" t="s">
        <v>430</v>
      </c>
    </row>
    <row r="29" spans="1:14" ht="20.100000000000001" customHeight="1">
      <c r="A29" s="174" t="s">
        <v>152</v>
      </c>
      <c r="B29" s="174">
        <f t="shared" si="10"/>
        <v>66</v>
      </c>
      <c r="C29" s="174">
        <f>D29-2</f>
        <v>67</v>
      </c>
      <c r="D29" s="179">
        <v>69</v>
      </c>
      <c r="E29" s="174">
        <f t="shared" si="11"/>
        <v>71</v>
      </c>
      <c r="F29" s="174">
        <f t="shared" si="11"/>
        <v>73</v>
      </c>
      <c r="G29" s="174">
        <f t="shared" si="12"/>
        <v>74</v>
      </c>
      <c r="H29" s="293"/>
      <c r="I29" s="54" t="s">
        <v>433</v>
      </c>
      <c r="J29" s="54" t="s">
        <v>433</v>
      </c>
      <c r="K29" s="54" t="s">
        <v>433</v>
      </c>
      <c r="L29" s="54" t="s">
        <v>434</v>
      </c>
      <c r="M29" s="54" t="s">
        <v>433</v>
      </c>
      <c r="N29" s="54" t="s">
        <v>435</v>
      </c>
    </row>
    <row r="30" spans="1:14" ht="20.100000000000001" customHeight="1">
      <c r="A30" s="174" t="s">
        <v>153</v>
      </c>
      <c r="B30" s="174">
        <f t="shared" ref="B30:C32" si="13">C30-4</f>
        <v>106</v>
      </c>
      <c r="C30" s="174">
        <f t="shared" si="13"/>
        <v>110</v>
      </c>
      <c r="D30" s="179">
        <v>114</v>
      </c>
      <c r="E30" s="174">
        <f>D30+4</f>
        <v>118</v>
      </c>
      <c r="F30" s="174">
        <f>E30+4</f>
        <v>122</v>
      </c>
      <c r="G30" s="174">
        <f>F30+6</f>
        <v>128</v>
      </c>
      <c r="H30" s="293"/>
      <c r="I30" s="53" t="s">
        <v>436</v>
      </c>
      <c r="J30" s="53" t="s">
        <v>437</v>
      </c>
      <c r="K30" s="53" t="s">
        <v>436</v>
      </c>
      <c r="L30" s="53" t="s">
        <v>438</v>
      </c>
      <c r="M30" s="53" t="s">
        <v>439</v>
      </c>
      <c r="N30" s="53" t="s">
        <v>436</v>
      </c>
    </row>
    <row r="31" spans="1:14" ht="20.100000000000001" customHeight="1">
      <c r="A31" s="174" t="s">
        <v>156</v>
      </c>
      <c r="B31" s="174">
        <f t="shared" si="13"/>
        <v>102</v>
      </c>
      <c r="C31" s="174">
        <f t="shared" si="13"/>
        <v>106</v>
      </c>
      <c r="D31" s="179">
        <v>110</v>
      </c>
      <c r="E31" s="174">
        <f>D31+4</f>
        <v>114</v>
      </c>
      <c r="F31" s="174">
        <f>E31+5</f>
        <v>119</v>
      </c>
      <c r="G31" s="174">
        <f>F31+6</f>
        <v>125</v>
      </c>
      <c r="H31" s="293"/>
      <c r="I31" s="53" t="s">
        <v>443</v>
      </c>
      <c r="J31" s="53" t="s">
        <v>436</v>
      </c>
      <c r="K31" s="53" t="s">
        <v>440</v>
      </c>
      <c r="L31" s="53" t="s">
        <v>441</v>
      </c>
      <c r="M31" s="53" t="s">
        <v>436</v>
      </c>
      <c r="N31" s="53" t="s">
        <v>442</v>
      </c>
    </row>
    <row r="32" spans="1:14" ht="20.100000000000001" customHeight="1">
      <c r="A32" s="174" t="s">
        <v>158</v>
      </c>
      <c r="B32" s="174">
        <f t="shared" si="13"/>
        <v>102</v>
      </c>
      <c r="C32" s="174">
        <f t="shared" si="13"/>
        <v>106</v>
      </c>
      <c r="D32" s="179">
        <v>110</v>
      </c>
      <c r="E32" s="174">
        <f>D32+4</f>
        <v>114</v>
      </c>
      <c r="F32" s="174">
        <f>E32+5</f>
        <v>119</v>
      </c>
      <c r="G32" s="174">
        <f>F32+6</f>
        <v>125</v>
      </c>
      <c r="H32" s="293"/>
      <c r="I32" s="54" t="s">
        <v>444</v>
      </c>
      <c r="J32" s="54" t="s">
        <v>393</v>
      </c>
      <c r="K32" s="54" t="s">
        <v>445</v>
      </c>
      <c r="L32" s="54" t="s">
        <v>368</v>
      </c>
      <c r="M32" s="54" t="s">
        <v>447</v>
      </c>
      <c r="N32" s="54" t="s">
        <v>446</v>
      </c>
    </row>
    <row r="33" spans="1:14" ht="20.100000000000001" customHeight="1">
      <c r="A33" s="174" t="s">
        <v>160</v>
      </c>
      <c r="B33" s="174">
        <f>C33-1.2</f>
        <v>45.599999999999994</v>
      </c>
      <c r="C33" s="174">
        <f>D33-1.2</f>
        <v>46.8</v>
      </c>
      <c r="D33" s="179">
        <v>48</v>
      </c>
      <c r="E33" s="174">
        <f>D33+1.2</f>
        <v>49.2</v>
      </c>
      <c r="F33" s="174">
        <f>E33+1.2</f>
        <v>50.400000000000006</v>
      </c>
      <c r="G33" s="174">
        <f>F33+1.4</f>
        <v>51.800000000000004</v>
      </c>
      <c r="H33" s="293"/>
      <c r="I33" s="54" t="s">
        <v>448</v>
      </c>
      <c r="J33" s="54" t="s">
        <v>393</v>
      </c>
      <c r="K33" s="54" t="s">
        <v>417</v>
      </c>
      <c r="L33" s="54" t="s">
        <v>393</v>
      </c>
      <c r="M33" s="54" t="s">
        <v>449</v>
      </c>
      <c r="N33" s="54" t="s">
        <v>393</v>
      </c>
    </row>
    <row r="34" spans="1:14" ht="20.100000000000001" customHeight="1">
      <c r="A34" s="174" t="s">
        <v>161</v>
      </c>
      <c r="B34" s="174">
        <f>C34-0.6</f>
        <v>60.199999999999996</v>
      </c>
      <c r="C34" s="174">
        <f>D34-1.2</f>
        <v>60.8</v>
      </c>
      <c r="D34" s="179">
        <v>62</v>
      </c>
      <c r="E34" s="174">
        <f>D34+1.2</f>
        <v>63.2</v>
      </c>
      <c r="F34" s="174">
        <f t="shared" ref="F34" si="14">E34+1.2</f>
        <v>64.400000000000006</v>
      </c>
      <c r="G34" s="174">
        <f>F34+0.6</f>
        <v>65</v>
      </c>
      <c r="H34" s="293"/>
      <c r="I34" s="54" t="s">
        <v>443</v>
      </c>
      <c r="J34" s="54" t="s">
        <v>450</v>
      </c>
      <c r="K34" s="54" t="s">
        <v>414</v>
      </c>
      <c r="L34" s="54" t="s">
        <v>392</v>
      </c>
      <c r="M34" s="54" t="s">
        <v>451</v>
      </c>
      <c r="N34" s="54" t="s">
        <v>414</v>
      </c>
    </row>
    <row r="35" spans="1:14" ht="20.100000000000001" customHeight="1">
      <c r="A35" s="174" t="s">
        <v>163</v>
      </c>
      <c r="B35" s="174">
        <f>C35-0.8</f>
        <v>22.4</v>
      </c>
      <c r="C35" s="174">
        <f>D35-0.8</f>
        <v>23.2</v>
      </c>
      <c r="D35" s="179">
        <v>24</v>
      </c>
      <c r="E35" s="174">
        <f>D35+0.8</f>
        <v>24.8</v>
      </c>
      <c r="F35" s="174">
        <f>E35+0.8</f>
        <v>25.6</v>
      </c>
      <c r="G35" s="174">
        <f>F35+1.3</f>
        <v>26.900000000000002</v>
      </c>
      <c r="H35" s="293"/>
      <c r="I35" s="54" t="s">
        <v>452</v>
      </c>
      <c r="J35" s="54" t="s">
        <v>443</v>
      </c>
      <c r="K35" s="54" t="s">
        <v>443</v>
      </c>
      <c r="L35" s="54" t="s">
        <v>443</v>
      </c>
      <c r="M35" s="54" t="s">
        <v>443</v>
      </c>
      <c r="N35" s="54" t="s">
        <v>443</v>
      </c>
    </row>
    <row r="36" spans="1:14" ht="20.100000000000001" customHeight="1">
      <c r="A36" s="174" t="s">
        <v>165</v>
      </c>
      <c r="B36" s="174">
        <f>C36-0.7</f>
        <v>17.600000000000001</v>
      </c>
      <c r="C36" s="174">
        <f>D36-0.7</f>
        <v>18.3</v>
      </c>
      <c r="D36" s="179">
        <v>19</v>
      </c>
      <c r="E36" s="174">
        <f>D36+0.7</f>
        <v>19.7</v>
      </c>
      <c r="F36" s="174">
        <f>E36+0.7</f>
        <v>20.399999999999999</v>
      </c>
      <c r="G36" s="174">
        <f>F36+1</f>
        <v>21.4</v>
      </c>
      <c r="H36" s="293"/>
      <c r="I36" s="54" t="s">
        <v>455</v>
      </c>
      <c r="J36" s="54" t="s">
        <v>393</v>
      </c>
      <c r="K36" s="54" t="s">
        <v>393</v>
      </c>
      <c r="L36" s="54" t="s">
        <v>453</v>
      </c>
      <c r="M36" s="54" t="s">
        <v>443</v>
      </c>
      <c r="N36" s="54" t="s">
        <v>454</v>
      </c>
    </row>
    <row r="37" spans="1:14" ht="20.100000000000001" customHeight="1">
      <c r="A37" s="174" t="s">
        <v>345</v>
      </c>
      <c r="B37" s="174">
        <f t="shared" ref="B37:C38" si="15">C37-0.5</f>
        <v>11</v>
      </c>
      <c r="C37" s="174">
        <f t="shared" si="15"/>
        <v>11.5</v>
      </c>
      <c r="D37" s="179">
        <v>12</v>
      </c>
      <c r="E37" s="174">
        <f t="shared" ref="E37:F38" si="16">D37+0.5</f>
        <v>12.5</v>
      </c>
      <c r="F37" s="174">
        <f t="shared" si="16"/>
        <v>13</v>
      </c>
      <c r="G37" s="174">
        <f>F37+0.7</f>
        <v>13.7</v>
      </c>
      <c r="H37" s="293"/>
      <c r="I37" s="54" t="s">
        <v>456</v>
      </c>
      <c r="J37" s="54" t="s">
        <v>393</v>
      </c>
      <c r="K37" s="54" t="s">
        <v>450</v>
      </c>
      <c r="L37" s="54" t="s">
        <v>393</v>
      </c>
      <c r="M37" s="54" t="s">
        <v>414</v>
      </c>
      <c r="N37" s="54" t="s">
        <v>443</v>
      </c>
    </row>
    <row r="38" spans="1:14" ht="20.100000000000001" customHeight="1">
      <c r="A38" s="174" t="s">
        <v>346</v>
      </c>
      <c r="B38" s="174">
        <f t="shared" si="15"/>
        <v>13</v>
      </c>
      <c r="C38" s="174">
        <f t="shared" si="15"/>
        <v>13.5</v>
      </c>
      <c r="D38" s="179">
        <v>14</v>
      </c>
      <c r="E38" s="174">
        <f t="shared" si="16"/>
        <v>14.5</v>
      </c>
      <c r="F38" s="174">
        <f t="shared" si="16"/>
        <v>15</v>
      </c>
      <c r="G38" s="174">
        <f>F38+0.7</f>
        <v>15.7</v>
      </c>
      <c r="H38" s="293"/>
      <c r="I38" s="54" t="s">
        <v>456</v>
      </c>
      <c r="J38" s="54" t="s">
        <v>443</v>
      </c>
      <c r="K38" s="54" t="s">
        <v>393</v>
      </c>
      <c r="L38" s="54" t="s">
        <v>393</v>
      </c>
      <c r="M38" s="54" t="s">
        <v>393</v>
      </c>
      <c r="N38" s="54" t="s">
        <v>393</v>
      </c>
    </row>
    <row r="39" spans="1:14" ht="20.100000000000001" customHeight="1">
      <c r="A39" s="174" t="s">
        <v>167</v>
      </c>
      <c r="B39" s="174">
        <f t="shared" ref="B39:C40" si="17">C39</f>
        <v>7</v>
      </c>
      <c r="C39" s="174">
        <f t="shared" si="17"/>
        <v>7</v>
      </c>
      <c r="D39" s="179">
        <v>7</v>
      </c>
      <c r="E39" s="174">
        <f t="shared" ref="E39:G40" si="18">D39</f>
        <v>7</v>
      </c>
      <c r="F39" s="174">
        <f t="shared" si="18"/>
        <v>7</v>
      </c>
      <c r="G39" s="174">
        <f t="shared" si="18"/>
        <v>7</v>
      </c>
      <c r="H39" s="293"/>
      <c r="I39" s="54" t="s">
        <v>443</v>
      </c>
      <c r="J39" s="54" t="s">
        <v>393</v>
      </c>
      <c r="K39" s="54" t="s">
        <v>449</v>
      </c>
      <c r="L39" s="54" t="s">
        <v>393</v>
      </c>
      <c r="M39" s="54" t="s">
        <v>450</v>
      </c>
      <c r="N39" s="54" t="s">
        <v>393</v>
      </c>
    </row>
    <row r="40" spans="1:14" ht="17.25">
      <c r="A40" s="174" t="s">
        <v>334</v>
      </c>
      <c r="B40" s="174">
        <f t="shared" si="17"/>
        <v>7</v>
      </c>
      <c r="C40" s="174">
        <f t="shared" si="17"/>
        <v>7</v>
      </c>
      <c r="D40" s="179">
        <v>7</v>
      </c>
      <c r="E40" s="174">
        <f t="shared" si="18"/>
        <v>7</v>
      </c>
      <c r="F40" s="174">
        <f t="shared" si="18"/>
        <v>7</v>
      </c>
      <c r="G40" s="174">
        <f t="shared" si="18"/>
        <v>7</v>
      </c>
      <c r="H40" s="51"/>
      <c r="I40" s="54" t="s">
        <v>393</v>
      </c>
      <c r="J40" s="54" t="s">
        <v>393</v>
      </c>
      <c r="K40" s="54" t="s">
        <v>393</v>
      </c>
      <c r="L40" s="54" t="s">
        <v>393</v>
      </c>
      <c r="M40" s="54" t="s">
        <v>393</v>
      </c>
      <c r="N40" s="54" t="s">
        <v>449</v>
      </c>
    </row>
    <row r="41" spans="1:14" ht="26.1" customHeight="1">
      <c r="A41" s="174" t="s">
        <v>168</v>
      </c>
      <c r="B41" s="174">
        <f t="shared" ref="B41:C42" si="19">C41-1</f>
        <v>51</v>
      </c>
      <c r="C41" s="174">
        <f t="shared" si="19"/>
        <v>52</v>
      </c>
      <c r="D41" s="179">
        <v>53</v>
      </c>
      <c r="E41" s="174">
        <f>D41+1</f>
        <v>54</v>
      </c>
      <c r="F41" s="174">
        <f>E41+1</f>
        <v>55</v>
      </c>
      <c r="G41" s="174">
        <f>F41+1.5</f>
        <v>56.5</v>
      </c>
      <c r="I41" s="54" t="s">
        <v>450</v>
      </c>
      <c r="J41" s="54" t="s">
        <v>393</v>
      </c>
      <c r="K41" s="54" t="s">
        <v>414</v>
      </c>
      <c r="L41" s="54" t="s">
        <v>393</v>
      </c>
      <c r="M41" s="54" t="s">
        <v>443</v>
      </c>
      <c r="N41" s="54" t="s">
        <v>393</v>
      </c>
    </row>
    <row r="42" spans="1:14" ht="26.1" customHeight="1">
      <c r="A42" s="174" t="s">
        <v>335</v>
      </c>
      <c r="B42" s="174">
        <f t="shared" si="19"/>
        <v>49</v>
      </c>
      <c r="C42" s="174">
        <f t="shared" si="19"/>
        <v>50</v>
      </c>
      <c r="D42" s="179">
        <v>51</v>
      </c>
      <c r="E42" s="174">
        <f>D42+1</f>
        <v>52</v>
      </c>
      <c r="F42" s="174">
        <f>E42+1</f>
        <v>53</v>
      </c>
      <c r="G42" s="174">
        <f>F42+1.5</f>
        <v>54.5</v>
      </c>
      <c r="I42" s="54" t="s">
        <v>393</v>
      </c>
      <c r="J42" s="54" t="s">
        <v>449</v>
      </c>
      <c r="K42" s="54" t="s">
        <v>393</v>
      </c>
      <c r="L42" s="54" t="s">
        <v>448</v>
      </c>
      <c r="M42" s="54" t="s">
        <v>393</v>
      </c>
      <c r="N42" s="54" t="s">
        <v>450</v>
      </c>
    </row>
    <row r="44" spans="1:14" ht="26.1" customHeight="1">
      <c r="I44" s="186" t="s">
        <v>172</v>
      </c>
      <c r="J44" s="187">
        <v>44762</v>
      </c>
      <c r="M44" s="55" t="s">
        <v>386</v>
      </c>
      <c r="N44" s="47" t="s">
        <v>387</v>
      </c>
    </row>
  </sheetData>
  <mergeCells count="15">
    <mergeCell ref="B24:C24"/>
    <mergeCell ref="E24:G24"/>
    <mergeCell ref="H24:H39"/>
    <mergeCell ref="J24:N24"/>
    <mergeCell ref="A25:A27"/>
    <mergeCell ref="B25:G25"/>
    <mergeCell ref="I25:N25"/>
    <mergeCell ref="A1:N1"/>
    <mergeCell ref="B2:C2"/>
    <mergeCell ref="E2:G2"/>
    <mergeCell ref="J2:N2"/>
    <mergeCell ref="B3:G3"/>
    <mergeCell ref="I3:N3"/>
    <mergeCell ref="A3:A5"/>
    <mergeCell ref="H2:H17"/>
  </mergeCells>
  <phoneticPr fontId="38" type="noConversion"/>
  <pageMargins left="0.75" right="0.75" top="1" bottom="1" header="0.5" footer="0.5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9"/>
  <sheetViews>
    <sheetView topLeftCell="E1" zoomScale="125" zoomScaleNormal="125" workbookViewId="0">
      <selection activeCell="I15" sqref="I15"/>
    </sheetView>
  </sheetViews>
  <sheetFormatPr defaultColWidth="9" defaultRowHeight="14.25"/>
  <cols>
    <col min="1" max="1" width="7" customWidth="1"/>
    <col min="2" max="2" width="12.125" customWidth="1"/>
    <col min="3" max="3" width="33.5" customWidth="1"/>
    <col min="4" max="4" width="18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9" t="s">
        <v>235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</row>
    <row r="2" spans="1:15" s="1" customFormat="1" ht="16.5">
      <c r="A2" s="408" t="s">
        <v>236</v>
      </c>
      <c r="B2" s="409" t="s">
        <v>237</v>
      </c>
      <c r="C2" s="409" t="s">
        <v>238</v>
      </c>
      <c r="D2" s="409" t="s">
        <v>239</v>
      </c>
      <c r="E2" s="409" t="s">
        <v>240</v>
      </c>
      <c r="F2" s="409" t="s">
        <v>241</v>
      </c>
      <c r="G2" s="409" t="s">
        <v>242</v>
      </c>
      <c r="H2" s="409" t="s">
        <v>243</v>
      </c>
      <c r="I2" s="3" t="s">
        <v>244</v>
      </c>
      <c r="J2" s="3" t="s">
        <v>245</v>
      </c>
      <c r="K2" s="3" t="s">
        <v>246</v>
      </c>
      <c r="L2" s="3" t="s">
        <v>247</v>
      </c>
      <c r="M2" s="3" t="s">
        <v>248</v>
      </c>
      <c r="N2" s="409" t="s">
        <v>249</v>
      </c>
      <c r="O2" s="409" t="s">
        <v>250</v>
      </c>
    </row>
    <row r="3" spans="1:15" s="1" customFormat="1" ht="16.5">
      <c r="A3" s="408"/>
      <c r="B3" s="410"/>
      <c r="C3" s="410"/>
      <c r="D3" s="410"/>
      <c r="E3" s="410"/>
      <c r="F3" s="410"/>
      <c r="G3" s="410"/>
      <c r="H3" s="410"/>
      <c r="I3" s="3" t="s">
        <v>251</v>
      </c>
      <c r="J3" s="3" t="s">
        <v>251</v>
      </c>
      <c r="K3" s="3" t="s">
        <v>251</v>
      </c>
      <c r="L3" s="3" t="s">
        <v>251</v>
      </c>
      <c r="M3" s="3" t="s">
        <v>251</v>
      </c>
      <c r="N3" s="410"/>
      <c r="O3" s="410"/>
    </row>
    <row r="4" spans="1:15" ht="18.75">
      <c r="A4" s="13">
        <v>1</v>
      </c>
      <c r="B4" s="46" t="s">
        <v>252</v>
      </c>
      <c r="C4" s="20"/>
      <c r="D4" s="39" t="s">
        <v>253</v>
      </c>
      <c r="E4" s="40" t="s">
        <v>332</v>
      </c>
      <c r="F4" s="45" t="s">
        <v>57</v>
      </c>
      <c r="G4" s="45" t="s">
        <v>65</v>
      </c>
      <c r="H4" s="20"/>
      <c r="I4" s="45"/>
      <c r="J4" s="20"/>
      <c r="K4" s="20"/>
      <c r="L4" s="20">
        <v>1</v>
      </c>
      <c r="M4" s="20">
        <v>1</v>
      </c>
      <c r="N4" s="20">
        <f t="shared" ref="N4:N12" si="0">SUM(I4:M4)</f>
        <v>2</v>
      </c>
      <c r="O4" s="20"/>
    </row>
    <row r="5" spans="1:15" ht="18.75">
      <c r="A5" s="13">
        <v>2</v>
      </c>
      <c r="B5" s="46" t="s">
        <v>252</v>
      </c>
      <c r="C5" s="20"/>
      <c r="D5" s="39" t="s">
        <v>253</v>
      </c>
      <c r="E5" s="40" t="s">
        <v>332</v>
      </c>
      <c r="F5" s="45" t="s">
        <v>57</v>
      </c>
      <c r="G5" s="45" t="s">
        <v>65</v>
      </c>
      <c r="H5" s="20"/>
      <c r="I5" s="45"/>
      <c r="J5" s="20"/>
      <c r="K5" s="20"/>
      <c r="L5" s="20">
        <v>2</v>
      </c>
      <c r="M5" s="20">
        <v>1</v>
      </c>
      <c r="N5" s="20">
        <f t="shared" si="0"/>
        <v>3</v>
      </c>
      <c r="O5" s="20"/>
    </row>
    <row r="6" spans="1:15" ht="18.75">
      <c r="A6" s="13">
        <v>3</v>
      </c>
      <c r="B6" s="46" t="s">
        <v>252</v>
      </c>
      <c r="C6" s="20"/>
      <c r="D6" s="39" t="s">
        <v>253</v>
      </c>
      <c r="E6" s="40" t="s">
        <v>332</v>
      </c>
      <c r="F6" s="45" t="s">
        <v>57</v>
      </c>
      <c r="G6" s="45" t="s">
        <v>65</v>
      </c>
      <c r="H6" s="20"/>
      <c r="I6" s="45"/>
      <c r="J6" s="20"/>
      <c r="K6" s="20"/>
      <c r="L6" s="20">
        <v>1</v>
      </c>
      <c r="M6" s="20">
        <v>1</v>
      </c>
      <c r="N6" s="20">
        <f t="shared" si="0"/>
        <v>2</v>
      </c>
      <c r="O6" s="20"/>
    </row>
    <row r="7" spans="1:15" ht="18.75">
      <c r="A7" s="13">
        <v>4</v>
      </c>
      <c r="B7" s="46" t="s">
        <v>252</v>
      </c>
      <c r="C7" s="20"/>
      <c r="D7" s="39" t="s">
        <v>253</v>
      </c>
      <c r="E7" s="40" t="s">
        <v>332</v>
      </c>
      <c r="F7" s="45" t="s">
        <v>57</v>
      </c>
      <c r="G7" s="45" t="s">
        <v>65</v>
      </c>
      <c r="H7" s="20"/>
      <c r="I7" s="45"/>
      <c r="J7" s="20">
        <v>1</v>
      </c>
      <c r="K7" s="20"/>
      <c r="L7" s="20">
        <v>1</v>
      </c>
      <c r="M7" s="20">
        <v>0</v>
      </c>
      <c r="N7" s="20">
        <f t="shared" si="0"/>
        <v>2</v>
      </c>
      <c r="O7" s="20"/>
    </row>
    <row r="8" spans="1:15" ht="18.75">
      <c r="A8" s="13">
        <v>5</v>
      </c>
      <c r="B8" s="46" t="s">
        <v>252</v>
      </c>
      <c r="C8" s="20"/>
      <c r="D8" s="39" t="s">
        <v>253</v>
      </c>
      <c r="E8" s="40" t="s">
        <v>332</v>
      </c>
      <c r="F8" s="45" t="s">
        <v>57</v>
      </c>
      <c r="G8" s="45" t="s">
        <v>65</v>
      </c>
      <c r="H8" s="13"/>
      <c r="I8" s="45"/>
      <c r="J8" s="20"/>
      <c r="K8" s="20"/>
      <c r="L8" s="20">
        <v>2</v>
      </c>
      <c r="M8" s="20">
        <v>1</v>
      </c>
      <c r="N8" s="20">
        <f t="shared" si="0"/>
        <v>3</v>
      </c>
      <c r="O8" s="13"/>
    </row>
    <row r="9" spans="1:15" ht="18.75">
      <c r="A9" s="13">
        <v>6</v>
      </c>
      <c r="B9" s="46" t="s">
        <v>254</v>
      </c>
      <c r="C9" s="20"/>
      <c r="D9" s="13" t="s">
        <v>255</v>
      </c>
      <c r="E9" s="40" t="s">
        <v>332</v>
      </c>
      <c r="F9" s="45" t="s">
        <v>57</v>
      </c>
      <c r="G9" s="45" t="s">
        <v>65</v>
      </c>
      <c r="H9" s="13"/>
      <c r="I9" s="45">
        <v>1</v>
      </c>
      <c r="J9" s="13"/>
      <c r="K9" s="13"/>
      <c r="L9" s="13"/>
      <c r="M9" s="13"/>
      <c r="N9" s="20">
        <f t="shared" si="0"/>
        <v>1</v>
      </c>
      <c r="O9" s="13"/>
    </row>
    <row r="10" spans="1:15" ht="18.75">
      <c r="A10" s="13">
        <v>7</v>
      </c>
      <c r="B10" s="46" t="s">
        <v>254</v>
      </c>
      <c r="C10" s="20"/>
      <c r="D10" s="13" t="s">
        <v>255</v>
      </c>
      <c r="E10" s="40" t="s">
        <v>332</v>
      </c>
      <c r="F10" s="45" t="s">
        <v>57</v>
      </c>
      <c r="G10" s="45" t="s">
        <v>65</v>
      </c>
      <c r="H10" s="13"/>
      <c r="I10" s="45"/>
      <c r="J10" s="13">
        <v>1</v>
      </c>
      <c r="K10" s="13"/>
      <c r="L10" s="13"/>
      <c r="M10" s="13"/>
      <c r="N10" s="20">
        <f t="shared" si="0"/>
        <v>1</v>
      </c>
      <c r="O10" s="13"/>
    </row>
    <row r="11" spans="1:15" ht="18.75">
      <c r="A11" s="13">
        <v>8</v>
      </c>
      <c r="B11" s="46" t="s">
        <v>254</v>
      </c>
      <c r="C11" s="20"/>
      <c r="D11" s="13" t="s">
        <v>255</v>
      </c>
      <c r="E11" s="40" t="s">
        <v>332</v>
      </c>
      <c r="F11" s="45" t="s">
        <v>57</v>
      </c>
      <c r="G11" s="45" t="s">
        <v>65</v>
      </c>
      <c r="H11" s="13"/>
      <c r="I11" s="45"/>
      <c r="J11" s="13"/>
      <c r="K11" s="13">
        <v>1</v>
      </c>
      <c r="L11" s="13"/>
      <c r="M11" s="13"/>
      <c r="N11" s="20">
        <f t="shared" si="0"/>
        <v>1</v>
      </c>
      <c r="O11" s="13"/>
    </row>
    <row r="12" spans="1:15" ht="18.75">
      <c r="A12" s="13">
        <v>9</v>
      </c>
      <c r="B12" s="46" t="s">
        <v>254</v>
      </c>
      <c r="C12" s="20"/>
      <c r="D12" s="13" t="s">
        <v>255</v>
      </c>
      <c r="E12" s="40" t="s">
        <v>332</v>
      </c>
      <c r="F12" s="45" t="s">
        <v>57</v>
      </c>
      <c r="G12" s="45" t="s">
        <v>65</v>
      </c>
      <c r="H12" s="13"/>
      <c r="I12" s="45"/>
      <c r="J12" s="13"/>
      <c r="K12" s="13"/>
      <c r="L12" s="13"/>
      <c r="M12" s="13"/>
      <c r="N12" s="20">
        <f t="shared" si="0"/>
        <v>0</v>
      </c>
      <c r="O12" s="13"/>
    </row>
    <row r="13" spans="1:15" ht="18.75">
      <c r="A13" s="13">
        <v>10</v>
      </c>
      <c r="B13" s="46" t="s">
        <v>254</v>
      </c>
      <c r="C13" s="20"/>
      <c r="D13" s="13" t="s">
        <v>255</v>
      </c>
      <c r="E13" s="40" t="s">
        <v>332</v>
      </c>
      <c r="F13" s="45" t="s">
        <v>57</v>
      </c>
      <c r="G13" s="45" t="s">
        <v>65</v>
      </c>
      <c r="H13" s="13"/>
      <c r="I13" s="45">
        <v>1</v>
      </c>
      <c r="J13" s="13"/>
      <c r="K13" s="13"/>
      <c r="L13" s="13"/>
      <c r="M13" s="13"/>
      <c r="N13" s="20"/>
      <c r="O13" s="13"/>
    </row>
    <row r="14" spans="1:15" ht="18.75">
      <c r="A14" s="13">
        <v>11</v>
      </c>
      <c r="B14" s="46" t="s">
        <v>256</v>
      </c>
      <c r="C14" s="20"/>
      <c r="D14" s="13" t="s">
        <v>257</v>
      </c>
      <c r="E14" s="40" t="s">
        <v>332</v>
      </c>
      <c r="F14" s="45" t="s">
        <v>57</v>
      </c>
      <c r="G14" s="45" t="s">
        <v>65</v>
      </c>
      <c r="H14" s="13"/>
      <c r="I14" s="45"/>
      <c r="J14" s="13"/>
      <c r="K14" s="13"/>
      <c r="L14" s="13"/>
      <c r="M14" s="13"/>
      <c r="N14" s="20"/>
      <c r="O14" s="13"/>
    </row>
    <row r="15" spans="1:15" ht="18.75">
      <c r="A15" s="13">
        <v>12</v>
      </c>
      <c r="B15" s="46" t="s">
        <v>256</v>
      </c>
      <c r="C15" s="20"/>
      <c r="D15" s="13" t="s">
        <v>257</v>
      </c>
      <c r="E15" s="40" t="s">
        <v>332</v>
      </c>
      <c r="F15" s="45" t="s">
        <v>57</v>
      </c>
      <c r="G15" s="45" t="s">
        <v>65</v>
      </c>
      <c r="H15" s="13"/>
      <c r="I15" s="45">
        <v>1</v>
      </c>
      <c r="J15" s="13"/>
      <c r="K15" s="13"/>
      <c r="L15" s="13"/>
      <c r="M15" s="13"/>
      <c r="N15" s="20">
        <f>SUM(I15:M15)</f>
        <v>1</v>
      </c>
      <c r="O15" s="13"/>
    </row>
    <row r="16" spans="1:15" ht="18.75">
      <c r="A16" s="13">
        <v>13</v>
      </c>
      <c r="B16" s="46" t="s">
        <v>256</v>
      </c>
      <c r="C16" s="20"/>
      <c r="D16" s="13" t="s">
        <v>257</v>
      </c>
      <c r="E16" s="40" t="s">
        <v>332</v>
      </c>
      <c r="F16" s="45" t="s">
        <v>57</v>
      </c>
      <c r="G16" s="45" t="s">
        <v>65</v>
      </c>
      <c r="H16" s="13"/>
      <c r="I16" s="13">
        <v>1</v>
      </c>
      <c r="J16" s="13"/>
      <c r="K16" s="13"/>
      <c r="L16" s="13"/>
      <c r="M16" s="13"/>
      <c r="N16" s="20">
        <f>SUM(I16:M16)</f>
        <v>1</v>
      </c>
      <c r="O16" s="13"/>
    </row>
    <row r="17" spans="1:15" ht="18.75">
      <c r="A17" s="13">
        <v>14</v>
      </c>
      <c r="B17" s="46" t="s">
        <v>256</v>
      </c>
      <c r="C17" s="20"/>
      <c r="D17" s="13" t="s">
        <v>257</v>
      </c>
      <c r="E17" s="40" t="s">
        <v>332</v>
      </c>
      <c r="F17" s="45" t="s">
        <v>57</v>
      </c>
      <c r="G17" s="45" t="s">
        <v>65</v>
      </c>
      <c r="H17" s="13"/>
      <c r="I17" s="13">
        <v>0</v>
      </c>
      <c r="J17" s="13"/>
      <c r="K17" s="13"/>
      <c r="L17" s="13"/>
      <c r="M17" s="13"/>
      <c r="N17" s="20">
        <f>SUM(I17:M17)</f>
        <v>0</v>
      </c>
      <c r="O17" s="13"/>
    </row>
    <row r="18" spans="1:15" s="2" customFormat="1" ht="18.75">
      <c r="A18" s="400" t="s">
        <v>258</v>
      </c>
      <c r="B18" s="401"/>
      <c r="C18" s="401"/>
      <c r="D18" s="402"/>
      <c r="E18" s="403"/>
      <c r="F18" s="404"/>
      <c r="G18" s="404"/>
      <c r="H18" s="404"/>
      <c r="I18" s="405"/>
      <c r="J18" s="400" t="s">
        <v>259</v>
      </c>
      <c r="K18" s="401"/>
      <c r="L18" s="401"/>
      <c r="M18" s="402"/>
      <c r="N18" s="14"/>
      <c r="O18" s="16"/>
    </row>
    <row r="19" spans="1:15" ht="16.5">
      <c r="A19" s="406" t="s">
        <v>260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</row>
  </sheetData>
  <mergeCells count="15">
    <mergeCell ref="A1:O1"/>
    <mergeCell ref="A18:D18"/>
    <mergeCell ref="E18:I18"/>
    <mergeCell ref="J18:M18"/>
    <mergeCell ref="A19:O1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5.特殊工艺测试</vt:lpstr>
      <vt:lpstr>4.面料静水压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cp:lastPrinted>2022-07-27T01:54:57Z</cp:lastPrinted>
  <dcterms:created xsi:type="dcterms:W3CDTF">2020-03-11T01:34:00Z</dcterms:created>
  <dcterms:modified xsi:type="dcterms:W3CDTF">2022-07-27T02:09:02Z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C6E6D7EED73F4A5F9E603FCE6300E5AB</vt:lpwstr>
  </property>
</Properties>
</file>